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uara/Documents/Challenges/excel-challenge/"/>
    </mc:Choice>
  </mc:AlternateContent>
  <xr:revisionPtr revIDLastSave="0" documentId="13_ncr:1_{3A81BAAA-159D-3F47-935A-0B29431E63E6}" xr6:coauthVersionLast="47" xr6:coauthVersionMax="47" xr10:uidLastSave="{00000000-0000-0000-0000-000000000000}"/>
  <bookViews>
    <workbookView xWindow="-60000" yWindow="-700" windowWidth="21600" windowHeight="37900" xr2:uid="{00000000-000D-0000-FFFF-FFFF00000000}"/>
  </bookViews>
  <sheets>
    <sheet name="Category Stats" sheetId="2" r:id="rId1"/>
    <sheet name="Crowdfunding Goal Analysis" sheetId="7" r:id="rId2"/>
    <sheet name="Statistic Report" sheetId="8" r:id="rId3"/>
    <sheet name="SubCategory Stats" sheetId="3" r:id="rId4"/>
    <sheet name="LaunchDateOutcomes" sheetId="6" r:id="rId5"/>
    <sheet name="Crowdfunding" sheetId="1" r:id="rId6"/>
  </sheets>
  <definedNames>
    <definedName name="_xlnm._FilterDatabase" localSheetId="5" hidden="1">Crowdfunding!$G$1:$G$1001</definedName>
  </definedNames>
  <calcPr calcId="191029"/>
  <pivotCaches>
    <pivotCache cacheId="4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I7" i="8"/>
  <c r="I6" i="8"/>
  <c r="H6" i="8"/>
  <c r="I5" i="8"/>
  <c r="H5" i="8"/>
  <c r="I4" i="8"/>
  <c r="H4" i="8"/>
  <c r="I3" i="8"/>
  <c r="H3" i="8"/>
  <c r="I2" i="8"/>
  <c r="H2" i="8"/>
  <c r="D11" i="7"/>
  <c r="D10" i="7"/>
  <c r="D9" i="7"/>
  <c r="D8" i="7"/>
  <c r="D7" i="7"/>
  <c r="D6" i="7"/>
  <c r="D12" i="7"/>
  <c r="D13" i="7"/>
  <c r="D5" i="7"/>
  <c r="D4" i="7"/>
  <c r="D3" i="7"/>
  <c r="D2" i="7"/>
  <c r="C13" i="7"/>
  <c r="C11" i="7"/>
  <c r="C12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T67" i="1"/>
  <c r="T69" i="1"/>
  <c r="T70" i="1"/>
  <c r="T100" i="1"/>
  <c r="T310" i="1"/>
  <c r="T318" i="1"/>
  <c r="T326" i="1"/>
  <c r="T334" i="1"/>
  <c r="T342" i="1"/>
  <c r="T350" i="1"/>
  <c r="T358" i="1"/>
  <c r="T366" i="1"/>
  <c r="T374" i="1"/>
  <c r="T382" i="1"/>
  <c r="T390" i="1"/>
  <c r="T398" i="1"/>
  <c r="T406" i="1"/>
  <c r="T414" i="1"/>
  <c r="T424" i="1"/>
  <c r="T425" i="1"/>
  <c r="T426" i="1"/>
  <c r="T428" i="1"/>
  <c r="S429" i="1"/>
  <c r="T431" i="1"/>
  <c r="T432" i="1"/>
  <c r="S435" i="1"/>
  <c r="T436" i="1"/>
  <c r="S437" i="1"/>
  <c r="T439" i="1"/>
  <c r="T440" i="1"/>
  <c r="T441" i="1"/>
  <c r="T442" i="1"/>
  <c r="T443" i="1"/>
  <c r="S448" i="1"/>
  <c r="T449" i="1"/>
  <c r="T450" i="1"/>
  <c r="T451" i="1"/>
  <c r="T452" i="1"/>
  <c r="S453" i="1"/>
  <c r="S456" i="1"/>
  <c r="T458" i="1"/>
  <c r="T459" i="1"/>
  <c r="T460" i="1"/>
  <c r="T463" i="1"/>
  <c r="T464" i="1"/>
  <c r="T465" i="1"/>
  <c r="S466" i="1"/>
  <c r="T468" i="1"/>
  <c r="T471" i="1"/>
  <c r="S472" i="1"/>
  <c r="S473" i="1"/>
  <c r="S474" i="1"/>
  <c r="T475" i="1"/>
  <c r="T480" i="1"/>
  <c r="T481" i="1"/>
  <c r="T482" i="1"/>
  <c r="T483" i="1"/>
  <c r="S484" i="1"/>
  <c r="T487" i="1"/>
  <c r="T490" i="1"/>
  <c r="S491" i="1"/>
  <c r="T492" i="1"/>
  <c r="T495" i="1"/>
  <c r="T496" i="1"/>
  <c r="T497" i="1"/>
  <c r="T500" i="1"/>
  <c r="T503" i="1"/>
  <c r="T504" i="1"/>
  <c r="T505" i="1"/>
  <c r="T506" i="1"/>
  <c r="T507" i="1"/>
  <c r="S508" i="1"/>
  <c r="S509" i="1"/>
  <c r="S511" i="1"/>
  <c r="T512" i="1"/>
  <c r="T513" i="1"/>
  <c r="T514" i="1"/>
  <c r="T515" i="1"/>
  <c r="T516" i="1"/>
  <c r="T519" i="1"/>
  <c r="S521" i="1"/>
  <c r="T522" i="1"/>
  <c r="T523" i="1"/>
  <c r="T524" i="1"/>
  <c r="T527" i="1"/>
  <c r="S528" i="1"/>
  <c r="T529" i="1"/>
  <c r="T532" i="1"/>
  <c r="T535" i="1"/>
  <c r="T536" i="1"/>
  <c r="T537" i="1"/>
  <c r="T538" i="1"/>
  <c r="T539" i="1"/>
  <c r="T544" i="1"/>
  <c r="S545" i="1"/>
  <c r="S546" i="1"/>
  <c r="S547" i="1"/>
  <c r="T548" i="1"/>
  <c r="T551" i="1"/>
  <c r="T554" i="1"/>
  <c r="T555" i="1"/>
  <c r="T556" i="1"/>
  <c r="S557" i="1"/>
  <c r="T559" i="1"/>
  <c r="T560" i="1"/>
  <c r="T561" i="1"/>
  <c r="S563" i="1"/>
  <c r="S564" i="1"/>
  <c r="S565" i="1"/>
  <c r="T567" i="1"/>
  <c r="T568" i="1"/>
  <c r="T569" i="1"/>
  <c r="T570" i="1"/>
  <c r="T571" i="1"/>
  <c r="T576" i="1"/>
  <c r="T577" i="1"/>
  <c r="T578" i="1"/>
  <c r="T579" i="1"/>
  <c r="T580" i="1"/>
  <c r="S581" i="1"/>
  <c r="T583" i="1"/>
  <c r="S584" i="1"/>
  <c r="T586" i="1"/>
  <c r="T587" i="1"/>
  <c r="T588" i="1"/>
  <c r="T591" i="1"/>
  <c r="T592" i="1"/>
  <c r="T593" i="1"/>
  <c r="S594" i="1"/>
  <c r="T596" i="1"/>
  <c r="T597" i="1"/>
  <c r="T599" i="1"/>
  <c r="S600" i="1"/>
  <c r="S601" i="1"/>
  <c r="T602" i="1"/>
  <c r="T605" i="1"/>
  <c r="T606" i="1"/>
  <c r="T607" i="1"/>
  <c r="T608" i="1"/>
  <c r="T609" i="1"/>
  <c r="T610" i="1"/>
  <c r="S612" i="1"/>
  <c r="T613" i="1"/>
  <c r="T614" i="1"/>
  <c r="T615" i="1"/>
  <c r="T616" i="1"/>
  <c r="T617" i="1"/>
  <c r="T618" i="1"/>
  <c r="S619" i="1"/>
  <c r="S620" i="1"/>
  <c r="T621" i="1"/>
  <c r="T622" i="1"/>
  <c r="T623" i="1"/>
  <c r="T624" i="1"/>
  <c r="T625" i="1"/>
  <c r="T626" i="1"/>
  <c r="T629" i="1"/>
  <c r="T630" i="1"/>
  <c r="S631" i="1"/>
  <c r="T632" i="1"/>
  <c r="T633" i="1"/>
  <c r="T634" i="1"/>
  <c r="S636" i="1"/>
  <c r="S637" i="1"/>
  <c r="T638" i="1"/>
  <c r="T639" i="1"/>
  <c r="T640" i="1"/>
  <c r="T641" i="1"/>
  <c r="T642" i="1"/>
  <c r="T645" i="1"/>
  <c r="T646" i="1"/>
  <c r="T647" i="1"/>
  <c r="T648" i="1"/>
  <c r="T649" i="1"/>
  <c r="T650" i="1"/>
  <c r="T653" i="1"/>
  <c r="T654" i="1"/>
  <c r="T655" i="1"/>
  <c r="T656" i="1"/>
  <c r="S657" i="1"/>
  <c r="T658" i="1"/>
  <c r="T661" i="1"/>
  <c r="T662" i="1"/>
  <c r="T663" i="1"/>
  <c r="T664" i="1"/>
  <c r="T665" i="1"/>
  <c r="T666" i="1"/>
  <c r="S667" i="1"/>
  <c r="T669" i="1"/>
  <c r="T670" i="1"/>
  <c r="T671" i="1"/>
  <c r="T672" i="1"/>
  <c r="S673" i="1"/>
  <c r="S674" i="1"/>
  <c r="S675" i="1"/>
  <c r="T677" i="1"/>
  <c r="T678" i="1"/>
  <c r="T679" i="1"/>
  <c r="T680" i="1"/>
  <c r="T681" i="1"/>
  <c r="T682" i="1"/>
  <c r="S685" i="1"/>
  <c r="T686" i="1"/>
  <c r="T687" i="1"/>
  <c r="T688" i="1"/>
  <c r="T689" i="1"/>
  <c r="T690" i="1"/>
  <c r="S691" i="1"/>
  <c r="S692" i="1"/>
  <c r="S693" i="1"/>
  <c r="T694" i="1"/>
  <c r="T695" i="1"/>
  <c r="T696" i="1"/>
  <c r="T697" i="1"/>
  <c r="T698" i="1"/>
  <c r="T701" i="1"/>
  <c r="T702" i="1"/>
  <c r="T703" i="1"/>
  <c r="T704" i="1"/>
  <c r="T705" i="1"/>
  <c r="T706" i="1"/>
  <c r="S709" i="1"/>
  <c r="T710" i="1"/>
  <c r="S711" i="1"/>
  <c r="T712" i="1"/>
  <c r="T713" i="1"/>
  <c r="T714" i="1"/>
  <c r="T717" i="1"/>
  <c r="T718" i="1"/>
  <c r="T719" i="1"/>
  <c r="T720" i="1"/>
  <c r="T721" i="1"/>
  <c r="T722" i="1"/>
  <c r="T725" i="1"/>
  <c r="T726" i="1"/>
  <c r="T727" i="1"/>
  <c r="S728" i="1"/>
  <c r="S729" i="1"/>
  <c r="S730" i="1"/>
  <c r="T733" i="1"/>
  <c r="T734" i="1"/>
  <c r="T735" i="1"/>
  <c r="T736" i="1"/>
  <c r="T737" i="1"/>
  <c r="T738" i="1"/>
  <c r="S740" i="1"/>
  <c r="T741" i="1"/>
  <c r="T742" i="1"/>
  <c r="T743" i="1"/>
  <c r="T744" i="1"/>
  <c r="T745" i="1"/>
  <c r="T746" i="1"/>
  <c r="S747" i="1"/>
  <c r="S748" i="1"/>
  <c r="T749" i="1"/>
  <c r="T750" i="1"/>
  <c r="T751" i="1"/>
  <c r="T752" i="1"/>
  <c r="T753" i="1"/>
  <c r="T754" i="1"/>
  <c r="T757" i="1"/>
  <c r="T758" i="1"/>
  <c r="S759" i="1"/>
  <c r="T760" i="1"/>
  <c r="T761" i="1"/>
  <c r="T762" i="1"/>
  <c r="S764" i="1"/>
  <c r="S765" i="1"/>
  <c r="T766" i="1"/>
  <c r="S767" i="1"/>
  <c r="T768" i="1"/>
  <c r="T769" i="1"/>
  <c r="T770" i="1"/>
  <c r="T773" i="1"/>
  <c r="T774" i="1"/>
  <c r="T775" i="1"/>
  <c r="T776" i="1"/>
  <c r="T777" i="1"/>
  <c r="T778" i="1"/>
  <c r="T781" i="1"/>
  <c r="T782" i="1"/>
  <c r="T783" i="1"/>
  <c r="S784" i="1"/>
  <c r="T785" i="1"/>
  <c r="T786" i="1"/>
  <c r="T789" i="1"/>
  <c r="T790" i="1"/>
  <c r="T791" i="1"/>
  <c r="T792" i="1"/>
  <c r="T793" i="1"/>
  <c r="T794" i="1"/>
  <c r="S795" i="1"/>
  <c r="T797" i="1"/>
  <c r="T798" i="1"/>
  <c r="T799" i="1"/>
  <c r="T800" i="1"/>
  <c r="S801" i="1"/>
  <c r="S802" i="1"/>
  <c r="S803" i="1"/>
  <c r="T805" i="1"/>
  <c r="T806" i="1"/>
  <c r="T807" i="1"/>
  <c r="T808" i="1"/>
  <c r="T809" i="1"/>
  <c r="T810" i="1"/>
  <c r="S813" i="1"/>
  <c r="T814" i="1"/>
  <c r="T815" i="1"/>
  <c r="S816" i="1"/>
  <c r="T817" i="1"/>
  <c r="T818" i="1"/>
  <c r="S819" i="1"/>
  <c r="S820" i="1"/>
  <c r="T821" i="1"/>
  <c r="T822" i="1"/>
  <c r="T823" i="1"/>
  <c r="T824" i="1"/>
  <c r="T825" i="1"/>
  <c r="T826" i="1"/>
  <c r="T829" i="1"/>
  <c r="T830" i="1"/>
  <c r="S831" i="1"/>
  <c r="T832" i="1"/>
  <c r="T833" i="1"/>
  <c r="S834" i="1"/>
  <c r="T837" i="1"/>
  <c r="T838" i="1"/>
  <c r="T839" i="1"/>
  <c r="T840" i="1"/>
  <c r="T841" i="1"/>
  <c r="T842" i="1"/>
  <c r="S843" i="1"/>
  <c r="T845" i="1"/>
  <c r="T846" i="1"/>
  <c r="T847" i="1"/>
  <c r="S848" i="1"/>
  <c r="T849" i="1"/>
  <c r="T850" i="1"/>
  <c r="T853" i="1"/>
  <c r="T854" i="1"/>
  <c r="T855" i="1"/>
  <c r="T856" i="1"/>
  <c r="T857" i="1"/>
  <c r="T858" i="1"/>
  <c r="S859" i="1"/>
  <c r="T861" i="1"/>
  <c r="T862" i="1"/>
  <c r="T863" i="1"/>
  <c r="T864" i="1"/>
  <c r="S865" i="1"/>
  <c r="T866" i="1"/>
  <c r="T868" i="1"/>
  <c r="T869" i="1"/>
  <c r="T870" i="1"/>
  <c r="T871" i="1"/>
  <c r="T872" i="1"/>
  <c r="T873" i="1"/>
  <c r="S874" i="1"/>
  <c r="S875" i="1"/>
  <c r="S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S892" i="1"/>
  <c r="S893" i="1"/>
  <c r="T894" i="1"/>
  <c r="T895" i="1"/>
  <c r="T896" i="1"/>
  <c r="T897" i="1"/>
  <c r="T898" i="1"/>
  <c r="T899" i="1"/>
  <c r="T900" i="1"/>
  <c r="T901" i="1"/>
  <c r="T902" i="1"/>
  <c r="S903" i="1"/>
  <c r="S904" i="1"/>
  <c r="S905" i="1"/>
  <c r="T906" i="1"/>
  <c r="T907" i="1"/>
  <c r="T908" i="1"/>
  <c r="T909" i="1"/>
  <c r="T910" i="1"/>
  <c r="T911" i="1"/>
  <c r="T912" i="1"/>
  <c r="T913" i="1"/>
  <c r="T914" i="1"/>
  <c r="T915" i="1"/>
  <c r="S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S931" i="1"/>
  <c r="S932" i="1"/>
  <c r="T933" i="1"/>
  <c r="T934" i="1"/>
  <c r="S935" i="1"/>
  <c r="T936" i="1"/>
  <c r="T937" i="1"/>
  <c r="T938" i="1"/>
  <c r="T939" i="1"/>
  <c r="T940" i="1"/>
  <c r="T941" i="1"/>
  <c r="T942" i="1"/>
  <c r="T943" i="1"/>
  <c r="T944" i="1"/>
  <c r="T945" i="1"/>
  <c r="T946" i="1"/>
  <c r="S947" i="1"/>
  <c r="S948" i="1"/>
  <c r="S949" i="1"/>
  <c r="T950" i="1"/>
  <c r="S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S965" i="1"/>
  <c r="T966" i="1"/>
  <c r="T967" i="1"/>
  <c r="T968" i="1"/>
  <c r="T969" i="1"/>
  <c r="T970" i="1"/>
  <c r="T971" i="1"/>
  <c r="T972" i="1"/>
  <c r="T973" i="1"/>
  <c r="T974" i="1"/>
  <c r="T975" i="1"/>
  <c r="T976" i="1"/>
  <c r="S977" i="1"/>
  <c r="T978" i="1"/>
  <c r="T979" i="1"/>
  <c r="S980" i="1"/>
  <c r="T981" i="1"/>
  <c r="T982" i="1"/>
  <c r="T983" i="1"/>
  <c r="T984" i="1"/>
  <c r="T985" i="1"/>
  <c r="T986" i="1"/>
  <c r="T987" i="1"/>
  <c r="S988" i="1"/>
  <c r="T989" i="1"/>
  <c r="T990" i="1"/>
  <c r="S991" i="1"/>
  <c r="S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8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1" i="1"/>
  <c r="T312" i="1"/>
  <c r="T313" i="1"/>
  <c r="T314" i="1"/>
  <c r="T315" i="1"/>
  <c r="T316" i="1"/>
  <c r="T317" i="1"/>
  <c r="T319" i="1"/>
  <c r="T320" i="1"/>
  <c r="T321" i="1"/>
  <c r="T322" i="1"/>
  <c r="T323" i="1"/>
  <c r="T324" i="1"/>
  <c r="T325" i="1"/>
  <c r="T327" i="1"/>
  <c r="T328" i="1"/>
  <c r="T329" i="1"/>
  <c r="T330" i="1"/>
  <c r="T331" i="1"/>
  <c r="T332" i="1"/>
  <c r="T333" i="1"/>
  <c r="T335" i="1"/>
  <c r="T336" i="1"/>
  <c r="T337" i="1"/>
  <c r="T338" i="1"/>
  <c r="T339" i="1"/>
  <c r="T340" i="1"/>
  <c r="T341" i="1"/>
  <c r="T343" i="1"/>
  <c r="T344" i="1"/>
  <c r="T345" i="1"/>
  <c r="T346" i="1"/>
  <c r="T347" i="1"/>
  <c r="T348" i="1"/>
  <c r="T349" i="1"/>
  <c r="T351" i="1"/>
  <c r="T352" i="1"/>
  <c r="T353" i="1"/>
  <c r="T354" i="1"/>
  <c r="T355" i="1"/>
  <c r="T356" i="1"/>
  <c r="T357" i="1"/>
  <c r="T359" i="1"/>
  <c r="T360" i="1"/>
  <c r="T361" i="1"/>
  <c r="T362" i="1"/>
  <c r="T363" i="1"/>
  <c r="T364" i="1"/>
  <c r="T365" i="1"/>
  <c r="T367" i="1"/>
  <c r="T368" i="1"/>
  <c r="T369" i="1"/>
  <c r="T370" i="1"/>
  <c r="T371" i="1"/>
  <c r="T372" i="1"/>
  <c r="T373" i="1"/>
  <c r="T375" i="1"/>
  <c r="T376" i="1"/>
  <c r="T377" i="1"/>
  <c r="T378" i="1"/>
  <c r="T379" i="1"/>
  <c r="T380" i="1"/>
  <c r="T381" i="1"/>
  <c r="T383" i="1"/>
  <c r="T384" i="1"/>
  <c r="T385" i="1"/>
  <c r="T386" i="1"/>
  <c r="T387" i="1"/>
  <c r="T388" i="1"/>
  <c r="T389" i="1"/>
  <c r="T391" i="1"/>
  <c r="T392" i="1"/>
  <c r="T393" i="1"/>
  <c r="T394" i="1"/>
  <c r="T395" i="1"/>
  <c r="T396" i="1"/>
  <c r="T397" i="1"/>
  <c r="T399" i="1"/>
  <c r="T400" i="1"/>
  <c r="T401" i="1"/>
  <c r="T402" i="1"/>
  <c r="T403" i="1"/>
  <c r="T404" i="1"/>
  <c r="T405" i="1"/>
  <c r="T407" i="1"/>
  <c r="T408" i="1"/>
  <c r="T409" i="1"/>
  <c r="T410" i="1"/>
  <c r="T411" i="1"/>
  <c r="T412" i="1"/>
  <c r="T413" i="1"/>
  <c r="T415" i="1"/>
  <c r="T416" i="1"/>
  <c r="T417" i="1"/>
  <c r="T418" i="1"/>
  <c r="T419" i="1"/>
  <c r="T420" i="1"/>
  <c r="T421" i="1"/>
  <c r="T455" i="1"/>
  <c r="T491" i="1"/>
  <c r="T528" i="1"/>
  <c r="T564" i="1"/>
  <c r="T601" i="1"/>
  <c r="T637" i="1"/>
  <c r="T674" i="1"/>
  <c r="T711" i="1"/>
  <c r="T747" i="1"/>
  <c r="T784" i="1"/>
  <c r="T819" i="1"/>
  <c r="T848" i="1"/>
  <c r="T876" i="1"/>
  <c r="T905" i="1"/>
  <c r="T935" i="1"/>
  <c r="T965" i="1"/>
  <c r="T99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4" i="1"/>
  <c r="S425" i="1"/>
  <c r="S440" i="1"/>
  <c r="S441" i="1"/>
  <c r="S452" i="1"/>
  <c r="S455" i="1"/>
  <c r="S471" i="1"/>
  <c r="S483" i="1"/>
  <c r="S497" i="1"/>
  <c r="S513" i="1"/>
  <c r="S527" i="1"/>
  <c r="S539" i="1"/>
  <c r="S555" i="1"/>
  <c r="S569" i="1"/>
  <c r="S583" i="1"/>
  <c r="S597" i="1"/>
  <c r="S608" i="1"/>
  <c r="S618" i="1"/>
  <c r="S630" i="1"/>
  <c r="S640" i="1"/>
  <c r="S650" i="1"/>
  <c r="S662" i="1"/>
  <c r="S672" i="1"/>
  <c r="S682" i="1"/>
  <c r="S694" i="1"/>
  <c r="S704" i="1"/>
  <c r="S714" i="1"/>
  <c r="S726" i="1"/>
  <c r="S736" i="1"/>
  <c r="S746" i="1"/>
  <c r="S758" i="1"/>
  <c r="S768" i="1"/>
  <c r="S778" i="1"/>
  <c r="S790" i="1"/>
  <c r="S800" i="1"/>
  <c r="S810" i="1"/>
  <c r="S822" i="1"/>
  <c r="S832" i="1"/>
  <c r="S842" i="1"/>
  <c r="S854" i="1"/>
  <c r="S864" i="1"/>
  <c r="S873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7" l="1"/>
  <c r="E13" i="7"/>
  <c r="H13" i="7" s="1"/>
  <c r="E5" i="7"/>
  <c r="H5" i="7" s="1"/>
  <c r="E2" i="7"/>
  <c r="F2" i="7" s="1"/>
  <c r="E7" i="7"/>
  <c r="G7" i="7" s="1"/>
  <c r="E6" i="7"/>
  <c r="H6" i="7" s="1"/>
  <c r="G13" i="7"/>
  <c r="H2" i="7"/>
  <c r="H8" i="7"/>
  <c r="G8" i="7"/>
  <c r="E12" i="7"/>
  <c r="G12" i="7" s="1"/>
  <c r="E4" i="7"/>
  <c r="F4" i="7" s="1"/>
  <c r="F8" i="7"/>
  <c r="E11" i="7"/>
  <c r="H11" i="7" s="1"/>
  <c r="E3" i="7"/>
  <c r="G3" i="7" s="1"/>
  <c r="E10" i="7"/>
  <c r="F10" i="7" s="1"/>
  <c r="E9" i="7"/>
  <c r="H9" i="7" s="1"/>
  <c r="F13" i="7"/>
  <c r="T860" i="1"/>
  <c r="S860" i="1"/>
  <c r="T852" i="1"/>
  <c r="S852" i="1"/>
  <c r="T827" i="1"/>
  <c r="S827" i="1"/>
  <c r="T652" i="1"/>
  <c r="S652" i="1"/>
  <c r="T644" i="1"/>
  <c r="S644" i="1"/>
  <c r="S627" i="1"/>
  <c r="T627" i="1"/>
  <c r="T595" i="1"/>
  <c r="S595" i="1"/>
  <c r="T582" i="1"/>
  <c r="S582" i="1"/>
  <c r="T558" i="1"/>
  <c r="S558" i="1"/>
  <c r="T553" i="1"/>
  <c r="S553" i="1"/>
  <c r="S501" i="1"/>
  <c r="T501" i="1"/>
  <c r="T494" i="1"/>
  <c r="S494" i="1"/>
  <c r="S493" i="1"/>
  <c r="T493" i="1"/>
  <c r="T489" i="1"/>
  <c r="S489" i="1"/>
  <c r="T488" i="1"/>
  <c r="S488" i="1"/>
  <c r="T486" i="1"/>
  <c r="S486" i="1"/>
  <c r="T485" i="1"/>
  <c r="S485" i="1"/>
  <c r="T479" i="1"/>
  <c r="S479" i="1"/>
  <c r="T478" i="1"/>
  <c r="S478" i="1"/>
  <c r="T477" i="1"/>
  <c r="S477" i="1"/>
  <c r="T476" i="1"/>
  <c r="S476" i="1"/>
  <c r="T469" i="1"/>
  <c r="S469" i="1"/>
  <c r="T462" i="1"/>
  <c r="S462" i="1"/>
  <c r="S461" i="1"/>
  <c r="T461" i="1"/>
  <c r="T457" i="1"/>
  <c r="S457" i="1"/>
  <c r="T454" i="1"/>
  <c r="S454" i="1"/>
  <c r="S447" i="1"/>
  <c r="T447" i="1"/>
  <c r="T446" i="1"/>
  <c r="S446" i="1"/>
  <c r="S445" i="1"/>
  <c r="T445" i="1"/>
  <c r="S444" i="1"/>
  <c r="T444" i="1"/>
  <c r="T438" i="1"/>
  <c r="S438" i="1"/>
  <c r="T434" i="1"/>
  <c r="S434" i="1"/>
  <c r="T433" i="1"/>
  <c r="S433" i="1"/>
  <c r="T430" i="1"/>
  <c r="S430" i="1"/>
  <c r="S427" i="1"/>
  <c r="T427" i="1"/>
  <c r="T423" i="1"/>
  <c r="S423" i="1"/>
  <c r="T422" i="1"/>
  <c r="S422" i="1"/>
  <c r="T851" i="1"/>
  <c r="S851" i="1"/>
  <c r="T836" i="1"/>
  <c r="S836" i="1"/>
  <c r="T763" i="1"/>
  <c r="S763" i="1"/>
  <c r="S756" i="1"/>
  <c r="T756" i="1"/>
  <c r="T707" i="1"/>
  <c r="S707" i="1"/>
  <c r="T643" i="1"/>
  <c r="S643" i="1"/>
  <c r="S589" i="1"/>
  <c r="T589" i="1"/>
  <c r="S575" i="1"/>
  <c r="T575" i="1"/>
  <c r="S572" i="1"/>
  <c r="T572" i="1"/>
  <c r="T549" i="1"/>
  <c r="S549" i="1"/>
  <c r="S517" i="1"/>
  <c r="T517" i="1"/>
  <c r="T470" i="1"/>
  <c r="S470" i="1"/>
  <c r="S777" i="1"/>
  <c r="T816" i="1"/>
  <c r="T521" i="1"/>
  <c r="S867" i="1"/>
  <c r="T867" i="1"/>
  <c r="T844" i="1"/>
  <c r="S844" i="1"/>
  <c r="S812" i="1"/>
  <c r="T812" i="1"/>
  <c r="T788" i="1"/>
  <c r="S788" i="1"/>
  <c r="T732" i="1"/>
  <c r="S732" i="1"/>
  <c r="T724" i="1"/>
  <c r="S724" i="1"/>
  <c r="T715" i="1"/>
  <c r="S715" i="1"/>
  <c r="T708" i="1"/>
  <c r="S708" i="1"/>
  <c r="T676" i="1"/>
  <c r="S676" i="1"/>
  <c r="T668" i="1"/>
  <c r="S668" i="1"/>
  <c r="T603" i="1"/>
  <c r="S603" i="1"/>
  <c r="T574" i="1"/>
  <c r="S574" i="1"/>
  <c r="T550" i="1"/>
  <c r="S550" i="1"/>
  <c r="T543" i="1"/>
  <c r="S543" i="1"/>
  <c r="T533" i="1"/>
  <c r="S533" i="1"/>
  <c r="S520" i="1"/>
  <c r="T520" i="1"/>
  <c r="T510" i="1"/>
  <c r="S510" i="1"/>
  <c r="S1001" i="1"/>
  <c r="S961" i="1"/>
  <c r="S921" i="1"/>
  <c r="S881" i="1"/>
  <c r="S821" i="1"/>
  <c r="S725" i="1"/>
  <c r="S661" i="1"/>
  <c r="S580" i="1"/>
  <c r="T991" i="1"/>
  <c r="T904" i="1"/>
  <c r="T709" i="1"/>
  <c r="T474" i="1"/>
  <c r="T804" i="1"/>
  <c r="S804" i="1"/>
  <c r="T796" i="1"/>
  <c r="S796" i="1"/>
  <c r="T772" i="1"/>
  <c r="S772" i="1"/>
  <c r="S739" i="1"/>
  <c r="T739" i="1"/>
  <c r="S684" i="1"/>
  <c r="T684" i="1"/>
  <c r="T590" i="1"/>
  <c r="S590" i="1"/>
  <c r="T566" i="1"/>
  <c r="S566" i="1"/>
  <c r="T562" i="1"/>
  <c r="S562" i="1"/>
  <c r="T530" i="1"/>
  <c r="S530" i="1"/>
  <c r="S525" i="1"/>
  <c r="T525" i="1"/>
  <c r="T499" i="1"/>
  <c r="S499" i="1"/>
  <c r="S985" i="1"/>
  <c r="S929" i="1"/>
  <c r="S889" i="1"/>
  <c r="S841" i="1"/>
  <c r="S799" i="1"/>
  <c r="S735" i="1"/>
  <c r="S681" i="1"/>
  <c r="S629" i="1"/>
  <c r="S554" i="1"/>
  <c r="T875" i="1"/>
  <c r="T673" i="1"/>
  <c r="T453" i="1"/>
  <c r="S984" i="1"/>
  <c r="S960" i="1"/>
  <c r="S936" i="1"/>
  <c r="S912" i="1"/>
  <c r="S888" i="1"/>
  <c r="S862" i="1"/>
  <c r="S830" i="1"/>
  <c r="S798" i="1"/>
  <c r="S766" i="1"/>
  <c r="S734" i="1"/>
  <c r="S702" i="1"/>
  <c r="S670" i="1"/>
  <c r="S638" i="1"/>
  <c r="S606" i="1"/>
  <c r="S551" i="1"/>
  <c r="S481" i="1"/>
  <c r="T903" i="1"/>
  <c r="T631" i="1"/>
  <c r="T594" i="1"/>
  <c r="T484" i="1"/>
  <c r="S959" i="1"/>
  <c r="S927" i="1"/>
  <c r="S895" i="1"/>
  <c r="S861" i="1"/>
  <c r="S817" i="1"/>
  <c r="S785" i="1"/>
  <c r="S743" i="1"/>
  <c r="S701" i="1"/>
  <c r="S647" i="1"/>
  <c r="S592" i="1"/>
  <c r="S522" i="1"/>
  <c r="S464" i="1"/>
  <c r="S436" i="1"/>
  <c r="T980" i="1"/>
  <c r="T951" i="1"/>
  <c r="T893" i="1"/>
  <c r="T865" i="1"/>
  <c r="T834" i="1"/>
  <c r="T803" i="1"/>
  <c r="T767" i="1"/>
  <c r="T730" i="1"/>
  <c r="T693" i="1"/>
  <c r="T657" i="1"/>
  <c r="T620" i="1"/>
  <c r="T584" i="1"/>
  <c r="T547" i="1"/>
  <c r="T511" i="1"/>
  <c r="T437" i="1"/>
  <c r="S998" i="1"/>
  <c r="S990" i="1"/>
  <c r="S982" i="1"/>
  <c r="S974" i="1"/>
  <c r="S966" i="1"/>
  <c r="S958" i="1"/>
  <c r="S950" i="1"/>
  <c r="S942" i="1"/>
  <c r="S934" i="1"/>
  <c r="S926" i="1"/>
  <c r="S918" i="1"/>
  <c r="S910" i="1"/>
  <c r="S902" i="1"/>
  <c r="S894" i="1"/>
  <c r="S886" i="1"/>
  <c r="S878" i="1"/>
  <c r="S869" i="1"/>
  <c r="S858" i="1"/>
  <c r="S838" i="1"/>
  <c r="S826" i="1"/>
  <c r="S806" i="1"/>
  <c r="S794" i="1"/>
  <c r="S774" i="1"/>
  <c r="S762" i="1"/>
  <c r="S752" i="1"/>
  <c r="S742" i="1"/>
  <c r="S720" i="1"/>
  <c r="S710" i="1"/>
  <c r="S698" i="1"/>
  <c r="S688" i="1"/>
  <c r="S678" i="1"/>
  <c r="S666" i="1"/>
  <c r="S656" i="1"/>
  <c r="S646" i="1"/>
  <c r="S634" i="1"/>
  <c r="S624" i="1"/>
  <c r="S614" i="1"/>
  <c r="S602" i="1"/>
  <c r="S591" i="1"/>
  <c r="S577" i="1"/>
  <c r="S561" i="1"/>
  <c r="S535" i="1"/>
  <c r="S519" i="1"/>
  <c r="S505" i="1"/>
  <c r="S475" i="1"/>
  <c r="S463" i="1"/>
  <c r="S449" i="1"/>
  <c r="S432" i="1"/>
  <c r="T949" i="1"/>
  <c r="T892" i="1"/>
  <c r="T802" i="1"/>
  <c r="T765" i="1"/>
  <c r="T729" i="1"/>
  <c r="T692" i="1"/>
  <c r="T619" i="1"/>
  <c r="T546" i="1"/>
  <c r="T509" i="1"/>
  <c r="T473" i="1"/>
  <c r="T835" i="1"/>
  <c r="S835" i="1"/>
  <c r="S828" i="1"/>
  <c r="T828" i="1"/>
  <c r="T787" i="1"/>
  <c r="S787" i="1"/>
  <c r="T779" i="1"/>
  <c r="S779" i="1"/>
  <c r="T771" i="1"/>
  <c r="S771" i="1"/>
  <c r="T716" i="1"/>
  <c r="S716" i="1"/>
  <c r="T700" i="1"/>
  <c r="S700" i="1"/>
  <c r="T659" i="1"/>
  <c r="S659" i="1"/>
  <c r="T651" i="1"/>
  <c r="S651" i="1"/>
  <c r="S628" i="1"/>
  <c r="T628" i="1"/>
  <c r="S573" i="1"/>
  <c r="T573" i="1"/>
  <c r="T552" i="1"/>
  <c r="S552" i="1"/>
  <c r="T541" i="1"/>
  <c r="S541" i="1"/>
  <c r="T531" i="1"/>
  <c r="S531" i="1"/>
  <c r="T498" i="1"/>
  <c r="S498" i="1"/>
  <c r="S969" i="1"/>
  <c r="S937" i="1"/>
  <c r="S863" i="1"/>
  <c r="S809" i="1"/>
  <c r="S757" i="1"/>
  <c r="S703" i="1"/>
  <c r="S649" i="1"/>
  <c r="S607" i="1"/>
  <c r="S568" i="1"/>
  <c r="S512" i="1"/>
  <c r="S482" i="1"/>
  <c r="T932" i="1"/>
  <c r="T563" i="1"/>
  <c r="S968" i="1"/>
  <c r="S944" i="1"/>
  <c r="S920" i="1"/>
  <c r="S896" i="1"/>
  <c r="S871" i="1"/>
  <c r="S840" i="1"/>
  <c r="S808" i="1"/>
  <c r="S786" i="1"/>
  <c r="S754" i="1"/>
  <c r="S712" i="1"/>
  <c r="S680" i="1"/>
  <c r="S648" i="1"/>
  <c r="S616" i="1"/>
  <c r="S579" i="1"/>
  <c r="S537" i="1"/>
  <c r="S507" i="1"/>
  <c r="S465" i="1"/>
  <c r="S439" i="1"/>
  <c r="T988" i="1"/>
  <c r="T931" i="1"/>
  <c r="T874" i="1"/>
  <c r="T813" i="1"/>
  <c r="T740" i="1"/>
  <c r="T667" i="1"/>
  <c r="T557" i="1"/>
  <c r="T448" i="1"/>
  <c r="S975" i="1"/>
  <c r="S943" i="1"/>
  <c r="S870" i="1"/>
  <c r="S829" i="1"/>
  <c r="S775" i="1"/>
  <c r="S721" i="1"/>
  <c r="S669" i="1"/>
  <c r="S615" i="1"/>
  <c r="S548" i="1"/>
  <c r="S480" i="1"/>
  <c r="S997" i="1"/>
  <c r="S989" i="1"/>
  <c r="S981" i="1"/>
  <c r="S973" i="1"/>
  <c r="S957" i="1"/>
  <c r="S941" i="1"/>
  <c r="S933" i="1"/>
  <c r="S925" i="1"/>
  <c r="S909" i="1"/>
  <c r="S885" i="1"/>
  <c r="S877" i="1"/>
  <c r="S868" i="1"/>
  <c r="S857" i="1"/>
  <c r="S847" i="1"/>
  <c r="S837" i="1"/>
  <c r="S825" i="1"/>
  <c r="S815" i="1"/>
  <c r="S805" i="1"/>
  <c r="S793" i="1"/>
  <c r="S783" i="1"/>
  <c r="S773" i="1"/>
  <c r="S761" i="1"/>
  <c r="S751" i="1"/>
  <c r="S741" i="1"/>
  <c r="S719" i="1"/>
  <c r="S697" i="1"/>
  <c r="S687" i="1"/>
  <c r="S677" i="1"/>
  <c r="S665" i="1"/>
  <c r="S655" i="1"/>
  <c r="S645" i="1"/>
  <c r="S633" i="1"/>
  <c r="S623" i="1"/>
  <c r="S613" i="1"/>
  <c r="S588" i="1"/>
  <c r="S576" i="1"/>
  <c r="S560" i="1"/>
  <c r="S532" i="1"/>
  <c r="S516" i="1"/>
  <c r="S504" i="1"/>
  <c r="S490" i="1"/>
  <c r="S460" i="1"/>
  <c r="S431" i="1"/>
  <c r="T977" i="1"/>
  <c r="T948" i="1"/>
  <c r="T859" i="1"/>
  <c r="T831" i="1"/>
  <c r="T801" i="1"/>
  <c r="T764" i="1"/>
  <c r="T728" i="1"/>
  <c r="T691" i="1"/>
  <c r="T581" i="1"/>
  <c r="T545" i="1"/>
  <c r="T508" i="1"/>
  <c r="T472" i="1"/>
  <c r="T435" i="1"/>
  <c r="T731" i="1"/>
  <c r="S731" i="1"/>
  <c r="T699" i="1"/>
  <c r="S699" i="1"/>
  <c r="S683" i="1"/>
  <c r="T683" i="1"/>
  <c r="T635" i="1"/>
  <c r="S635" i="1"/>
  <c r="T604" i="1"/>
  <c r="S604" i="1"/>
  <c r="T598" i="1"/>
  <c r="S598" i="1"/>
  <c r="T542" i="1"/>
  <c r="S542" i="1"/>
  <c r="T540" i="1"/>
  <c r="S540" i="1"/>
  <c r="T534" i="1"/>
  <c r="S534" i="1"/>
  <c r="T502" i="1"/>
  <c r="S502" i="1"/>
  <c r="T467" i="1"/>
  <c r="S467" i="1"/>
  <c r="S945" i="1"/>
  <c r="S913" i="1"/>
  <c r="S872" i="1"/>
  <c r="S713" i="1"/>
  <c r="S671" i="1"/>
  <c r="S639" i="1"/>
  <c r="S596" i="1"/>
  <c r="S524" i="1"/>
  <c r="S496" i="1"/>
  <c r="S468" i="1"/>
  <c r="T600" i="1"/>
  <c r="S1000" i="1"/>
  <c r="S976" i="1"/>
  <c r="S952" i="1"/>
  <c r="S928" i="1"/>
  <c r="S880" i="1"/>
  <c r="S850" i="1"/>
  <c r="S818" i="1"/>
  <c r="S776" i="1"/>
  <c r="S744" i="1"/>
  <c r="S722" i="1"/>
  <c r="S690" i="1"/>
  <c r="S658" i="1"/>
  <c r="S626" i="1"/>
  <c r="S593" i="1"/>
  <c r="S567" i="1"/>
  <c r="S523" i="1"/>
  <c r="S495" i="1"/>
  <c r="S451" i="1"/>
  <c r="T843" i="1"/>
  <c r="S983" i="1"/>
  <c r="S911" i="1"/>
  <c r="S887" i="1"/>
  <c r="S849" i="1"/>
  <c r="S807" i="1"/>
  <c r="S733" i="1"/>
  <c r="S679" i="1"/>
  <c r="S625" i="1"/>
  <c r="S492" i="1"/>
  <c r="S917" i="1"/>
  <c r="S964" i="1"/>
  <c r="S900" i="1"/>
  <c r="S884" i="1"/>
  <c r="S856" i="1"/>
  <c r="S770" i="1"/>
  <c r="S738" i="1"/>
  <c r="S706" i="1"/>
  <c r="S686" i="1"/>
  <c r="S654" i="1"/>
  <c r="S622" i="1"/>
  <c r="S587" i="1"/>
  <c r="S503" i="1"/>
  <c r="S443" i="1"/>
  <c r="T947" i="1"/>
  <c r="T916" i="1"/>
  <c r="T795" i="1"/>
  <c r="T759" i="1"/>
  <c r="T685" i="1"/>
  <c r="T612" i="1"/>
  <c r="T466" i="1"/>
  <c r="T429" i="1"/>
  <c r="S811" i="1"/>
  <c r="T811" i="1"/>
  <c r="T780" i="1"/>
  <c r="S780" i="1"/>
  <c r="S755" i="1"/>
  <c r="T755" i="1"/>
  <c r="T723" i="1"/>
  <c r="S723" i="1"/>
  <c r="T660" i="1"/>
  <c r="S660" i="1"/>
  <c r="S611" i="1"/>
  <c r="T611" i="1"/>
  <c r="T585" i="1"/>
  <c r="S585" i="1"/>
  <c r="T526" i="1"/>
  <c r="S526" i="1"/>
  <c r="T518" i="1"/>
  <c r="S518" i="1"/>
  <c r="S993" i="1"/>
  <c r="S953" i="1"/>
  <c r="S897" i="1"/>
  <c r="S853" i="1"/>
  <c r="S789" i="1"/>
  <c r="S745" i="1"/>
  <c r="S617" i="1"/>
  <c r="S538" i="1"/>
  <c r="T636" i="1"/>
  <c r="S999" i="1"/>
  <c r="S967" i="1"/>
  <c r="S919" i="1"/>
  <c r="S879" i="1"/>
  <c r="S839" i="1"/>
  <c r="S797" i="1"/>
  <c r="S753" i="1"/>
  <c r="S689" i="1"/>
  <c r="S605" i="1"/>
  <c r="S578" i="1"/>
  <c r="S536" i="1"/>
  <c r="S506" i="1"/>
  <c r="S450" i="1"/>
  <c r="S901" i="1"/>
  <c r="S996" i="1"/>
  <c r="S972" i="1"/>
  <c r="S956" i="1"/>
  <c r="S940" i="1"/>
  <c r="S924" i="1"/>
  <c r="S908" i="1"/>
  <c r="S866" i="1"/>
  <c r="S846" i="1"/>
  <c r="S824" i="1"/>
  <c r="S814" i="1"/>
  <c r="S792" i="1"/>
  <c r="S782" i="1"/>
  <c r="S760" i="1"/>
  <c r="S750" i="1"/>
  <c r="S718" i="1"/>
  <c r="S696" i="1"/>
  <c r="S664" i="1"/>
  <c r="S642" i="1"/>
  <c r="S632" i="1"/>
  <c r="S610" i="1"/>
  <c r="S571" i="1"/>
  <c r="S559" i="1"/>
  <c r="S529" i="1"/>
  <c r="S515" i="1"/>
  <c r="S487" i="1"/>
  <c r="S459" i="1"/>
  <c r="S428" i="1"/>
  <c r="S995" i="1"/>
  <c r="S987" i="1"/>
  <c r="S979" i="1"/>
  <c r="S971" i="1"/>
  <c r="S963" i="1"/>
  <c r="S955" i="1"/>
  <c r="S939" i="1"/>
  <c r="S923" i="1"/>
  <c r="S915" i="1"/>
  <c r="S907" i="1"/>
  <c r="S899" i="1"/>
  <c r="S891" i="1"/>
  <c r="S883" i="1"/>
  <c r="S855" i="1"/>
  <c r="S845" i="1"/>
  <c r="S833" i="1"/>
  <c r="S823" i="1"/>
  <c r="S791" i="1"/>
  <c r="S781" i="1"/>
  <c r="S769" i="1"/>
  <c r="S749" i="1"/>
  <c r="S737" i="1"/>
  <c r="S727" i="1"/>
  <c r="S717" i="1"/>
  <c r="S705" i="1"/>
  <c r="S695" i="1"/>
  <c r="S663" i="1"/>
  <c r="S653" i="1"/>
  <c r="S641" i="1"/>
  <c r="S621" i="1"/>
  <c r="S609" i="1"/>
  <c r="S599" i="1"/>
  <c r="S586" i="1"/>
  <c r="S570" i="1"/>
  <c r="S556" i="1"/>
  <c r="S544" i="1"/>
  <c r="S514" i="1"/>
  <c r="S500" i="1"/>
  <c r="S458" i="1"/>
  <c r="S442" i="1"/>
  <c r="S426" i="1"/>
  <c r="T820" i="1"/>
  <c r="T748" i="1"/>
  <c r="T675" i="1"/>
  <c r="T565" i="1"/>
  <c r="T456" i="1"/>
  <c r="G2" i="7" l="1"/>
  <c r="F7" i="7"/>
  <c r="F5" i="7"/>
  <c r="G5" i="7"/>
  <c r="H7" i="7"/>
  <c r="F6" i="7"/>
  <c r="G6" i="7"/>
  <c r="H10" i="7"/>
  <c r="H3" i="7"/>
  <c r="G11" i="7"/>
  <c r="F11" i="7"/>
  <c r="G9" i="7"/>
  <c r="F9" i="7"/>
  <c r="H4" i="7"/>
  <c r="F3" i="7"/>
  <c r="G10" i="7"/>
  <c r="G4" i="7"/>
  <c r="F12" i="7"/>
  <c r="H12" i="7"/>
</calcChain>
</file>

<file path=xl/sharedStrings.xml><?xml version="1.0" encoding="utf-8"?>
<sst xmlns="http://schemas.openxmlformats.org/spreadsheetml/2006/main" count="7060" uniqueCount="2112">
  <si>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</si>
  <si>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</si>
  <si>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</si>
  <si>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</si>
  <si>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</si>
  <si>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</si>
  <si>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</si>
  <si>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</si>
  <si>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</si>
  <si>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</si>
  <si>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</si>
  <si>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</si>
  <si>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</si>
  <si>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</si>
  <si>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</si>
  <si>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</si>
  <si>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</si>
  <si>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</si>
  <si>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</si>
  <si>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</si>
  <si>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</si>
  <si>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</si>
  <si>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</si>
  <si>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</si>
  <si>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</si>
  <si>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</si>
  <si>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</si>
  <si>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</si>
  <si>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</si>
  <si>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</si>
  <si>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</si>
  <si>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</si>
  <si>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</si>
  <si>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</si>
  <si>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</si>
  <si>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</si>
  <si>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</si>
  <si>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</si>
  <si>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</si>
  <si>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</si>
  <si>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</si>
  <si>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</si>
  <si>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</si>
  <si>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</si>
  <si>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</si>
  <si>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</si>
  <si>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</si>
  <si>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</si>
  <si>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</si>
  <si>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</si>
  <si>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</si>
  <si>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</si>
  <si>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</si>
  <si>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</si>
  <si>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</si>
  <si>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</si>
  <si>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</si>
  <si>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</si>
  <si>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</si>
  <si>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</si>
  <si>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</si>
  <si>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</si>
  <si>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</si>
  <si>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</si>
  <si>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</si>
  <si>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</si>
  <si>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</si>
  <si>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</si>
  <si>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</si>
  <si>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</si>
  <si>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</si>
  <si>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</si>
  <si>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</si>
  <si>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</si>
  <si>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</si>
  <si>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</si>
  <si>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</si>
  <si>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</si>
  <si>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</si>
  <si>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</si>
  <si>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</si>
  <si>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</si>
  <si>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</si>
  <si>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</si>
  <si>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</si>
  <si>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</si>
  <si>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</si>
  <si>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</si>
  <si>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</si>
  <si>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</si>
  <si>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</si>
  <si>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</si>
  <si>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</si>
  <si>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</si>
  <si>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</si>
  <si>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</si>
  <si>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</si>
  <si>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</si>
  <si>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</si>
  <si>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</si>
  <si>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</si>
  <si>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</si>
  <si>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</si>
  <si>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</si>
  <si>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</si>
  <si>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</si>
  <si>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</si>
  <si>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</si>
  <si>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</si>
  <si>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</si>
  <si>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</si>
  <si>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</si>
  <si>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</si>
  <si>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</si>
  <si>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</si>
  <si>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</si>
  <si>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</si>
  <si>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</si>
  <si>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</si>
  <si>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</si>
  <si>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</si>
  <si>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</si>
  <si>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</si>
  <si>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</si>
  <si>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</si>
  <si>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</si>
  <si>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</si>
  <si>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</si>
  <si>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</si>
  <si>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</si>
  <si>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</si>
  <si>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</si>
  <si>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</si>
  <si>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</si>
  <si>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</si>
  <si>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</si>
  <si>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</si>
  <si>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</si>
  <si>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</si>
  <si>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</si>
  <si>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</si>
  <si>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</si>
  <si>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</si>
  <si>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</si>
  <si>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</si>
  <si>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</si>
  <si>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</si>
  <si>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</si>
  <si>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</si>
  <si>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</si>
  <si>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</si>
  <si>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</si>
  <si>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</si>
  <si>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</si>
  <si>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</si>
  <si>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</si>
  <si>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</si>
  <si>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</si>
  <si>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</si>
  <si>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</si>
  <si>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</si>
  <si>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</si>
  <si>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</si>
  <si>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</si>
  <si>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</si>
  <si>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</si>
  <si>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</si>
  <si>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</si>
  <si>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</si>
  <si>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</si>
  <si>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</si>
  <si>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</si>
  <si>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</si>
  <si>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</si>
  <si>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</si>
  <si>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</si>
  <si>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</si>
  <si>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</si>
  <si>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</si>
  <si>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</si>
  <si>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</si>
  <si>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</si>
  <si>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</si>
  <si>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</si>
  <si>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</si>
  <si>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</si>
  <si>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</si>
  <si>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</si>
  <si>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</si>
  <si>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</si>
  <si>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</si>
  <si>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</si>
  <si>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</si>
  <si>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</si>
  <si>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</si>
  <si>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</si>
  <si>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</si>
  <si>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</si>
  <si>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</si>
  <si>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</si>
  <si>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</si>
  <si>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</si>
  <si>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</si>
  <si>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</si>
  <si>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</si>
  <si>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</si>
  <si>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</si>
  <si>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</si>
  <si>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</si>
  <si>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</si>
  <si>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</si>
  <si>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</si>
  <si>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</si>
  <si>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</si>
  <si>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</si>
  <si>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</si>
  <si>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</si>
  <si>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</si>
  <si>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</si>
  <si>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</si>
  <si>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</si>
  <si>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</si>
  <si>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</si>
  <si>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</si>
  <si>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</si>
  <si>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</si>
  <si>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</si>
  <si>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</si>
  <si>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</si>
  <si>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</si>
  <si>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</si>
  <si>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</si>
  <si>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</si>
  <si>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</si>
  <si>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</si>
  <si>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</si>
  <si>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</si>
  <si>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</si>
  <si>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</si>
  <si>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</si>
  <si>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</si>
  <si>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</si>
  <si>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</si>
  <si>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</si>
  <si>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</si>
  <si>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</si>
  <si>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</si>
  <si>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</si>
  <si>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</si>
  <si>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</si>
  <si>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</si>
  <si>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</si>
  <si>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</si>
  <si>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</si>
  <si>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</si>
  <si>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</si>
  <si>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</si>
  <si>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</si>
  <si>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</si>
  <si>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</si>
  <si>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</si>
  <si>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</si>
  <si>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</si>
  <si>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</si>
  <si>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</si>
  <si>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</si>
  <si>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</si>
  <si>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</si>
  <si>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</si>
  <si>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</si>
  <si>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</si>
  <si>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</si>
  <si>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</si>
  <si>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</si>
  <si>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</si>
  <si>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</si>
  <si>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</si>
  <si>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</si>
  <si>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</si>
  <si>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</si>
  <si>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</si>
  <si>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</si>
  <si>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</si>
  <si>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</si>
  <si>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</si>
  <si>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</si>
  <si>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</si>
  <si>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</si>
  <si>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</si>
  <si>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</si>
  <si>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</si>
  <si>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</si>
  <si>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</si>
  <si>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</si>
  <si>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</si>
  <si>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</si>
  <si>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</si>
  <si>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</si>
  <si>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</si>
  <si>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</si>
  <si>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</si>
  <si>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</si>
  <si>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</si>
  <si>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</si>
  <si>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</si>
  <si>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</si>
  <si>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</si>
  <si>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</si>
  <si>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</si>
  <si>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</si>
  <si>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</si>
  <si>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</si>
  <si>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</si>
  <si>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</si>
  <si>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</si>
  <si>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</si>
  <si>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</si>
  <si>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</si>
  <si>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</si>
  <si>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</si>
  <si>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</si>
  <si>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</si>
  <si>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</si>
  <si>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</si>
  <si>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</si>
  <si>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</si>
  <si>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</si>
  <si>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</si>
  <si>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</si>
  <si>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</si>
  <si>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</si>
  <si>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</si>
  <si>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</si>
  <si>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</si>
  <si>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</si>
  <si>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</si>
  <si>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</si>
  <si>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</si>
  <si>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</si>
  <si>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</si>
  <si>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</si>
  <si>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</si>
  <si>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</si>
  <si>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</si>
  <si>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</si>
  <si>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</si>
  <si>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</si>
  <si>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</si>
  <si>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</si>
  <si>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</si>
  <si>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</si>
  <si>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</si>
  <si>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</si>
  <si>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</si>
  <si>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</si>
  <si>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</si>
  <si>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</si>
  <si>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</si>
  <si>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</si>
  <si>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</si>
  <si>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</si>
  <si>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</si>
  <si>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</si>
  <si>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</si>
  <si>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</si>
  <si>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</si>
  <si>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</si>
  <si>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</si>
  <si>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</si>
  <si>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</si>
  <si>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</si>
  <si>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</si>
  <si>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</si>
  <si>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</si>
  <si>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</si>
  <si>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</si>
  <si>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</si>
  <si>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</si>
  <si>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</si>
  <si>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</si>
  <si>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</si>
  <si>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</si>
  <si>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</si>
  <si>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</si>
  <si>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</si>
  <si>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</si>
  <si>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</si>
  <si>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</si>
  <si>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</si>
  <si>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</si>
  <si>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</si>
  <si>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</si>
  <si>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</si>
  <si>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</si>
  <si>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</si>
  <si>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</si>
  <si>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</si>
  <si>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</si>
  <si>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</si>
  <si>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</si>
  <si>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</si>
  <si>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</si>
  <si>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</si>
  <si>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</si>
  <si>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</si>
  <si>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</si>
  <si>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</si>
  <si>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</si>
  <si>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</si>
  <si>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</si>
  <si>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</si>
  <si>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</si>
  <si>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</si>
  <si>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</si>
  <si>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</si>
  <si>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</si>
  <si>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</si>
  <si>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</si>
  <si>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</si>
  <si>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</si>
  <si>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</si>
  <si>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</si>
  <si>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</si>
  <si>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</si>
  <si>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</si>
  <si>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</si>
  <si>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</si>
  <si>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</si>
  <si>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</si>
  <si>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</si>
  <si>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</si>
  <si>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</si>
  <si>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</si>
  <si>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</si>
  <si>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</si>
  <si>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</si>
  <si>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</si>
  <si>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</si>
  <si>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</si>
  <si>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</si>
  <si>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</si>
  <si>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</si>
  <si>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</si>
  <si>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</si>
  <si>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</si>
  <si>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</si>
  <si>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</si>
  <si>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</si>
  <si>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</si>
  <si>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</si>
  <si>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</si>
  <si>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</si>
  <si>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</si>
  <si>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</si>
  <si>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</si>
  <si>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</si>
  <si>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</si>
  <si>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</si>
  <si>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</si>
  <si>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</si>
  <si>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</si>
  <si>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</si>
  <si>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</si>
  <si>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</si>
  <si>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</si>
  <si>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</si>
  <si>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</si>
  <si>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</si>
  <si>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</si>
  <si>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</si>
  <si>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</si>
  <si>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</si>
  <si>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</si>
  <si>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</si>
  <si>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</si>
  <si>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</si>
  <si>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</si>
  <si>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</si>
  <si>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</si>
  <si>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</si>
  <si>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</si>
  <si>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</si>
  <si>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</si>
  <si>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</si>
  <si>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</si>
  <si>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</si>
  <si>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</si>
  <si>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</si>
  <si>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</si>
  <si>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</si>
  <si>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</si>
  <si>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</si>
  <si>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</si>
  <si>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</si>
  <si>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</si>
  <si>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</si>
  <si>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</si>
  <si>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</si>
  <si>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</si>
  <si>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</si>
  <si>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</si>
  <si>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</si>
  <si>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</si>
  <si>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</si>
  <si>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</si>
  <si>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</si>
  <si>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</si>
  <si>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</si>
  <si>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</si>
  <si>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</si>
  <si>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</si>
  <si>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</si>
  <si>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</si>
  <si>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</si>
  <si>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</si>
  <si>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</si>
  <si>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</si>
  <si>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</si>
  <si>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</si>
  <si>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</si>
  <si>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</si>
  <si>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</si>
  <si>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</si>
  <si>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</si>
  <si>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</si>
  <si>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</si>
  <si>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</si>
  <si>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</si>
  <si>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</si>
  <si>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</si>
  <si>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</si>
  <si>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</si>
  <si>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</si>
  <si>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</si>
  <si>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</si>
  <si>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</si>
  <si>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</si>
  <si>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</si>
  <si>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</si>
  <si>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</si>
  <si>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</si>
  <si>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</si>
  <si>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</si>
  <si>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</si>
  <si>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</si>
  <si>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</si>
  <si>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</si>
  <si>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</si>
  <si>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</si>
  <si>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</si>
  <si>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</si>
  <si>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</si>
  <si>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</si>
  <si>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</si>
  <si>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</si>
  <si>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</si>
  <si>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</si>
  <si>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</si>
  <si>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</si>
  <si>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</si>
  <si>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</si>
  <si>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</si>
  <si>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</si>
  <si>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</si>
  <si>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</si>
  <si>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</si>
  <si>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</si>
  <si>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</si>
  <si>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</si>
  <si>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</si>
  <si>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</si>
  <si>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</si>
  <si>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</si>
  <si>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</si>
  <si>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</si>
  <si>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</si>
  <si>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</si>
  <si>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</si>
  <si>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</si>
  <si>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</si>
  <si>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</si>
  <si>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</si>
  <si>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</si>
  <si>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</si>
  <si>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</si>
  <si>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</si>
  <si>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</si>
  <si>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</si>
  <si>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</si>
  <si>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</si>
  <si>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</si>
  <si>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</si>
  <si>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</si>
  <si>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</si>
  <si>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</si>
  <si>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</si>
  <si>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</si>
  <si>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</si>
  <si>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</si>
  <si>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</si>
  <si>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</si>
  <si>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</si>
  <si>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</si>
  <si>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</si>
  <si>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</si>
  <si>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</si>
  <si>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</si>
  <si>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</si>
  <si>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</si>
  <si>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</si>
  <si>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</si>
  <si>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</si>
  <si>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</si>
  <si>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</si>
  <si>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</si>
  <si>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</si>
  <si>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</si>
  <si>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</si>
  <si>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</si>
  <si>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</si>
  <si>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</si>
  <si>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</si>
  <si>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</si>
  <si>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</si>
  <si>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</si>
  <si>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</si>
  <si>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</si>
  <si>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</si>
  <si>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</si>
  <si>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</si>
  <si>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</si>
  <si>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</si>
  <si>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</si>
  <si>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</si>
  <si>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</si>
  <si>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</si>
  <si>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</si>
  <si>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</si>
  <si>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</si>
  <si>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</si>
  <si>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</si>
  <si>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</si>
  <si>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</si>
  <si>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</si>
  <si>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</si>
  <si>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</si>
  <si>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</si>
  <si>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</si>
  <si>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</si>
  <si>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</si>
  <si>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</si>
  <si>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</si>
  <si>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</si>
  <si>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</si>
  <si>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</si>
  <si>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</si>
  <si>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</si>
  <si>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</si>
  <si>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</si>
  <si>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</si>
  <si>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</si>
  <si>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</si>
  <si>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</si>
  <si>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</si>
  <si>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</si>
  <si>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</si>
  <si>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</si>
  <si>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</si>
  <si>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</si>
  <si>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</si>
  <si>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</si>
  <si>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</si>
  <si>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</si>
  <si>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</si>
  <si>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</si>
  <si>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</si>
  <si>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</si>
  <si>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</si>
  <si>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</si>
  <si>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</si>
  <si>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</si>
  <si>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</si>
  <si>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</si>
  <si>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</si>
  <si>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</si>
  <si>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</si>
  <si>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</si>
  <si>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</si>
  <si>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</si>
  <si>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</si>
  <si>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</si>
  <si>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</si>
  <si>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</si>
  <si>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</si>
  <si>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</si>
  <si>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</si>
  <si>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</si>
  <si>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</si>
  <si>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</si>
  <si>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</si>
  <si>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</si>
  <si>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</si>
  <si>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</si>
  <si>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</si>
  <si>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</si>
  <si>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</si>
  <si>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</si>
  <si>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</si>
  <si>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</si>
  <si>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</si>
  <si>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</si>
  <si>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</si>
  <si>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</si>
  <si>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</si>
  <si>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</si>
  <si>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</si>
  <si>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</si>
  <si>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</si>
  <si>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</si>
  <si>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</si>
  <si>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</si>
  <si>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</si>
  <si>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</si>
  <si>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</si>
  <si>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</si>
  <si>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</si>
  <si>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</si>
  <si>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</si>
  <si>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</si>
  <si>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</si>
  <si>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</si>
  <si>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</si>
  <si>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</si>
  <si>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</si>
  <si>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</si>
  <si>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</si>
  <si>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</si>
  <si>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</si>
  <si>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</si>
  <si>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</si>
  <si>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</si>
  <si>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</si>
  <si>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</si>
  <si>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</si>
  <si>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</si>
  <si>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</si>
  <si>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</si>
  <si>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</si>
  <si>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</si>
  <si>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</si>
  <si>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</si>
  <si>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</si>
  <si>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</si>
  <si>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</si>
  <si>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</si>
  <si>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</si>
  <si>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</si>
  <si>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</si>
  <si>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</si>
  <si>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</si>
  <si>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</si>
  <si>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</si>
  <si>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</si>
  <si>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</si>
  <si>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</si>
  <si>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</si>
  <si>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</si>
  <si>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</si>
  <si>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</si>
  <si>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</si>
  <si>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</si>
  <si>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</si>
  <si>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</si>
  <si>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</si>
  <si>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</si>
  <si>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</si>
  <si>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</si>
  <si>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</si>
  <si>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</si>
  <si>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</si>
  <si>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</si>
  <si>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</si>
  <si>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</si>
  <si>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</si>
  <si>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</si>
  <si>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</si>
  <si>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</si>
  <si>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</si>
  <si>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</si>
  <si>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</si>
  <si>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</si>
  <si>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</si>
  <si>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</si>
  <si>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</si>
  <si>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</si>
  <si>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</si>
  <si>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</si>
  <si>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</si>
  <si>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</si>
  <si>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</si>
  <si>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</si>
  <si>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</si>
  <si>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</si>
  <si>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</si>
  <si>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</si>
  <si>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</si>
  <si>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</si>
  <si>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</si>
  <si>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</si>
  <si>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</si>
  <si>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</si>
  <si>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</si>
  <si>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</si>
  <si>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</si>
  <si>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</si>
  <si>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</si>
  <si>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</si>
  <si>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</si>
  <si>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</si>
  <si>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</si>
  <si>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</si>
  <si>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</si>
  <si>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</si>
  <si>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</si>
  <si>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</si>
  <si>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</si>
  <si>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</si>
  <si>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</si>
  <si>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</si>
  <si>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</si>
  <si>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</si>
  <si>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</si>
  <si>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</si>
  <si>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</si>
  <si>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</si>
  <si>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</si>
  <si>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</si>
  <si>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</si>
  <si>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</si>
  <si>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</si>
  <si>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</si>
  <si>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</si>
  <si>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</si>
  <si>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</si>
  <si>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</si>
  <si>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</si>
  <si>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</si>
  <si>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</si>
  <si>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</si>
  <si>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</si>
  <si>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</si>
  <si>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</si>
  <si>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</si>
  <si>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</si>
  <si>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</si>
  <si>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</si>
  <si>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</si>
  <si>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</si>
  <si>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</si>
  <si>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</si>
  <si>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</si>
  <si>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</si>
  <si>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</si>
  <si>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</si>
  <si>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</si>
  <si>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</si>
  <si>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</si>
  <si>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</si>
  <si>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</si>
  <si>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</si>
  <si>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</si>
  <si>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</si>
  <si>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</si>
  <si>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</si>
  <si>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</si>
  <si>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</si>
  <si>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</si>
  <si>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</si>
  <si>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</si>
  <si>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</si>
  <si>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</si>
  <si>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</si>
  <si>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</si>
  <si>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</si>
  <si>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</si>
  <si>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</si>
  <si>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</si>
  <si>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</si>
  <si>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</si>
  <si>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</si>
  <si>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</si>
  <si>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</si>
  <si>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</si>
  <si>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</si>
  <si>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</si>
  <si>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</si>
  <si>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</si>
  <si>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</si>
  <si>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</si>
  <si>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</si>
  <si>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</si>
  <si>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</si>
  <si>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</si>
  <si>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</si>
  <si>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</si>
  <si>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</si>
  <si>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</si>
  <si>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</si>
  <si>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</si>
  <si>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</si>
  <si>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</si>
  <si>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</si>
  <si>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</si>
  <si>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</si>
  <si>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</si>
  <si>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</si>
  <si>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</si>
  <si>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</si>
  <si>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</si>
  <si>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</si>
  <si>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</si>
  <si>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</si>
  <si>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</si>
  <si>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</si>
  <si>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</si>
  <si>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</si>
  <si>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</si>
  <si>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</si>
  <si>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</si>
  <si>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</si>
  <si>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</si>
  <si>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</si>
  <si>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</si>
  <si>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</si>
  <si>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</si>
  <si>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</si>
  <si>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</si>
  <si>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</si>
  <si>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</si>
  <si>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</si>
  <si>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</si>
  <si>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</si>
  <si>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</si>
  <si>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</si>
  <si>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</si>
  <si>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</si>
  <si>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</si>
  <si>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</si>
  <si>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</si>
  <si>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</si>
  <si>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</si>
  <si>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</si>
  <si>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</si>
  <si>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</si>
  <si>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</si>
  <si>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</si>
  <si>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</si>
  <si>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</si>
  <si>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</si>
  <si>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</si>
  <si>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</si>
  <si>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</si>
  <si>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</si>
  <si>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</si>
  <si>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</si>
  <si>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</si>
  <si>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</si>
  <si>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</si>
  <si>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</si>
  <si>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</si>
  <si>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</si>
  <si>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</si>
  <si>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</si>
  <si>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</si>
  <si>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</si>
  <si>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</si>
  <si>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</si>
  <si>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</si>
  <si>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</si>
  <si>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</si>
  <si>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</si>
  <si>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</si>
  <si>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</si>
  <si>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</si>
  <si>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</si>
  <si>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</si>
  <si>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</si>
  <si>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</si>
  <si>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</si>
  <si>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</si>
  <si>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</si>
  <si>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</si>
  <si>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</si>
  <si>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</si>
  <si>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</si>
  <si>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</si>
  <si>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</si>
  <si>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</si>
  <si>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</si>
  <si>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</si>
  <si>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</si>
  <si>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</si>
  <si>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</si>
  <si>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</si>
  <si>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</si>
  <si>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</si>
  <si>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</si>
  <si>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</si>
  <si>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</si>
  <si>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</si>
  <si>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</si>
  <si>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</si>
  <si>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</si>
  <si>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</si>
  <si>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</si>
  <si>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</si>
  <si>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</si>
  <si>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</si>
  <si>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</si>
  <si>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</si>
  <si>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</si>
  <si>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</si>
  <si>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</si>
  <si>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</si>
  <si>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</si>
  <si>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</si>
  <si>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</si>
  <si>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</si>
  <si>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</si>
  <si>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</si>
  <si>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</si>
  <si>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</si>
  <si>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</si>
  <si>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</si>
  <si>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</si>
  <si>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</si>
  <si>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</si>
  <si>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</si>
  <si>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</si>
  <si>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</si>
  <si>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</si>
  <si>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</si>
  <si>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</si>
  <si>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</si>
  <si>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</si>
  <si>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</si>
  <si>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</si>
  <si>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</si>
  <si>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</si>
  <si>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</si>
  <si>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</si>
  <si>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</si>
  <si>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</si>
  <si>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</si>
  <si>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</si>
  <si>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</si>
  <si>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</si>
  <si>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</si>
  <si>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</si>
  <si>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</si>
  <si>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</si>
  <si>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</si>
  <si>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</si>
  <si>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</si>
  <si>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</si>
  <si>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</si>
  <si>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</si>
  <si>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</si>
  <si>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</si>
  <si>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</si>
  <si>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</si>
  <si>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</si>
  <si>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</si>
  <si>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</si>
  <si>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</si>
  <si>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</si>
  <si>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</si>
  <si>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</si>
  <si>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</si>
  <si>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</si>
  <si>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</si>
  <si>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</si>
  <si>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</si>
  <si>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</si>
  <si>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</si>
  <si>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</si>
  <si>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</si>
  <si>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</si>
  <si>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</si>
  <si>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</si>
  <si>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</si>
  <si>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</si>
  <si>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</si>
  <si>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</si>
  <si>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</si>
  <si>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</si>
  <si>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</si>
  <si>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</si>
  <si>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</si>
  <si>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</si>
  <si>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</si>
  <si>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</si>
  <si>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</si>
  <si>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</si>
  <si>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</si>
  <si>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</si>
  <si>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</si>
  <si>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</si>
  <si>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</si>
  <si>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</si>
  <si>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</si>
  <si>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</si>
  <si>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</si>
  <si>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</si>
  <si>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</si>
  <si>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</si>
  <si>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</si>
  <si>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</si>
  <si>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</si>
  <si>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</si>
  <si>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</si>
  <si>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</si>
  <si>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</si>
  <si>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</si>
  <si>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</si>
  <si>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</si>
  <si>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</si>
  <si>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</si>
  <si>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</si>
  <si>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</si>
  <si>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</si>
  <si>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</si>
  <si>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</si>
  <si>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</si>
  <si>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</si>
  <si>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</si>
  <si>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</si>
  <si>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</si>
  <si>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</si>
  <si>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</si>
  <si>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</si>
  <si>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</si>
  <si>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</si>
  <si>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</si>
  <si>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</si>
  <si>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</si>
  <si>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</si>
  <si>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</si>
  <si>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</si>
  <si>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</si>
  <si>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</si>
  <si>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</si>
  <si>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</si>
  <si>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</si>
  <si>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</si>
  <si>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</si>
  <si>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</si>
  <si>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</si>
  <si>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</si>
  <si>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</si>
  <si>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</si>
  <si>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</si>
  <si>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</si>
  <si>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</si>
  <si>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</si>
  <si>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</si>
  <si>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</si>
  <si>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</si>
  <si>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</si>
  <si>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</si>
  <si>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</si>
  <si>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</si>
  <si>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</si>
  <si>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</si>
  <si>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</si>
  <si>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</si>
  <si>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</si>
  <si>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</si>
  <si>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</si>
  <si>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</si>
  <si>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</si>
  <si>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</si>
  <si>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</si>
  <si>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</si>
  <si>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</si>
  <si>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</si>
  <si>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</si>
  <si>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</si>
  <si>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</si>
  <si>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</si>
  <si>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</si>
  <si>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</si>
  <si>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</si>
  <si>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</si>
  <si>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</si>
  <si>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</si>
  <si>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</si>
  <si>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</si>
  <si>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</si>
  <si>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</si>
  <si>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</si>
  <si>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</si>
  <si>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</si>
  <si>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</si>
  <si>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</si>
  <si>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</si>
  <si>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</si>
  <si>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</si>
  <si>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</si>
  <si>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</si>
  <si>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</si>
  <si>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</si>
  <si>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</si>
  <si>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</si>
  <si>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</si>
  <si>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</si>
  <si>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</si>
  <si>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</si>
  <si>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</si>
  <si>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</si>
  <si>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</si>
  <si>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</si>
  <si>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</si>
  <si>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</si>
  <si>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</si>
  <si>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</si>
  <si>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</si>
  <si>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</si>
  <si>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</si>
  <si>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</si>
  <si>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</si>
  <si>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</si>
  <si>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</si>
  <si>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</si>
  <si>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</si>
  <si>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</si>
  <si>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</si>
  <si>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</si>
  <si>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</si>
  <si>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</si>
  <si>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</si>
  <si>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</si>
  <si>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</si>
  <si>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</si>
  <si>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</si>
  <si>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</si>
  <si>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</si>
  <si>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</si>
  <si>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</si>
  <si>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</si>
  <si>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</si>
  <si>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</si>
  <si>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</si>
  <si>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</si>
  <si>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</si>
  <si>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</si>
  <si>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</si>
  <si>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</si>
  <si>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</si>
  <si>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</si>
  <si>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</si>
  <si>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</si>
  <si>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</si>
  <si>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</si>
  <si>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</si>
  <si>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</si>
  <si>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</si>
  <si>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</si>
  <si>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</si>
  <si>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</si>
  <si>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</si>
  <si>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</si>
  <si>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</si>
  <si>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</si>
  <si>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</si>
  <si>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</si>
  <si>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</si>
  <si>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</si>
  <si>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</si>
  <si>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</si>
  <si>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</si>
  <si>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</si>
  <si>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</si>
  <si>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</si>
  <si>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</si>
  <si>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</si>
  <si>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</si>
  <si>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</si>
  <si>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</si>
  <si>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</si>
  <si>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</si>
  <si>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</si>
  <si>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</si>
  <si>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</si>
  <si>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</si>
  <si>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</si>
  <si>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</si>
  <si>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</si>
  <si>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</si>
  <si>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</si>
  <si>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</si>
  <si>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</si>
  <si>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</si>
  <si>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</si>
  <si>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</si>
  <si>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</si>
  <si>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</si>
  <si>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</si>
  <si>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</si>
  <si>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</si>
  <si>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</si>
  <si>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</si>
  <si>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</si>
  <si>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</si>
  <si>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</si>
  <si>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</si>
  <si>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</si>
  <si>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</si>
  <si>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</si>
  <si>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</si>
  <si>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</si>
  <si>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</si>
  <si>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</si>
  <si>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</si>
  <si>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</si>
  <si>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</si>
  <si>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</si>
  <si>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</si>
  <si>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</si>
  <si>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</si>
  <si>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</si>
  <si>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</si>
  <si>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</si>
  <si>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</si>
  <si>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</si>
  <si>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</si>
  <si>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</si>
  <si>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</si>
  <si>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</si>
  <si>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</si>
  <si>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</si>
  <si>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</si>
  <si>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</si>
  <si>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</si>
  <si>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</si>
  <si>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</si>
  <si>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</si>
  <si>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</si>
  <si>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</si>
  <si>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</si>
  <si>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</si>
  <si>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</si>
  <si>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</si>
  <si>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</si>
  <si>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</si>
  <si>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</si>
  <si>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</si>
  <si>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</si>
  <si>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</si>
  <si>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</si>
  <si>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</si>
  <si>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</si>
  <si>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</si>
  <si>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</si>
  <si>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</si>
  <si>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</si>
  <si>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</si>
  <si>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</si>
  <si>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</si>
  <si>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</si>
  <si>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</si>
  <si>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</si>
  <si>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</si>
  <si>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</si>
  <si>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</si>
  <si>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</si>
  <si>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</si>
  <si>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</si>
  <si>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</si>
  <si>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</si>
  <si>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</si>
  <si>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</si>
  <si>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</si>
  <si>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</si>
  <si>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</si>
  <si>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</si>
  <si>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</si>
  <si>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</si>
  <si>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</si>
  <si>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</si>
  <si>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</si>
  <si>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</si>
  <si>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</si>
  <si>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</si>
  <si>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</si>
  <si>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</si>
  <si>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</si>
  <si>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</si>
  <si>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</si>
  <si>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</si>
  <si>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</si>
  <si>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</si>
  <si>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</si>
  <si>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</si>
  <si>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</si>
  <si>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</si>
  <si>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</si>
  <si>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</si>
  <si>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</si>
  <si>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</si>
  <si>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</si>
  <si>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</si>
  <si>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</si>
  <si>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</si>
  <si>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</si>
  <si>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</si>
  <si>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</si>
  <si>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</si>
  <si>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</si>
  <si>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</si>
  <si>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</si>
  <si>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</si>
  <si>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</si>
  <si>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</si>
  <si>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</si>
  <si>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</si>
  <si>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</si>
  <si>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</si>
  <si>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</si>
  <si>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</si>
  <si>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</si>
  <si>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</si>
  <si>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</si>
  <si>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</si>
  <si>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</si>
  <si>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</si>
  <si>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</si>
  <si>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</si>
  <si>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</si>
  <si>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</si>
  <si>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</si>
  <si>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</si>
  <si>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</si>
  <si>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</si>
  <si>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</si>
  <si>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</si>
  <si>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</si>
  <si>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</si>
  <si>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</si>
  <si>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</si>
  <si>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</si>
  <si>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</si>
  <si>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</si>
  <si>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</si>
  <si>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</si>
  <si>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</si>
  <si>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</si>
  <si>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</si>
  <si>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</si>
  <si>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</si>
  <si>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</si>
  <si>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</si>
  <si>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</si>
  <si>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</si>
  <si>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</si>
  <si>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</si>
  <si>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</si>
  <si>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</si>
  <si>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</si>
  <si>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</si>
  <si>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</si>
  <si>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</si>
  <si>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</si>
  <si>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</si>
  <si>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</si>
  <si>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</si>
  <si>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</si>
  <si>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</si>
  <si>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</si>
  <si>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</si>
  <si>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</si>
  <si>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</si>
  <si>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</si>
  <si>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</si>
  <si>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</si>
  <si>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</si>
  <si>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</si>
  <si>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</si>
  <si>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</si>
  <si>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</si>
  <si>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</si>
  <si>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</si>
  <si>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</si>
  <si>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</si>
  <si>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</si>
  <si>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</si>
  <si>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</si>
  <si>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</si>
  <si>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</si>
  <si>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</si>
  <si>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</si>
  <si>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</si>
  <si>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</si>
  <si>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</si>
  <si>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</si>
  <si>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</si>
  <si>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</si>
  <si>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</si>
  <si>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</si>
  <si>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</si>
  <si>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</si>
  <si>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</si>
  <si>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</si>
  <si>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</si>
  <si>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</si>
  <si>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</si>
  <si>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</si>
  <si>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</si>
  <si>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</si>
  <si>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</si>
  <si>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</si>
  <si>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</si>
  <si>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</si>
  <si>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</si>
  <si>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</si>
  <si>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</si>
  <si>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</si>
  <si>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</si>
  <si>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</si>
  <si>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</si>
  <si>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</si>
  <si>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</si>
  <si>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</si>
  <si>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</si>
  <si>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</si>
  <si>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</si>
  <si>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</si>
  <si>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</si>
  <si>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</si>
  <si>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</si>
  <si>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</si>
  <si>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</si>
  <si>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</si>
  <si>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</si>
  <si>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</si>
  <si>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</si>
  <si>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</si>
  <si>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</si>
  <si>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</si>
  <si>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</si>
  <si>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</si>
  <si>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</si>
  <si>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</si>
  <si>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</si>
  <si>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</si>
  <si>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</si>
  <si>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</si>
  <si>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</si>
  <si>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</si>
  <si>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</si>
  <si>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</si>
  <si>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</si>
  <si>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</si>
  <si>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</si>
  <si>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</si>
  <si>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</si>
  <si>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</si>
  <si>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</si>
  <si>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</si>
  <si>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</si>
  <si>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</si>
  <si>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</si>
  <si>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</si>
  <si>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</si>
  <si>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</si>
  <si>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</si>
  <si>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</si>
  <si>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</si>
  <si>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</si>
  <si>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</si>
  <si>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</si>
  <si>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</si>
  <si>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</si>
  <si>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</si>
  <si>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</si>
  <si>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</si>
  <si>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</si>
  <si>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</si>
  <si>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</si>
  <si>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</si>
  <si>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</si>
  <si>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</si>
  <si>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</si>
  <si>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</si>
  <si>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</si>
  <si>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</si>
  <si>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</si>
  <si>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</si>
  <si>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</si>
  <si>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</si>
  <si>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</si>
  <si>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</si>
  <si>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</si>
  <si>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</si>
  <si>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</si>
  <si>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</si>
  <si>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</si>
  <si>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</si>
  <si>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</si>
  <si>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</si>
  <si>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</si>
  <si>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</si>
  <si>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</si>
  <si>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</si>
  <si>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</si>
  <si>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</si>
  <si>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</si>
  <si>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</si>
  <si>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</si>
  <si>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</si>
  <si>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</si>
  <si>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</si>
  <si>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</si>
  <si>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</si>
  <si>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</si>
  <si>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</si>
  <si>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</si>
  <si>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</si>
  <si>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</si>
  <si>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</si>
  <si>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</si>
  <si>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</si>
  <si>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</si>
  <si>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</si>
  <si>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</si>
  <si>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</si>
  <si>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</si>
  <si>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</si>
  <si>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</si>
  <si>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</si>
  <si>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</si>
  <si>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</si>
  <si>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</si>
  <si>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</si>
  <si>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</si>
  <si>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</si>
  <si>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</si>
  <si>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</si>
  <si>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</si>
  <si>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</si>
  <si>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</si>
  <si>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</si>
  <si>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</si>
  <si>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</si>
  <si>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</si>
  <si>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</si>
  <si>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</si>
  <si>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</si>
  <si>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</si>
  <si>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</si>
  <si>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</si>
  <si>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</si>
  <si>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</si>
  <si>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</si>
  <si>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</si>
  <si>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</si>
  <si>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</si>
  <si>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</si>
  <si>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</si>
  <si>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</si>
  <si>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</si>
  <si>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</si>
  <si>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</si>
  <si>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</si>
  <si>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</si>
  <si>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</si>
  <si>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</si>
  <si>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</si>
  <si>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</si>
  <si>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</si>
  <si>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</si>
  <si>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</si>
  <si>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</si>
  <si>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</si>
  <si>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</si>
  <si>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</si>
  <si>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</si>
  <si>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</si>
  <si>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</si>
  <si>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</si>
  <si>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</si>
  <si>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</si>
  <si>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</si>
  <si>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</si>
  <si>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</si>
  <si>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</si>
  <si>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</si>
  <si>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</si>
  <si>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</si>
  <si>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</si>
  <si>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</si>
  <si>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</si>
  <si>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</si>
  <si>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</si>
  <si>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</si>
  <si>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</si>
  <si>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</si>
  <si>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</si>
  <si>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</si>
  <si>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</si>
  <si>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</si>
  <si>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</si>
  <si>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</si>
  <si>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</si>
  <si>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</si>
  <si>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</si>
  <si>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</si>
  <si>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</si>
  <si>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</si>
  <si>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</si>
  <si>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</si>
  <si>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</si>
  <si>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</si>
  <si>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</si>
  <si>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</si>
  <si>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</si>
  <si>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</si>
  <si>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</si>
  <si>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</si>
  <si>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</si>
  <si>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</si>
  <si>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</si>
  <si>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</si>
  <si>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</si>
  <si>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</si>
  <si>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</si>
  <si>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</si>
  <si>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</si>
  <si>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</si>
  <si>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</si>
  <si>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</si>
  <si>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</si>
  <si>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</si>
  <si>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</si>
  <si>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</si>
  <si>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</si>
  <si>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</si>
  <si>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</si>
  <si>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</si>
  <si>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</si>
  <si>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</si>
  <si>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</si>
  <si>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</si>
  <si>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</si>
  <si>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</si>
  <si>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</si>
  <si>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</si>
  <si>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</si>
  <si>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</si>
  <si>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</si>
  <si>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</si>
  <si>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</si>
  <si>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</si>
  <si>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</si>
  <si>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</si>
  <si>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</si>
  <si>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</si>
  <si>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</si>
  <si>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</si>
  <si>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</si>
  <si>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</si>
  <si>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</si>
  <si>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</si>
  <si>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</si>
  <si>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</si>
  <si>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</si>
  <si>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</si>
  <si>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</si>
  <si>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</si>
  <si>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</si>
  <si>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</si>
  <si>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</si>
  <si>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</si>
  <si>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</si>
  <si>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</si>
  <si>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</si>
  <si>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</si>
  <si>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</si>
  <si>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</si>
  <si>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</si>
  <si>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</si>
  <si>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</si>
  <si>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</si>
  <si>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</si>
  <si>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</si>
  <si>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</si>
  <si>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</si>
  <si>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</si>
  <si>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</si>
  <si>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</si>
  <si>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</si>
  <si>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</si>
  <si>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</si>
  <si>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</si>
  <si>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</si>
  <si>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</si>
  <si>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</si>
  <si>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</si>
  <si>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</si>
  <si>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</si>
  <si>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</si>
  <si>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</si>
  <si>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</si>
  <si>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</si>
  <si>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</si>
  <si>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</si>
  <si>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</si>
  <si>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</si>
  <si>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</si>
  <si>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</si>
  <si>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</si>
  <si>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</si>
  <si>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</si>
  <si>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</si>
  <si>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</si>
  <si>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</si>
  <si>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</si>
  <si>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</si>
  <si>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</si>
  <si>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</si>
  <si>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</si>
  <si>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</si>
  <si>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</si>
  <si>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</si>
  <si>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</si>
  <si>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</si>
  <si>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</si>
  <si>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</si>
  <si>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</si>
  <si>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</si>
  <si>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</si>
  <si>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</si>
  <si>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</si>
  <si>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</si>
  <si>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</si>
  <si>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</si>
  <si>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</si>
  <si>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</si>
  <si>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</si>
  <si>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</si>
  <si>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</si>
  <si>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</si>
  <si>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</si>
  <si>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</si>
  <si>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</si>
  <si>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</si>
  <si>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</si>
  <si>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</si>
  <si>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</si>
  <si>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</si>
  <si>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</si>
  <si>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</si>
  <si>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</si>
  <si>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</si>
  <si>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</si>
  <si>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</si>
  <si>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</si>
  <si>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</si>
  <si>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</si>
  <si>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</si>
  <si>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</si>
  <si>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</si>
  <si>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</si>
  <si>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</si>
  <si>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</si>
  <si>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</si>
  <si>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</si>
  <si>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</si>
  <si>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</si>
  <si>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</si>
  <si>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</si>
  <si>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</si>
  <si>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</si>
  <si>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</si>
  <si>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</si>
  <si>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</si>
  <si>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</si>
  <si>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</si>
  <si>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</si>
  <si>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</si>
  <si>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</si>
  <si>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</si>
  <si>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</si>
  <si>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</si>
  <si>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</si>
  <si>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</si>
  <si>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</si>
  <si>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</si>
  <si>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</si>
  <si>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</si>
  <si>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</si>
  <si>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</si>
  <si>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</si>
  <si>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</si>
  <si>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</si>
  <si>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</si>
  <si>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</si>
  <si>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</si>
  <si>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</si>
  <si>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</si>
  <si>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</si>
  <si>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</si>
  <si>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</si>
  <si>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</si>
  <si>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</si>
  <si>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</si>
  <si>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</si>
  <si>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</si>
  <si>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</si>
  <si>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</si>
  <si>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</si>
  <si>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</si>
  <si>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</si>
  <si>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</si>
  <si>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</si>
  <si>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</si>
  <si>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</si>
  <si>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</si>
  <si>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</si>
  <si>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</si>
  <si>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</si>
  <si>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</si>
  <si>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</si>
  <si>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</si>
  <si>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</si>
  <si>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</si>
  <si>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</si>
  <si>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</si>
  <si>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</si>
  <si>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</si>
  <si>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</si>
  <si>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</si>
  <si>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</si>
  <si>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</si>
  <si>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</si>
  <si>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</si>
  <si>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</si>
  <si>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</si>
  <si>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</si>
  <si>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</si>
  <si>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</si>
  <si>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</si>
  <si>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</si>
  <si>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</si>
  <si>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</si>
  <si>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</si>
  <si>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</si>
  <si>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</si>
  <si>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</si>
  <si>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</si>
  <si>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</si>
  <si>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</si>
  <si>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</si>
  <si>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</si>
  <si>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</si>
  <si>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</si>
  <si>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</si>
  <si>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</si>
  <si>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</si>
  <si>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</si>
  <si>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</si>
  <si>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</si>
  <si>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</si>
  <si>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</si>
  <si>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</si>
  <si>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</si>
  <si>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</si>
  <si>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</si>
  <si>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</si>
  <si>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</si>
  <si>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</si>
  <si>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</si>
  <si>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</si>
  <si>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</si>
  <si>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</si>
  <si>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</si>
  <si>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</si>
  <si>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</si>
  <si>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</si>
  <si>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</si>
  <si>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</si>
  <si>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</si>
  <si>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</si>
  <si>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</si>
  <si>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</si>
  <si>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</si>
  <si>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</si>
  <si>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</si>
  <si>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</si>
  <si>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</si>
  <si>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</si>
  <si>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</si>
  <si>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</si>
  <si>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</si>
  <si>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</si>
  <si>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</si>
  <si>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</si>
  <si>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</si>
  <si>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</si>
  <si>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</si>
  <si>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</si>
  <si>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</si>
  <si>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</si>
  <si>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</si>
  <si>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</si>
  <si>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</si>
  <si>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</si>
  <si>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</si>
  <si>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</si>
  <si>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</si>
  <si>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</si>
  <si>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</si>
  <si>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</si>
  <si>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</si>
  <si>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</si>
  <si>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</si>
  <si>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</si>
  <si>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</si>
  <si>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</si>
  <si>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</si>
  <si>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</si>
  <si>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</si>
  <si>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</si>
  <si>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</si>
  <si>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</si>
  <si>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</si>
  <si>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</si>
  <si>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</si>
  <si>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</si>
  <si>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</si>
  <si>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</si>
  <si>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</si>
  <si>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</si>
  <si>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</si>
  <si>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</si>
  <si>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</si>
  <si>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</si>
  <si>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</si>
  <si>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</si>
  <si>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</si>
  <si>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</si>
  <si>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</si>
  <si>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</si>
  <si>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</si>
  <si>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</si>
  <si>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</si>
  <si>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</si>
  <si>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</si>
  <si>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</si>
  <si>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</si>
  <si>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</si>
  <si>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</si>
  <si>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</si>
  <si>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</si>
  <si>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</si>
  <si>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</si>
  <si>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</si>
  <si>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</si>
  <si>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</si>
  <si>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</si>
  <si>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</si>
  <si>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</si>
  <si>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</si>
  <si>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</si>
  <si>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</si>
  <si>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</si>
  <si>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</si>
  <si>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</si>
  <si>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</si>
  <si>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</si>
  <si>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</si>
  <si>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</si>
  <si>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</si>
  <si>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</si>
  <si>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</si>
  <si>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</si>
  <si>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</si>
  <si>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</si>
  <si>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</si>
  <si>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</si>
  <si>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</si>
  <si>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</si>
  <si>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</si>
  <si>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</si>
  <si>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</si>
  <si>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</si>
  <si>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</si>
  <si>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</si>
  <si>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</si>
  <si>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</si>
  <si>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</si>
  <si>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</si>
  <si>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</si>
  <si>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</si>
  <si>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</si>
  <si>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</t>
  </si>
  <si>
    <t>mean</t>
  </si>
  <si>
    <t>median</t>
  </si>
  <si>
    <t>minimum</t>
  </si>
  <si>
    <t>maximum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</si>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</sst>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6" fillId="2" borderId="10" xfId="6" applyBorder="1"/>
    <xf numFmtId="0" fontId="0" fillId="0" borderId="10" xfId="0" applyBorder="1"/>
    <xf numFmtId="0" fontId="7" fillId="3" borderId="10" xfId="7" applyBorder="1"/>
    <xf numFmtId="0" fontId="0" fillId="0" borderId="11" xfId="0" applyBorder="1"/>
    <xf numFmtId="0" fontId="7" fillId="3" borderId="12" xfId="7" applyBorder="1"/>
    <xf numFmtId="0" fontId="0" fillId="0" borderId="13" xfId="0" applyBorder="1"/>
    <xf numFmtId="0" fontId="0" fillId="0" borderId="0" xfId="0" applyBorder="1"/>
    <xf numFmtId="2" fontId="0" fillId="0" borderId="10" xfId="0" applyNumberFormat="1" applyBorder="1"/>
    <xf numFmtId="0" fontId="0" fillId="0" borderId="0" xfId="0" applyFill="1"/>
    <xf numFmtId="0" fontId="18" fillId="0" borderId="0" xfId="0" applyFont="1" applyFill="1" applyAlignment="1"/>
    <xf numFmtId="0" fontId="0" fillId="0" borderId="14" xfId="0" applyBorder="1"/>
    <xf numFmtId="0" fontId="16" fillId="0" borderId="10" xfId="0" applyFont="1" applyBorder="1" applyAlignment="1">
      <alignment horizontal="center"/>
    </xf>
    <xf numFmtId="0" fontId="6" fillId="2" borderId="12" xfId="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007AD4"/>
      <color rgb="FFFF0011"/>
      <color rgb="FFFF0421"/>
      <color rgb="FFD93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Stats!PivotTable6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0-B446-B429-1DE9F265EF4B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D0-B446-B429-1DE9F265EF4B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D0-B446-B429-1DE9F265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749439"/>
        <c:axId val="1578723343"/>
      </c:barChart>
      <c:catAx>
        <c:axId val="157074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23343"/>
        <c:crosses val="autoZero"/>
        <c:auto val="1"/>
        <c:lblAlgn val="ctr"/>
        <c:lblOffset val="100"/>
        <c:noMultiLvlLbl val="0"/>
      </c:catAx>
      <c:valAx>
        <c:axId val="15787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4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7-A54E-A7C0-0139D9C43C03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7-A54E-A7C0-0139D9C43C03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7-A54E-A7C0-0139D9C4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34815"/>
        <c:axId val="1603159471"/>
      </c:lineChart>
      <c:catAx>
        <c:axId val="160263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59471"/>
        <c:crosses val="autoZero"/>
        <c:auto val="1"/>
        <c:lblAlgn val="ctr"/>
        <c:lblOffset val="100"/>
        <c:noMultiLvlLbl val="0"/>
      </c:catAx>
      <c:valAx>
        <c:axId val="16031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7-E749-8E79-F1161D5A7E2E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07-E749-8E79-F1161D5A7E2E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07-E749-8E79-F1161D5A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085263"/>
        <c:axId val="1576823775"/>
      </c:barChart>
      <c:catAx>
        <c:axId val="158108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23775"/>
        <c:crosses val="autoZero"/>
        <c:auto val="1"/>
        <c:lblAlgn val="ctr"/>
        <c:lblOffset val="100"/>
        <c:noMultiLvlLbl val="0"/>
      </c:catAx>
      <c:valAx>
        <c:axId val="15768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8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3-3749-BFE5-66820C2744C2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3-3749-BFE5-66820C2744C2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3-3749-BFE5-66820C27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820207"/>
        <c:axId val="1646191215"/>
      </c:lineChart>
      <c:catAx>
        <c:axId val="164582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91215"/>
        <c:crosses val="autoZero"/>
        <c:auto val="1"/>
        <c:lblAlgn val="ctr"/>
        <c:lblOffset val="100"/>
        <c:noMultiLvlLbl val="0"/>
      </c:catAx>
      <c:valAx>
        <c:axId val="1646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2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190500</xdr:rowOff>
    </xdr:from>
    <xdr:to>
      <xdr:col>14</xdr:col>
      <xdr:colOff>584200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3D464-2593-B40D-CC1C-B7C4C0D11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14</xdr:row>
      <xdr:rowOff>190500</xdr:rowOff>
    </xdr:from>
    <xdr:to>
      <xdr:col>7</xdr:col>
      <xdr:colOff>1346200</xdr:colOff>
      <xdr:row>34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8FA874-53A0-8090-5BF8-1DD0AE35F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10</xdr:col>
      <xdr:colOff>812800</xdr:colOff>
      <xdr:row>67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4DFBB-049E-A96A-8434-BD7BE927D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</xdr:row>
      <xdr:rowOff>50800</xdr:rowOff>
    </xdr:from>
    <xdr:to>
      <xdr:col>10</xdr:col>
      <xdr:colOff>1092200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6C2E4-533B-C6DC-6B7D-472426B27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ara" refreshedDate="45162.085758564812" createdVersion="8" refreshedVersion="8" minRefreshableVersion="3" recordCount="1000" xr:uid="{18C6ACE2-8C10-824D-8AFD-3F99EA15D6D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7D463-A1B6-9D4D-8F3F-D3375D194C30}" name="PivotTable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C56E7-5C3B-484C-AE1D-A9664ACF95AB}" name="PivotTable7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5967D-DA44-1440-BD1D-4D5632A071EA}" name="PivotTable10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A8B4-33C3-044C-B026-D46389583CD2}">
  <dimension ref="A1:E14"/>
  <sheetViews>
    <sheetView tabSelected="1" workbookViewId="0">
      <selection activeCell="J42" sqref="J4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9" width="15.5" bestFit="1" customWidth="1"/>
  </cols>
  <sheetData>
    <row r="1" spans="1:5" x14ac:dyDescent="0.2">
      <c r="A1" s="6" t="s">
        <v>6</v>
      </c>
      <c r="B1" t="s">
        <v>2046</v>
      </c>
    </row>
    <row r="3" spans="1:5" x14ac:dyDescent="0.2">
      <c r="A3" s="6" t="s">
        <v>2045</v>
      </c>
      <c r="B3" s="6" t="s">
        <v>2033</v>
      </c>
    </row>
    <row r="4" spans="1:5" x14ac:dyDescent="0.2">
      <c r="A4" s="6" t="s">
        <v>2044</v>
      </c>
      <c r="B4" t="s">
        <v>74</v>
      </c>
      <c r="C4" t="s">
        <v>14</v>
      </c>
      <c r="D4" t="s">
        <v>20</v>
      </c>
      <c r="E4" t="s">
        <v>2043</v>
      </c>
    </row>
    <row r="5" spans="1:5" x14ac:dyDescent="0.2">
      <c r="A5" s="7" t="s">
        <v>2034</v>
      </c>
      <c r="B5">
        <v>11</v>
      </c>
      <c r="C5">
        <v>60</v>
      </c>
      <c r="D5">
        <v>102</v>
      </c>
      <c r="E5">
        <v>173</v>
      </c>
    </row>
    <row r="6" spans="1:5" x14ac:dyDescent="0.2">
      <c r="A6" s="7" t="s">
        <v>2035</v>
      </c>
      <c r="B6">
        <v>4</v>
      </c>
      <c r="C6">
        <v>20</v>
      </c>
      <c r="D6">
        <v>22</v>
      </c>
      <c r="E6">
        <v>46</v>
      </c>
    </row>
    <row r="7" spans="1:5" x14ac:dyDescent="0.2">
      <c r="A7" s="7" t="s">
        <v>2036</v>
      </c>
      <c r="B7">
        <v>1</v>
      </c>
      <c r="C7">
        <v>23</v>
      </c>
      <c r="D7">
        <v>21</v>
      </c>
      <c r="E7">
        <v>45</v>
      </c>
    </row>
    <row r="8" spans="1:5" x14ac:dyDescent="0.2">
      <c r="A8" s="7" t="s">
        <v>2037</v>
      </c>
      <c r="D8">
        <v>4</v>
      </c>
      <c r="E8">
        <v>4</v>
      </c>
    </row>
    <row r="9" spans="1:5" x14ac:dyDescent="0.2">
      <c r="A9" s="7" t="s">
        <v>2038</v>
      </c>
      <c r="B9">
        <v>10</v>
      </c>
      <c r="C9">
        <v>66</v>
      </c>
      <c r="D9">
        <v>99</v>
      </c>
      <c r="E9">
        <v>175</v>
      </c>
    </row>
    <row r="10" spans="1:5" x14ac:dyDescent="0.2">
      <c r="A10" s="7" t="s">
        <v>2039</v>
      </c>
      <c r="B10">
        <v>4</v>
      </c>
      <c r="C10">
        <v>11</v>
      </c>
      <c r="D10">
        <v>26</v>
      </c>
      <c r="E10">
        <v>41</v>
      </c>
    </row>
    <row r="11" spans="1:5" x14ac:dyDescent="0.2">
      <c r="A11" s="7" t="s">
        <v>2040</v>
      </c>
      <c r="B11">
        <v>2</v>
      </c>
      <c r="C11">
        <v>24</v>
      </c>
      <c r="D11">
        <v>40</v>
      </c>
      <c r="E11">
        <v>66</v>
      </c>
    </row>
    <row r="12" spans="1:5" x14ac:dyDescent="0.2">
      <c r="A12" s="7" t="s">
        <v>2041</v>
      </c>
      <c r="B12">
        <v>2</v>
      </c>
      <c r="C12">
        <v>28</v>
      </c>
      <c r="D12">
        <v>64</v>
      </c>
      <c r="E12">
        <v>94</v>
      </c>
    </row>
    <row r="13" spans="1:5" x14ac:dyDescent="0.2">
      <c r="A13" s="7" t="s">
        <v>2042</v>
      </c>
      <c r="B13">
        <v>23</v>
      </c>
      <c r="C13">
        <v>132</v>
      </c>
      <c r="D13">
        <v>187</v>
      </c>
      <c r="E13">
        <v>342</v>
      </c>
    </row>
    <row r="14" spans="1:5" x14ac:dyDescent="0.2">
      <c r="A14" s="7" t="s">
        <v>2043</v>
      </c>
      <c r="B14">
        <v>57</v>
      </c>
      <c r="C14">
        <v>364</v>
      </c>
      <c r="D14">
        <v>565</v>
      </c>
      <c r="E14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821D-7D1A-FA43-8DF3-545F4AC64A75}">
  <dimension ref="A1:H13"/>
  <sheetViews>
    <sheetView workbookViewId="0">
      <selection activeCell="C4" sqref="C4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2105</v>
      </c>
      <c r="G1" t="s">
        <v>2091</v>
      </c>
      <c r="H1" t="s">
        <v>2092</v>
      </c>
    </row>
    <row r="2" spans="1:8" x14ac:dyDescent="0.2">
      <c r="A2" t="s">
        <v>2093</v>
      </c>
      <c r="B2">
        <f>COUNTIFS(Crowdfunding!G2:G1001,"successful", Crowdfunding!D2:D1001, "&lt; 1000")</f>
        <v>30</v>
      </c>
      <c r="C2">
        <f>COUNTIFS(Crowdfunding!G2:G1001,"failed", Crowdfunding!D2:D1001, "&lt; 1000")</f>
        <v>20</v>
      </c>
      <c r="D2">
        <f>COUNTIFS(Crowdfunding!G2:G1001,"canceled", Crowdfunding!D2:D1001, "&lt; 1000")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2094</v>
      </c>
      <c r="B3">
        <f>COUNTIFS(Crowdfunding!G2:G1001,"successful", Crowdfunding!D2:D1001, "&gt;= 1000", Crowdfunding!D2:D1001, "&lt;= 4999")</f>
        <v>191</v>
      </c>
      <c r="C3">
        <f>COUNTIFS(Crowdfunding!G2:G1001,"failed", Crowdfunding!D2:D1001, "&gt;= 1000", Crowdfunding!D2:D1001, "&lt;= 4999")</f>
        <v>38</v>
      </c>
      <c r="D3">
        <f>COUNTIFS(Crowdfunding!G2:G1001,"canceled", Crowdfunding!D2:D1001, "&gt;= 1000", Crowdfunding!D2:D1001, "&lt;= 4999")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2" si="3">D3/E3</f>
        <v>8.658008658008658E-3</v>
      </c>
    </row>
    <row r="4" spans="1:8" x14ac:dyDescent="0.2">
      <c r="A4" t="s">
        <v>2095</v>
      </c>
      <c r="B4">
        <f>COUNTIFS(Crowdfunding!G2:G1001,"successful", Crowdfunding!D2:D1001, "&gt;= 5000", Crowdfunding!D2:D1001, "&lt;= 9999")</f>
        <v>164</v>
      </c>
      <c r="C4">
        <f>COUNTIFS(Crowdfunding!G2:G1001,"failed", Crowdfunding!D2:D1001, "&gt;= 5000", Crowdfunding!D2:D1001, "&lt;= 9999")</f>
        <v>126</v>
      </c>
      <c r="D4">
        <f>COUNTIFS(Crowdfunding!G2:G1001,"canceled", Crowdfunding!D2:D1001, "&gt;= 5000", Crowdfunding!D2:D1001, "&lt;= 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2096</v>
      </c>
      <c r="B5">
        <f>COUNTIFS(Crowdfunding!G2:G1001,"successful", Crowdfunding!D2:D1001, "&gt;= 10000", Crowdfunding!D2:D1001, "&lt;= 14999")</f>
        <v>4</v>
      </c>
      <c r="C5">
        <f>COUNTIFS(Crowdfunding!G2:G1001,"failed", Crowdfunding!D2:D1001, "&gt;= 10000", Crowdfunding!D2:D1001, "&lt;= 14999")</f>
        <v>5</v>
      </c>
      <c r="D5">
        <f>COUNTIFS(Crowdfunding!G2:G1001,"canceled", Crowdfunding!D2:D1001, "&gt;= 10000", Crowdfunding!D2:D1001, "&lt;= 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2097</v>
      </c>
      <c r="B6">
        <f>COUNTIFS(Crowdfunding!G2:G1001,"successful", Crowdfunding!D2:D1001, "&gt;= 15000", Crowdfunding!D2:D1001, "&lt;= 19999")</f>
        <v>10</v>
      </c>
      <c r="C6">
        <f>COUNTIFS(Crowdfunding!G2:G1001,"failed", Crowdfunding!D2:D1001, "&gt;= 15000", Crowdfunding!D2:D1001, "&lt;= 19999")</f>
        <v>0</v>
      </c>
      <c r="D6">
        <f>COUNTIFS(Crowdfunding!G2:G1001,"failed", Crowdfunding!D2:D1001, "&gt;= 15000", Crowdfunding!D2:D1001, "&lt;= 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COUNTIFS(Crowdfunding!G2:G1001,"successful", Crowdfunding!D2:D1001, "&gt;= 20000", Crowdfunding!D2:D1001, "&lt;= 24999")</f>
        <v>7</v>
      </c>
      <c r="C7">
        <f>COUNTIFS(Crowdfunding!G2:G1001,"failed", Crowdfunding!D2:D1001, "&gt;= 20000", Crowdfunding!D2:D1001, "&lt;= 24999")</f>
        <v>0</v>
      </c>
      <c r="D7">
        <f>COUNTIFS(Crowdfunding!G2:G1001,"canceled", Crowdfunding!D2:D1001, "&gt;= 20000", Crowdfunding!D2:D1001, "&lt;= 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COUNTIFS(Crowdfunding!G2:G1001,"successful", Crowdfunding!D2:D1001, "&gt;= 25000", Crowdfunding!D2:D1001, "&lt;= 29999")</f>
        <v>11</v>
      </c>
      <c r="C8">
        <f>COUNTIFS(Crowdfunding!G2:G1001,"failed", Crowdfunding!D2:D1001, "&gt;= 25000", Crowdfunding!D2:D1001, "&lt;= 29999")</f>
        <v>3</v>
      </c>
      <c r="D8">
        <f>COUNTIFS(Crowdfunding!G2:G1001,"canceled", Crowdfunding!D2:D1001, "&gt;= 25000", Crowdfunding!D2:D1001, "&lt;= 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COUNTIFS(Crowdfunding!G2:G1001,"successful", Crowdfunding!D2:D1001, "&gt;= 30000", Crowdfunding!D2:D1001, "&lt;= 34999")</f>
        <v>7</v>
      </c>
      <c r="C9">
        <f>COUNTIFS(Crowdfunding!G2:G1001,"failed", Crowdfunding!D2:D1001, "&gt;= 30000", Crowdfunding!D2:D1001, "&lt;= 34999")</f>
        <v>0</v>
      </c>
      <c r="D9">
        <f>COUNTIFS(Crowdfunding!G2:G1001,"canceled", Crowdfunding!D2:D1001, "&gt;= 30000", Crowdfunding!D2:D1001, "&lt;= 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COUNTIFS(Crowdfunding!G2:G1001,"successful", Crowdfunding!D2:D1001, "&gt;= 35000", Crowdfunding!D2:D1001, "&lt;= 39999")</f>
        <v>8</v>
      </c>
      <c r="C10">
        <f>COUNTIFS(Crowdfunding!G2:G1001,"failed", Crowdfunding!D2:D1001, "&gt;= 35000", Crowdfunding!D2:D1001, "&lt;= 39999")</f>
        <v>3</v>
      </c>
      <c r="D10">
        <f>COUNTIFS(Crowdfunding!G2:G1001,"canceled", Crowdfunding!D2:D1001, "&gt;= 35000", Crowdfunding!D2:D1001, "&lt;= 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COUNTIFS(Crowdfunding!G2:G1001,"successful", Crowdfunding!D2:D1001, "&gt;= 40000", Crowdfunding!D2:D1001, "&lt;= 44999")</f>
        <v>11</v>
      </c>
      <c r="C11">
        <f>COUNTIFS(Crowdfunding!G2:G1001,"failed", Crowdfunding!D2:D1001, "&gt;= 40000", Crowdfunding!D2:D1001, "&lt;= 44999")</f>
        <v>3</v>
      </c>
      <c r="D11">
        <f>COUNTIFS(Crowdfunding!G2:G1001,"canceled", Crowdfunding!D2:D1001, "&gt;= 40000", Crowdfunding!D2:D1001, "&lt;= 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COUNTIFS(Crowdfunding!G2:G1001,"successful", Crowdfunding!D2:D1001, "&gt;= 45000", Crowdfunding!D2:D1001, "&lt;= 49999")</f>
        <v>8</v>
      </c>
      <c r="C12">
        <f>COUNTIFS(Crowdfunding!G2:G1001,"failed", Crowdfunding!D2:D1001, "&gt;= 45000", Crowdfunding!D2:D1001, "&lt;= 49999")</f>
        <v>3</v>
      </c>
      <c r="D12">
        <f>COUNTIFS(Crowdfunding!G2:G1001,"canceled", Crowdfunding!D2:D1001, "&gt;= 45000", Crowdfunding!D2:D1001, "&lt;= 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2104</v>
      </c>
      <c r="B13">
        <f>COUNTIFS(Crowdfunding!G2:G1001,"successful", Crowdfunding!D2:D1001, "&gt;= 50000")</f>
        <v>114</v>
      </c>
      <c r="C13">
        <f>COUNTIFS(Crowdfunding!G2:G1001,"failed", Crowdfunding!D2:D1001, "&gt;= 50000")</f>
        <v>163</v>
      </c>
      <c r="D13">
        <f>COUNTIFS(Crowdfunding!G2:G1001,"canceled", Crowdfunding!D2:D1001, "&gt;= 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>D13/E13</f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7405-FA23-9F4D-A028-ADB13A384FE1}">
  <dimension ref="A1:O566"/>
  <sheetViews>
    <sheetView workbookViewId="0">
      <selection activeCell="H9" sqref="H9"/>
    </sheetView>
  </sheetViews>
  <sheetFormatPr baseColWidth="10" defaultRowHeight="16" x14ac:dyDescent="0.2"/>
  <cols>
    <col min="1" max="1" width="17.5" style="17" customWidth="1"/>
    <col min="2" max="2" width="22.33203125" style="17" customWidth="1"/>
    <col min="3" max="3" width="10.83203125" style="17"/>
    <col min="5" max="5" width="12.83203125" bestFit="1" customWidth="1"/>
    <col min="7" max="7" width="10.83203125" customWidth="1"/>
    <col min="8" max="8" width="24.6640625" customWidth="1"/>
    <col min="9" max="9" width="26.5" customWidth="1"/>
    <col min="12" max="12" width="19.1640625" customWidth="1"/>
  </cols>
  <sheetData>
    <row r="1" spans="1:15" x14ac:dyDescent="0.2">
      <c r="A1" s="1" t="s">
        <v>4</v>
      </c>
      <c r="B1" s="22" t="s">
        <v>5</v>
      </c>
      <c r="D1" s="22" t="s">
        <v>4</v>
      </c>
      <c r="E1" s="22" t="s">
        <v>5</v>
      </c>
      <c r="G1" s="17"/>
      <c r="H1" s="23" t="s">
        <v>20</v>
      </c>
      <c r="I1" s="13" t="s">
        <v>14</v>
      </c>
    </row>
    <row r="2" spans="1:15" x14ac:dyDescent="0.2">
      <c r="A2" s="11" t="s">
        <v>20</v>
      </c>
      <c r="B2" s="14">
        <v>158</v>
      </c>
      <c r="C2" s="16"/>
      <c r="D2" s="15" t="s">
        <v>14</v>
      </c>
      <c r="E2" s="12">
        <v>0</v>
      </c>
      <c r="G2" s="12" t="s">
        <v>2106</v>
      </c>
      <c r="H2" s="18">
        <f>AVERAGE(B2:B566)</f>
        <v>851.14690265486729</v>
      </c>
      <c r="I2" s="18">
        <f>AVERAGE(E2:E365)</f>
        <v>585.61538461538464</v>
      </c>
    </row>
    <row r="3" spans="1:15" x14ac:dyDescent="0.2">
      <c r="A3" s="11" t="s">
        <v>20</v>
      </c>
      <c r="B3" s="14">
        <v>1425</v>
      </c>
      <c r="C3" s="16"/>
      <c r="D3" s="15" t="s">
        <v>14</v>
      </c>
      <c r="E3" s="12">
        <v>24</v>
      </c>
      <c r="G3" s="12" t="s">
        <v>2107</v>
      </c>
      <c r="H3" s="12">
        <f>MEDIAN(B2:B566)</f>
        <v>201</v>
      </c>
      <c r="I3" s="12">
        <f>MEDIAN(E2:E365)</f>
        <v>114.5</v>
      </c>
    </row>
    <row r="4" spans="1:15" x14ac:dyDescent="0.2">
      <c r="A4" s="11" t="s">
        <v>20</v>
      </c>
      <c r="B4" s="14">
        <v>174</v>
      </c>
      <c r="C4" s="16"/>
      <c r="D4" s="15" t="s">
        <v>14</v>
      </c>
      <c r="E4" s="12">
        <v>53</v>
      </c>
      <c r="G4" s="12" t="s">
        <v>2108</v>
      </c>
      <c r="H4" s="12">
        <f>MIN(B2:B566)</f>
        <v>16</v>
      </c>
      <c r="I4" s="12">
        <f>MIN(E2:E365)</f>
        <v>0</v>
      </c>
    </row>
    <row r="5" spans="1:15" x14ac:dyDescent="0.2">
      <c r="A5" s="11" t="s">
        <v>20</v>
      </c>
      <c r="B5" s="14">
        <v>227</v>
      </c>
      <c r="C5" s="16"/>
      <c r="D5" s="15" t="s">
        <v>14</v>
      </c>
      <c r="E5" s="12">
        <v>18</v>
      </c>
      <c r="G5" s="12" t="s">
        <v>2109</v>
      </c>
      <c r="H5" s="12">
        <f>MAX(B2:B566)</f>
        <v>7295</v>
      </c>
      <c r="I5" s="12">
        <f>MAX(E2:E365)</f>
        <v>6080</v>
      </c>
    </row>
    <row r="6" spans="1:15" x14ac:dyDescent="0.2">
      <c r="A6" s="11" t="s">
        <v>20</v>
      </c>
      <c r="B6" s="14">
        <v>220</v>
      </c>
      <c r="C6" s="16"/>
      <c r="D6" s="15" t="s">
        <v>14</v>
      </c>
      <c r="E6" s="12">
        <v>44</v>
      </c>
      <c r="G6" s="12" t="s">
        <v>2110</v>
      </c>
      <c r="H6" s="18">
        <f>_xlfn.VAR.S(B2:B566)</f>
        <v>1606216.5936295739</v>
      </c>
      <c r="I6" s="18">
        <f>_xlfn.VAR.S(E2:E566)</f>
        <v>924113.45496927318</v>
      </c>
    </row>
    <row r="7" spans="1:15" x14ac:dyDescent="0.2">
      <c r="A7" s="11" t="s">
        <v>20</v>
      </c>
      <c r="B7" s="14">
        <v>98</v>
      </c>
      <c r="C7" s="16"/>
      <c r="D7" s="15" t="s">
        <v>14</v>
      </c>
      <c r="E7" s="12">
        <v>27</v>
      </c>
      <c r="G7" s="12" t="s">
        <v>2111</v>
      </c>
      <c r="H7" s="18">
        <f>_xlfn.STDEV.S(B2:B566)</f>
        <v>1267.366006183523</v>
      </c>
      <c r="I7" s="18">
        <f>_xlfn.STDEV.S(E2:E365)</f>
        <v>961.30819978260524</v>
      </c>
    </row>
    <row r="8" spans="1:15" x14ac:dyDescent="0.2">
      <c r="A8" s="11" t="s">
        <v>20</v>
      </c>
      <c r="B8" s="14">
        <v>100</v>
      </c>
      <c r="C8" s="16"/>
      <c r="D8" s="15" t="s">
        <v>14</v>
      </c>
      <c r="E8" s="12">
        <v>55</v>
      </c>
    </row>
    <row r="9" spans="1:15" x14ac:dyDescent="0.2">
      <c r="A9" s="11" t="s">
        <v>20</v>
      </c>
      <c r="B9" s="14">
        <v>1249</v>
      </c>
      <c r="C9" s="16"/>
      <c r="D9" s="15" t="s">
        <v>14</v>
      </c>
      <c r="E9" s="12">
        <v>200</v>
      </c>
    </row>
    <row r="10" spans="1:15" ht="16" customHeight="1" x14ac:dyDescent="0.25">
      <c r="A10" s="11" t="s">
        <v>20</v>
      </c>
      <c r="B10" s="14">
        <v>1396</v>
      </c>
      <c r="C10" s="16"/>
      <c r="D10" s="15" t="s">
        <v>14</v>
      </c>
      <c r="E10" s="12">
        <v>452</v>
      </c>
      <c r="G10" s="20"/>
      <c r="H10" s="20"/>
      <c r="I10" s="20"/>
      <c r="J10" s="20"/>
      <c r="K10" s="20"/>
      <c r="L10" s="20"/>
      <c r="M10" s="20"/>
      <c r="N10" s="20"/>
      <c r="O10" s="19"/>
    </row>
    <row r="11" spans="1:15" ht="16" customHeight="1" x14ac:dyDescent="0.25">
      <c r="A11" s="11" t="s">
        <v>20</v>
      </c>
      <c r="B11" s="14">
        <v>890</v>
      </c>
      <c r="C11" s="16"/>
      <c r="D11" s="15" t="s">
        <v>14</v>
      </c>
      <c r="E11" s="12">
        <v>674</v>
      </c>
      <c r="G11" s="20"/>
      <c r="H11" s="20"/>
      <c r="I11" s="20"/>
      <c r="J11" s="20"/>
      <c r="K11" s="20"/>
      <c r="L11" s="20"/>
      <c r="M11" s="20"/>
      <c r="N11" s="20"/>
    </row>
    <row r="12" spans="1:15" ht="16" customHeight="1" x14ac:dyDescent="0.25">
      <c r="A12" s="11" t="s">
        <v>20</v>
      </c>
      <c r="B12" s="14">
        <v>142</v>
      </c>
      <c r="C12" s="16"/>
      <c r="D12" s="15" t="s">
        <v>14</v>
      </c>
      <c r="E12" s="12">
        <v>558</v>
      </c>
      <c r="G12" s="20"/>
      <c r="H12" s="20"/>
      <c r="I12" s="20"/>
      <c r="J12" s="20"/>
      <c r="K12" s="20"/>
      <c r="L12" s="20"/>
      <c r="M12" s="20"/>
      <c r="N12" s="20"/>
    </row>
    <row r="13" spans="1:15" ht="16" customHeight="1" x14ac:dyDescent="0.25">
      <c r="A13" s="11" t="s">
        <v>20</v>
      </c>
      <c r="B13" s="14">
        <v>2673</v>
      </c>
      <c r="C13" s="16"/>
      <c r="D13" s="15" t="s">
        <v>14</v>
      </c>
      <c r="E13" s="12">
        <v>15</v>
      </c>
      <c r="G13" s="20"/>
      <c r="H13" s="20"/>
      <c r="I13" s="20"/>
      <c r="J13" s="20"/>
      <c r="K13" s="20"/>
      <c r="L13" s="20"/>
      <c r="M13" s="20"/>
      <c r="N13" s="20"/>
    </row>
    <row r="14" spans="1:15" ht="16" customHeight="1" x14ac:dyDescent="0.25">
      <c r="A14" s="11" t="s">
        <v>20</v>
      </c>
      <c r="B14" s="14">
        <v>163</v>
      </c>
      <c r="C14" s="16"/>
      <c r="D14" s="15" t="s">
        <v>14</v>
      </c>
      <c r="E14" s="12">
        <v>2307</v>
      </c>
      <c r="G14" s="20"/>
      <c r="H14" s="20"/>
      <c r="I14" s="20"/>
      <c r="J14" s="20"/>
      <c r="K14" s="20"/>
      <c r="L14" s="20"/>
      <c r="M14" s="20"/>
      <c r="N14" s="20"/>
    </row>
    <row r="15" spans="1:15" ht="16" customHeight="1" x14ac:dyDescent="0.25">
      <c r="A15" s="11" t="s">
        <v>20</v>
      </c>
      <c r="B15" s="14">
        <v>2220</v>
      </c>
      <c r="C15" s="16"/>
      <c r="D15" s="15" t="s">
        <v>14</v>
      </c>
      <c r="E15" s="12">
        <v>88</v>
      </c>
      <c r="G15" s="20"/>
      <c r="H15" s="20"/>
      <c r="I15" s="20"/>
      <c r="J15" s="20"/>
      <c r="K15" s="20"/>
      <c r="L15" s="20"/>
      <c r="M15" s="20"/>
      <c r="N15" s="20"/>
    </row>
    <row r="16" spans="1:15" ht="16" customHeight="1" x14ac:dyDescent="0.25">
      <c r="A16" s="11" t="s">
        <v>20</v>
      </c>
      <c r="B16" s="14">
        <v>1606</v>
      </c>
      <c r="C16" s="16"/>
      <c r="D16" s="15" t="s">
        <v>14</v>
      </c>
      <c r="E16" s="12">
        <v>48</v>
      </c>
      <c r="G16" s="20"/>
      <c r="H16" s="20"/>
      <c r="I16" s="20"/>
      <c r="J16" s="20"/>
      <c r="K16" s="20"/>
      <c r="L16" s="20"/>
      <c r="M16" s="20"/>
      <c r="N16" s="20"/>
    </row>
    <row r="17" spans="1:14" ht="16" customHeight="1" x14ac:dyDescent="0.25">
      <c r="A17" s="11" t="s">
        <v>20</v>
      </c>
      <c r="B17" s="14">
        <v>129</v>
      </c>
      <c r="C17" s="16"/>
      <c r="D17" s="15" t="s">
        <v>14</v>
      </c>
      <c r="E17" s="12">
        <v>1</v>
      </c>
      <c r="G17" s="20"/>
      <c r="H17" s="20"/>
      <c r="I17" s="20"/>
      <c r="J17" s="20"/>
      <c r="K17" s="20"/>
      <c r="L17" s="20"/>
      <c r="M17" s="20"/>
      <c r="N17" s="20"/>
    </row>
    <row r="18" spans="1:14" ht="16" customHeight="1" x14ac:dyDescent="0.25">
      <c r="A18" s="11" t="s">
        <v>20</v>
      </c>
      <c r="B18" s="14">
        <v>226</v>
      </c>
      <c r="C18" s="16"/>
      <c r="D18" s="15" t="s">
        <v>14</v>
      </c>
      <c r="E18" s="12">
        <v>1467</v>
      </c>
      <c r="G18" s="20"/>
      <c r="H18" s="20"/>
      <c r="I18" s="20"/>
      <c r="J18" s="20"/>
      <c r="K18" s="20"/>
      <c r="L18" s="20"/>
      <c r="M18" s="20"/>
      <c r="N18" s="20"/>
    </row>
    <row r="19" spans="1:14" ht="16" customHeight="1" x14ac:dyDescent="0.25">
      <c r="A19" s="11" t="s">
        <v>20</v>
      </c>
      <c r="B19" s="14">
        <v>5419</v>
      </c>
      <c r="C19" s="16"/>
      <c r="D19" s="15" t="s">
        <v>14</v>
      </c>
      <c r="E19" s="12">
        <v>75</v>
      </c>
      <c r="G19" s="20"/>
      <c r="H19" s="20"/>
      <c r="I19" s="20"/>
      <c r="J19" s="20"/>
      <c r="K19" s="20"/>
      <c r="L19" s="20"/>
      <c r="M19" s="20"/>
      <c r="N19" s="20"/>
    </row>
    <row r="20" spans="1:14" ht="16" customHeight="1" x14ac:dyDescent="0.25">
      <c r="A20" s="11" t="s">
        <v>20</v>
      </c>
      <c r="B20" s="14">
        <v>165</v>
      </c>
      <c r="C20" s="16"/>
      <c r="D20" s="15" t="s">
        <v>14</v>
      </c>
      <c r="E20" s="12">
        <v>120</v>
      </c>
      <c r="G20" s="20"/>
      <c r="H20" s="20"/>
      <c r="I20" s="20"/>
      <c r="J20" s="20"/>
      <c r="K20" s="20"/>
      <c r="L20" s="20"/>
      <c r="M20" s="20"/>
      <c r="N20" s="20"/>
    </row>
    <row r="21" spans="1:14" ht="16" customHeight="1" x14ac:dyDescent="0.25">
      <c r="A21" s="11" t="s">
        <v>20</v>
      </c>
      <c r="B21" s="14">
        <v>1965</v>
      </c>
      <c r="C21" s="16"/>
      <c r="D21" s="15" t="s">
        <v>14</v>
      </c>
      <c r="E21" s="12">
        <v>2253</v>
      </c>
      <c r="G21" s="20"/>
      <c r="H21" s="20"/>
      <c r="I21" s="20"/>
      <c r="J21" s="20"/>
      <c r="K21" s="20"/>
      <c r="L21" s="20"/>
      <c r="M21" s="20"/>
      <c r="N21" s="20"/>
    </row>
    <row r="22" spans="1:14" ht="16" customHeight="1" x14ac:dyDescent="0.25">
      <c r="A22" s="11" t="s">
        <v>20</v>
      </c>
      <c r="B22" s="14">
        <v>16</v>
      </c>
      <c r="C22" s="16"/>
      <c r="D22" s="15" t="s">
        <v>14</v>
      </c>
      <c r="E22" s="12">
        <v>5</v>
      </c>
      <c r="G22" s="20"/>
      <c r="H22" s="20"/>
      <c r="I22" s="20"/>
      <c r="J22" s="20"/>
      <c r="K22" s="20"/>
      <c r="L22" s="20"/>
      <c r="M22" s="20"/>
      <c r="N22" s="20"/>
    </row>
    <row r="23" spans="1:14" ht="16" customHeight="1" x14ac:dyDescent="0.25">
      <c r="A23" s="11" t="s">
        <v>20</v>
      </c>
      <c r="B23" s="14">
        <v>107</v>
      </c>
      <c r="C23" s="16"/>
      <c r="D23" s="15" t="s">
        <v>14</v>
      </c>
      <c r="E23" s="12">
        <v>38</v>
      </c>
      <c r="G23" s="20"/>
      <c r="H23" s="20"/>
      <c r="I23" s="20"/>
      <c r="J23" s="20"/>
      <c r="K23" s="20"/>
      <c r="L23" s="20"/>
      <c r="M23" s="20"/>
      <c r="N23" s="20"/>
    </row>
    <row r="24" spans="1:14" ht="16" customHeight="1" x14ac:dyDescent="0.25">
      <c r="A24" s="11" t="s">
        <v>20</v>
      </c>
      <c r="B24" s="14">
        <v>134</v>
      </c>
      <c r="C24" s="16"/>
      <c r="D24" s="15" t="s">
        <v>14</v>
      </c>
      <c r="E24" s="12">
        <v>12</v>
      </c>
      <c r="G24" s="20"/>
      <c r="H24" s="20"/>
      <c r="I24" s="20"/>
      <c r="J24" s="20"/>
      <c r="K24" s="20"/>
      <c r="L24" s="20"/>
      <c r="M24" s="20"/>
      <c r="N24" s="20"/>
    </row>
    <row r="25" spans="1:14" ht="16" customHeight="1" x14ac:dyDescent="0.25">
      <c r="A25" s="11" t="s">
        <v>20</v>
      </c>
      <c r="B25" s="14">
        <v>198</v>
      </c>
      <c r="C25" s="16"/>
      <c r="D25" s="15" t="s">
        <v>14</v>
      </c>
      <c r="E25" s="12">
        <v>1684</v>
      </c>
      <c r="G25" s="20"/>
      <c r="H25" s="20"/>
      <c r="I25" s="20"/>
      <c r="J25" s="20"/>
      <c r="K25" s="20"/>
      <c r="L25" s="20"/>
      <c r="M25" s="20"/>
      <c r="N25" s="20"/>
    </row>
    <row r="26" spans="1:14" x14ac:dyDescent="0.2">
      <c r="A26" s="11" t="s">
        <v>20</v>
      </c>
      <c r="B26" s="14">
        <v>111</v>
      </c>
      <c r="C26" s="16"/>
      <c r="D26" s="15" t="s">
        <v>14</v>
      </c>
      <c r="E26" s="12">
        <v>56</v>
      </c>
    </row>
    <row r="27" spans="1:14" x14ac:dyDescent="0.2">
      <c r="A27" s="11" t="s">
        <v>20</v>
      </c>
      <c r="B27" s="14">
        <v>222</v>
      </c>
      <c r="C27" s="16"/>
      <c r="D27" s="15" t="s">
        <v>14</v>
      </c>
      <c r="E27" s="12">
        <v>838</v>
      </c>
    </row>
    <row r="28" spans="1:14" x14ac:dyDescent="0.2">
      <c r="A28" s="11" t="s">
        <v>20</v>
      </c>
      <c r="B28" s="14">
        <v>6212</v>
      </c>
      <c r="C28" s="16"/>
      <c r="D28" s="15" t="s">
        <v>14</v>
      </c>
      <c r="E28" s="12">
        <v>1000</v>
      </c>
    </row>
    <row r="29" spans="1:14" x14ac:dyDescent="0.2">
      <c r="A29" s="11" t="s">
        <v>20</v>
      </c>
      <c r="B29" s="14">
        <v>98</v>
      </c>
      <c r="C29" s="16"/>
      <c r="D29" s="15" t="s">
        <v>14</v>
      </c>
      <c r="E29" s="12">
        <v>1482</v>
      </c>
    </row>
    <row r="30" spans="1:14" x14ac:dyDescent="0.2">
      <c r="A30" s="11" t="s">
        <v>20</v>
      </c>
      <c r="B30" s="14">
        <v>92</v>
      </c>
      <c r="C30" s="16"/>
      <c r="D30" s="15" t="s">
        <v>14</v>
      </c>
      <c r="E30" s="12">
        <v>106</v>
      </c>
    </row>
    <row r="31" spans="1:14" x14ac:dyDescent="0.2">
      <c r="A31" s="11" t="s">
        <v>20</v>
      </c>
      <c r="B31" s="14">
        <v>149</v>
      </c>
      <c r="C31" s="16"/>
      <c r="D31" s="15" t="s">
        <v>14</v>
      </c>
      <c r="E31" s="12">
        <v>679</v>
      </c>
    </row>
    <row r="32" spans="1:14" x14ac:dyDescent="0.2">
      <c r="A32" s="11" t="s">
        <v>20</v>
      </c>
      <c r="B32" s="14">
        <v>2431</v>
      </c>
      <c r="C32" s="16"/>
      <c r="D32" s="15" t="s">
        <v>14</v>
      </c>
      <c r="E32" s="12">
        <v>1220</v>
      </c>
    </row>
    <row r="33" spans="1:5" x14ac:dyDescent="0.2">
      <c r="A33" s="11" t="s">
        <v>20</v>
      </c>
      <c r="B33" s="14">
        <v>303</v>
      </c>
      <c r="C33" s="16"/>
      <c r="D33" s="15" t="s">
        <v>14</v>
      </c>
      <c r="E33" s="12">
        <v>1</v>
      </c>
    </row>
    <row r="34" spans="1:5" x14ac:dyDescent="0.2">
      <c r="A34" s="11" t="s">
        <v>20</v>
      </c>
      <c r="B34" s="14">
        <v>209</v>
      </c>
      <c r="C34" s="16"/>
      <c r="D34" s="15" t="s">
        <v>14</v>
      </c>
      <c r="E34" s="12">
        <v>37</v>
      </c>
    </row>
    <row r="35" spans="1:5" x14ac:dyDescent="0.2">
      <c r="A35" s="11" t="s">
        <v>20</v>
      </c>
      <c r="B35" s="14">
        <v>131</v>
      </c>
      <c r="C35" s="16"/>
      <c r="D35" s="15" t="s">
        <v>14</v>
      </c>
      <c r="E35" s="12">
        <v>60</v>
      </c>
    </row>
    <row r="36" spans="1:5" x14ac:dyDescent="0.2">
      <c r="A36" s="11" t="s">
        <v>20</v>
      </c>
      <c r="B36" s="14">
        <v>164</v>
      </c>
      <c r="C36" s="16"/>
      <c r="D36" s="15" t="s">
        <v>14</v>
      </c>
      <c r="E36" s="12">
        <v>296</v>
      </c>
    </row>
    <row r="37" spans="1:5" x14ac:dyDescent="0.2">
      <c r="A37" s="11" t="s">
        <v>20</v>
      </c>
      <c r="B37" s="14">
        <v>201</v>
      </c>
      <c r="C37" s="16"/>
      <c r="D37" s="15" t="s">
        <v>14</v>
      </c>
      <c r="E37" s="12">
        <v>3304</v>
      </c>
    </row>
    <row r="38" spans="1:5" x14ac:dyDescent="0.2">
      <c r="A38" s="11" t="s">
        <v>20</v>
      </c>
      <c r="B38" s="14">
        <v>211</v>
      </c>
      <c r="C38" s="16"/>
      <c r="D38" s="15" t="s">
        <v>14</v>
      </c>
      <c r="E38" s="12">
        <v>73</v>
      </c>
    </row>
    <row r="39" spans="1:5" x14ac:dyDescent="0.2">
      <c r="A39" s="11" t="s">
        <v>20</v>
      </c>
      <c r="B39" s="14">
        <v>128</v>
      </c>
      <c r="C39" s="16"/>
      <c r="D39" s="15" t="s">
        <v>14</v>
      </c>
      <c r="E39" s="12">
        <v>3387</v>
      </c>
    </row>
    <row r="40" spans="1:5" x14ac:dyDescent="0.2">
      <c r="A40" s="11" t="s">
        <v>20</v>
      </c>
      <c r="B40" s="14">
        <v>1600</v>
      </c>
      <c r="C40" s="16"/>
      <c r="D40" s="15" t="s">
        <v>14</v>
      </c>
      <c r="E40" s="12">
        <v>662</v>
      </c>
    </row>
    <row r="41" spans="1:5" x14ac:dyDescent="0.2">
      <c r="A41" s="11" t="s">
        <v>20</v>
      </c>
      <c r="B41" s="14">
        <v>249</v>
      </c>
      <c r="C41" s="16"/>
      <c r="D41" s="15" t="s">
        <v>14</v>
      </c>
      <c r="E41" s="12">
        <v>774</v>
      </c>
    </row>
    <row r="42" spans="1:5" x14ac:dyDescent="0.2">
      <c r="A42" s="11" t="s">
        <v>20</v>
      </c>
      <c r="B42" s="14">
        <v>236</v>
      </c>
      <c r="C42" s="16"/>
      <c r="D42" s="15" t="s">
        <v>14</v>
      </c>
      <c r="E42" s="12">
        <v>672</v>
      </c>
    </row>
    <row r="43" spans="1:5" x14ac:dyDescent="0.2">
      <c r="A43" s="11" t="s">
        <v>20</v>
      </c>
      <c r="B43" s="14">
        <v>4065</v>
      </c>
      <c r="C43" s="16"/>
      <c r="D43" s="15" t="s">
        <v>14</v>
      </c>
      <c r="E43" s="12">
        <v>940</v>
      </c>
    </row>
    <row r="44" spans="1:5" x14ac:dyDescent="0.2">
      <c r="A44" s="11" t="s">
        <v>20</v>
      </c>
      <c r="B44" s="14">
        <v>246</v>
      </c>
      <c r="C44" s="16"/>
      <c r="D44" s="15" t="s">
        <v>14</v>
      </c>
      <c r="E44" s="12">
        <v>117</v>
      </c>
    </row>
    <row r="45" spans="1:5" x14ac:dyDescent="0.2">
      <c r="A45" s="11" t="s">
        <v>20</v>
      </c>
      <c r="B45" s="14">
        <v>2475</v>
      </c>
      <c r="C45" s="16"/>
      <c r="D45" s="15" t="s">
        <v>14</v>
      </c>
      <c r="E45" s="12">
        <v>115</v>
      </c>
    </row>
    <row r="46" spans="1:5" x14ac:dyDescent="0.2">
      <c r="A46" s="11" t="s">
        <v>20</v>
      </c>
      <c r="B46" s="14">
        <v>76</v>
      </c>
      <c r="C46" s="16"/>
      <c r="D46" s="15" t="s">
        <v>14</v>
      </c>
      <c r="E46" s="12">
        <v>326</v>
      </c>
    </row>
    <row r="47" spans="1:5" x14ac:dyDescent="0.2">
      <c r="A47" s="11" t="s">
        <v>20</v>
      </c>
      <c r="B47" s="14">
        <v>54</v>
      </c>
      <c r="C47" s="16"/>
      <c r="D47" s="15" t="s">
        <v>14</v>
      </c>
      <c r="E47" s="12">
        <v>1</v>
      </c>
    </row>
    <row r="48" spans="1:5" x14ac:dyDescent="0.2">
      <c r="A48" s="11" t="s">
        <v>20</v>
      </c>
      <c r="B48" s="14">
        <v>88</v>
      </c>
      <c r="C48" s="16"/>
      <c r="D48" s="15" t="s">
        <v>14</v>
      </c>
      <c r="E48" s="12">
        <v>1467</v>
      </c>
    </row>
    <row r="49" spans="1:5" x14ac:dyDescent="0.2">
      <c r="A49" s="11" t="s">
        <v>20</v>
      </c>
      <c r="B49" s="14">
        <v>85</v>
      </c>
      <c r="C49" s="16"/>
      <c r="D49" s="15" t="s">
        <v>14</v>
      </c>
      <c r="E49" s="12">
        <v>5681</v>
      </c>
    </row>
    <row r="50" spans="1:5" x14ac:dyDescent="0.2">
      <c r="A50" s="11" t="s">
        <v>20</v>
      </c>
      <c r="B50" s="14">
        <v>170</v>
      </c>
      <c r="C50" s="16"/>
      <c r="D50" s="15" t="s">
        <v>14</v>
      </c>
      <c r="E50" s="12">
        <v>1059</v>
      </c>
    </row>
    <row r="51" spans="1:5" x14ac:dyDescent="0.2">
      <c r="A51" s="11" t="s">
        <v>20</v>
      </c>
      <c r="B51" s="14">
        <v>330</v>
      </c>
      <c r="C51" s="16"/>
      <c r="D51" s="15" t="s">
        <v>14</v>
      </c>
      <c r="E51" s="12">
        <v>1194</v>
      </c>
    </row>
    <row r="52" spans="1:5" x14ac:dyDescent="0.2">
      <c r="A52" s="11" t="s">
        <v>20</v>
      </c>
      <c r="B52" s="14">
        <v>127</v>
      </c>
      <c r="C52" s="16"/>
      <c r="D52" s="15" t="s">
        <v>14</v>
      </c>
      <c r="E52" s="12">
        <v>30</v>
      </c>
    </row>
    <row r="53" spans="1:5" x14ac:dyDescent="0.2">
      <c r="A53" s="11" t="s">
        <v>20</v>
      </c>
      <c r="B53" s="14">
        <v>411</v>
      </c>
      <c r="C53" s="16"/>
      <c r="D53" s="15" t="s">
        <v>14</v>
      </c>
      <c r="E53" s="12">
        <v>75</v>
      </c>
    </row>
    <row r="54" spans="1:5" x14ac:dyDescent="0.2">
      <c r="A54" s="11" t="s">
        <v>20</v>
      </c>
      <c r="B54" s="14">
        <v>180</v>
      </c>
      <c r="C54" s="16"/>
      <c r="D54" s="15" t="s">
        <v>14</v>
      </c>
      <c r="E54" s="12">
        <v>955</v>
      </c>
    </row>
    <row r="55" spans="1:5" x14ac:dyDescent="0.2">
      <c r="A55" s="11" t="s">
        <v>20</v>
      </c>
      <c r="B55" s="14">
        <v>374</v>
      </c>
      <c r="C55" s="16"/>
      <c r="D55" s="15" t="s">
        <v>14</v>
      </c>
      <c r="E55" s="12">
        <v>67</v>
      </c>
    </row>
    <row r="56" spans="1:5" x14ac:dyDescent="0.2">
      <c r="A56" s="11" t="s">
        <v>20</v>
      </c>
      <c r="B56" s="14">
        <v>71</v>
      </c>
      <c r="C56" s="16"/>
      <c r="D56" s="15" t="s">
        <v>14</v>
      </c>
      <c r="E56" s="12">
        <v>5</v>
      </c>
    </row>
    <row r="57" spans="1:5" x14ac:dyDescent="0.2">
      <c r="A57" s="11" t="s">
        <v>20</v>
      </c>
      <c r="B57" s="14">
        <v>203</v>
      </c>
      <c r="C57" s="16"/>
      <c r="D57" s="15" t="s">
        <v>14</v>
      </c>
      <c r="E57" s="12">
        <v>26</v>
      </c>
    </row>
    <row r="58" spans="1:5" x14ac:dyDescent="0.2">
      <c r="A58" s="11" t="s">
        <v>20</v>
      </c>
      <c r="B58" s="14">
        <v>113</v>
      </c>
      <c r="C58" s="16"/>
      <c r="D58" s="15" t="s">
        <v>14</v>
      </c>
      <c r="E58" s="12">
        <v>1130</v>
      </c>
    </row>
    <row r="59" spans="1:5" x14ac:dyDescent="0.2">
      <c r="A59" s="11" t="s">
        <v>20</v>
      </c>
      <c r="B59" s="14">
        <v>96</v>
      </c>
      <c r="C59" s="16"/>
      <c r="D59" s="15" t="s">
        <v>14</v>
      </c>
      <c r="E59" s="12">
        <v>782</v>
      </c>
    </row>
    <row r="60" spans="1:5" x14ac:dyDescent="0.2">
      <c r="A60" s="11" t="s">
        <v>20</v>
      </c>
      <c r="B60" s="14">
        <v>498</v>
      </c>
      <c r="C60" s="16"/>
      <c r="D60" s="15" t="s">
        <v>14</v>
      </c>
      <c r="E60" s="12">
        <v>210</v>
      </c>
    </row>
    <row r="61" spans="1:5" x14ac:dyDescent="0.2">
      <c r="A61" s="11" t="s">
        <v>20</v>
      </c>
      <c r="B61" s="14">
        <v>180</v>
      </c>
      <c r="C61" s="16"/>
      <c r="D61" s="15" t="s">
        <v>14</v>
      </c>
      <c r="E61" s="12">
        <v>136</v>
      </c>
    </row>
    <row r="62" spans="1:5" x14ac:dyDescent="0.2">
      <c r="A62" s="11" t="s">
        <v>20</v>
      </c>
      <c r="B62" s="14">
        <v>27</v>
      </c>
      <c r="C62" s="16"/>
      <c r="D62" s="15" t="s">
        <v>14</v>
      </c>
      <c r="E62" s="12">
        <v>86</v>
      </c>
    </row>
    <row r="63" spans="1:5" x14ac:dyDescent="0.2">
      <c r="A63" s="11" t="s">
        <v>20</v>
      </c>
      <c r="B63" s="14">
        <v>2331</v>
      </c>
      <c r="C63" s="16"/>
      <c r="D63" s="15" t="s">
        <v>14</v>
      </c>
      <c r="E63" s="12">
        <v>19</v>
      </c>
    </row>
    <row r="64" spans="1:5" x14ac:dyDescent="0.2">
      <c r="A64" s="11" t="s">
        <v>20</v>
      </c>
      <c r="B64" s="14">
        <v>113</v>
      </c>
      <c r="C64" s="16"/>
      <c r="D64" s="15" t="s">
        <v>14</v>
      </c>
      <c r="E64" s="12">
        <v>886</v>
      </c>
    </row>
    <row r="65" spans="1:5" x14ac:dyDescent="0.2">
      <c r="A65" s="11" t="s">
        <v>20</v>
      </c>
      <c r="B65" s="14">
        <v>164</v>
      </c>
      <c r="C65" s="16"/>
      <c r="D65" s="15" t="s">
        <v>14</v>
      </c>
      <c r="E65" s="12">
        <v>35</v>
      </c>
    </row>
    <row r="66" spans="1:5" x14ac:dyDescent="0.2">
      <c r="A66" s="11" t="s">
        <v>20</v>
      </c>
      <c r="B66" s="14">
        <v>164</v>
      </c>
      <c r="C66" s="16"/>
      <c r="D66" s="15" t="s">
        <v>14</v>
      </c>
      <c r="E66" s="12">
        <v>24</v>
      </c>
    </row>
    <row r="67" spans="1:5" x14ac:dyDescent="0.2">
      <c r="A67" s="11" t="s">
        <v>20</v>
      </c>
      <c r="B67" s="14">
        <v>336</v>
      </c>
      <c r="C67" s="16"/>
      <c r="D67" s="15" t="s">
        <v>14</v>
      </c>
      <c r="E67" s="12">
        <v>86</v>
      </c>
    </row>
    <row r="68" spans="1:5" x14ac:dyDescent="0.2">
      <c r="A68" s="11" t="s">
        <v>20</v>
      </c>
      <c r="B68" s="14">
        <v>1917</v>
      </c>
      <c r="C68" s="16"/>
      <c r="D68" s="15" t="s">
        <v>14</v>
      </c>
      <c r="E68" s="12">
        <v>243</v>
      </c>
    </row>
    <row r="69" spans="1:5" x14ac:dyDescent="0.2">
      <c r="A69" s="11" t="s">
        <v>20</v>
      </c>
      <c r="B69" s="14">
        <v>95</v>
      </c>
      <c r="C69" s="16"/>
      <c r="D69" s="15" t="s">
        <v>14</v>
      </c>
      <c r="E69" s="12">
        <v>65</v>
      </c>
    </row>
    <row r="70" spans="1:5" x14ac:dyDescent="0.2">
      <c r="A70" s="11" t="s">
        <v>20</v>
      </c>
      <c r="B70" s="14">
        <v>147</v>
      </c>
      <c r="C70" s="16"/>
      <c r="D70" s="15" t="s">
        <v>14</v>
      </c>
      <c r="E70" s="12">
        <v>100</v>
      </c>
    </row>
    <row r="71" spans="1:5" x14ac:dyDescent="0.2">
      <c r="A71" s="11" t="s">
        <v>20</v>
      </c>
      <c r="B71" s="14">
        <v>86</v>
      </c>
      <c r="C71" s="16"/>
      <c r="D71" s="15" t="s">
        <v>14</v>
      </c>
      <c r="E71" s="12">
        <v>168</v>
      </c>
    </row>
    <row r="72" spans="1:5" x14ac:dyDescent="0.2">
      <c r="A72" s="11" t="s">
        <v>20</v>
      </c>
      <c r="B72" s="14">
        <v>83</v>
      </c>
      <c r="C72" s="16"/>
      <c r="D72" s="15" t="s">
        <v>14</v>
      </c>
      <c r="E72" s="12">
        <v>13</v>
      </c>
    </row>
    <row r="73" spans="1:5" x14ac:dyDescent="0.2">
      <c r="A73" s="11" t="s">
        <v>20</v>
      </c>
      <c r="B73" s="14">
        <v>676</v>
      </c>
      <c r="C73" s="16"/>
      <c r="D73" s="15" t="s">
        <v>14</v>
      </c>
      <c r="E73" s="12">
        <v>1</v>
      </c>
    </row>
    <row r="74" spans="1:5" x14ac:dyDescent="0.2">
      <c r="A74" s="11" t="s">
        <v>20</v>
      </c>
      <c r="B74" s="14">
        <v>361</v>
      </c>
      <c r="C74" s="16"/>
      <c r="D74" s="15" t="s">
        <v>14</v>
      </c>
      <c r="E74" s="12">
        <v>40</v>
      </c>
    </row>
    <row r="75" spans="1:5" x14ac:dyDescent="0.2">
      <c r="A75" s="11" t="s">
        <v>20</v>
      </c>
      <c r="B75" s="14">
        <v>131</v>
      </c>
      <c r="C75" s="16"/>
      <c r="D75" s="15" t="s">
        <v>14</v>
      </c>
      <c r="E75" s="12">
        <v>226</v>
      </c>
    </row>
    <row r="76" spans="1:5" x14ac:dyDescent="0.2">
      <c r="A76" s="11" t="s">
        <v>20</v>
      </c>
      <c r="B76" s="14">
        <v>126</v>
      </c>
      <c r="C76" s="16"/>
      <c r="D76" s="15" t="s">
        <v>14</v>
      </c>
      <c r="E76" s="12">
        <v>1625</v>
      </c>
    </row>
    <row r="77" spans="1:5" x14ac:dyDescent="0.2">
      <c r="A77" s="11" t="s">
        <v>20</v>
      </c>
      <c r="B77" s="14">
        <v>275</v>
      </c>
      <c r="C77" s="16"/>
      <c r="D77" s="15" t="s">
        <v>14</v>
      </c>
      <c r="E77" s="12">
        <v>143</v>
      </c>
    </row>
    <row r="78" spans="1:5" x14ac:dyDescent="0.2">
      <c r="A78" s="11" t="s">
        <v>20</v>
      </c>
      <c r="B78" s="14">
        <v>67</v>
      </c>
      <c r="C78" s="16"/>
      <c r="D78" s="15" t="s">
        <v>14</v>
      </c>
      <c r="E78" s="12">
        <v>934</v>
      </c>
    </row>
    <row r="79" spans="1:5" x14ac:dyDescent="0.2">
      <c r="A79" s="11" t="s">
        <v>20</v>
      </c>
      <c r="B79" s="14">
        <v>154</v>
      </c>
      <c r="C79" s="16"/>
      <c r="D79" s="15" t="s">
        <v>14</v>
      </c>
      <c r="E79" s="12">
        <v>17</v>
      </c>
    </row>
    <row r="80" spans="1:5" x14ac:dyDescent="0.2">
      <c r="A80" s="11" t="s">
        <v>20</v>
      </c>
      <c r="B80" s="14">
        <v>1782</v>
      </c>
      <c r="C80" s="16"/>
      <c r="D80" s="15" t="s">
        <v>14</v>
      </c>
      <c r="E80" s="12">
        <v>2179</v>
      </c>
    </row>
    <row r="81" spans="1:5" x14ac:dyDescent="0.2">
      <c r="A81" s="11" t="s">
        <v>20</v>
      </c>
      <c r="B81" s="14">
        <v>903</v>
      </c>
      <c r="C81" s="16"/>
      <c r="D81" s="15" t="s">
        <v>14</v>
      </c>
      <c r="E81" s="12">
        <v>931</v>
      </c>
    </row>
    <row r="82" spans="1:5" x14ac:dyDescent="0.2">
      <c r="A82" s="11" t="s">
        <v>20</v>
      </c>
      <c r="B82" s="14">
        <v>94</v>
      </c>
      <c r="C82" s="16"/>
      <c r="D82" s="15" t="s">
        <v>14</v>
      </c>
      <c r="E82" s="12">
        <v>92</v>
      </c>
    </row>
    <row r="83" spans="1:5" x14ac:dyDescent="0.2">
      <c r="A83" s="11" t="s">
        <v>20</v>
      </c>
      <c r="B83" s="14">
        <v>180</v>
      </c>
      <c r="C83" s="16"/>
      <c r="D83" s="15" t="s">
        <v>14</v>
      </c>
      <c r="E83" s="12">
        <v>57</v>
      </c>
    </row>
    <row r="84" spans="1:5" x14ac:dyDescent="0.2">
      <c r="A84" s="11" t="s">
        <v>20</v>
      </c>
      <c r="B84" s="14">
        <v>533</v>
      </c>
      <c r="C84" s="16"/>
      <c r="D84" s="15" t="s">
        <v>14</v>
      </c>
      <c r="E84" s="12">
        <v>41</v>
      </c>
    </row>
    <row r="85" spans="1:5" x14ac:dyDescent="0.2">
      <c r="A85" s="11" t="s">
        <v>20</v>
      </c>
      <c r="B85" s="14">
        <v>2443</v>
      </c>
      <c r="C85" s="16"/>
      <c r="D85" s="15" t="s">
        <v>14</v>
      </c>
      <c r="E85" s="12">
        <v>1</v>
      </c>
    </row>
    <row r="86" spans="1:5" x14ac:dyDescent="0.2">
      <c r="A86" s="11" t="s">
        <v>20</v>
      </c>
      <c r="B86" s="14">
        <v>89</v>
      </c>
      <c r="C86" s="16"/>
      <c r="D86" s="15" t="s">
        <v>14</v>
      </c>
      <c r="E86" s="12">
        <v>101</v>
      </c>
    </row>
    <row r="87" spans="1:5" x14ac:dyDescent="0.2">
      <c r="A87" s="11" t="s">
        <v>20</v>
      </c>
      <c r="B87" s="14">
        <v>159</v>
      </c>
      <c r="C87" s="16"/>
      <c r="D87" s="15" t="s">
        <v>14</v>
      </c>
      <c r="E87" s="12">
        <v>1335</v>
      </c>
    </row>
    <row r="88" spans="1:5" x14ac:dyDescent="0.2">
      <c r="A88" s="11" t="s">
        <v>20</v>
      </c>
      <c r="B88" s="14">
        <v>50</v>
      </c>
      <c r="C88" s="16"/>
      <c r="D88" s="15" t="s">
        <v>14</v>
      </c>
      <c r="E88" s="12">
        <v>15</v>
      </c>
    </row>
    <row r="89" spans="1:5" x14ac:dyDescent="0.2">
      <c r="A89" s="11" t="s">
        <v>20</v>
      </c>
      <c r="B89" s="14">
        <v>186</v>
      </c>
      <c r="C89" s="16"/>
      <c r="D89" s="15" t="s">
        <v>14</v>
      </c>
      <c r="E89" s="12">
        <v>454</v>
      </c>
    </row>
    <row r="90" spans="1:5" x14ac:dyDescent="0.2">
      <c r="A90" s="11" t="s">
        <v>20</v>
      </c>
      <c r="B90" s="14">
        <v>1071</v>
      </c>
      <c r="C90" s="16"/>
      <c r="D90" s="15" t="s">
        <v>14</v>
      </c>
      <c r="E90" s="12">
        <v>3182</v>
      </c>
    </row>
    <row r="91" spans="1:5" x14ac:dyDescent="0.2">
      <c r="A91" s="11" t="s">
        <v>20</v>
      </c>
      <c r="B91" s="14">
        <v>117</v>
      </c>
      <c r="C91" s="16"/>
      <c r="D91" s="15" t="s">
        <v>14</v>
      </c>
      <c r="E91" s="12">
        <v>15</v>
      </c>
    </row>
    <row r="92" spans="1:5" x14ac:dyDescent="0.2">
      <c r="A92" s="11" t="s">
        <v>20</v>
      </c>
      <c r="B92" s="14">
        <v>70</v>
      </c>
      <c r="C92" s="16"/>
      <c r="D92" s="15" t="s">
        <v>14</v>
      </c>
      <c r="E92" s="12">
        <v>133</v>
      </c>
    </row>
    <row r="93" spans="1:5" x14ac:dyDescent="0.2">
      <c r="A93" s="11" t="s">
        <v>20</v>
      </c>
      <c r="B93" s="14">
        <v>135</v>
      </c>
      <c r="C93" s="16"/>
      <c r="D93" s="15" t="s">
        <v>14</v>
      </c>
      <c r="E93" s="12">
        <v>2062</v>
      </c>
    </row>
    <row r="94" spans="1:5" x14ac:dyDescent="0.2">
      <c r="A94" s="11" t="s">
        <v>20</v>
      </c>
      <c r="B94" s="14">
        <v>768</v>
      </c>
      <c r="C94" s="16"/>
      <c r="D94" s="15" t="s">
        <v>14</v>
      </c>
      <c r="E94" s="12">
        <v>29</v>
      </c>
    </row>
    <row r="95" spans="1:5" x14ac:dyDescent="0.2">
      <c r="A95" s="11" t="s">
        <v>20</v>
      </c>
      <c r="B95" s="14">
        <v>199</v>
      </c>
      <c r="C95" s="16"/>
      <c r="D95" s="15" t="s">
        <v>14</v>
      </c>
      <c r="E95" s="12">
        <v>132</v>
      </c>
    </row>
    <row r="96" spans="1:5" x14ac:dyDescent="0.2">
      <c r="A96" s="11" t="s">
        <v>20</v>
      </c>
      <c r="B96" s="14">
        <v>107</v>
      </c>
      <c r="C96" s="16"/>
      <c r="D96" s="15" t="s">
        <v>14</v>
      </c>
      <c r="E96" s="12">
        <v>137</v>
      </c>
    </row>
    <row r="97" spans="1:5" x14ac:dyDescent="0.2">
      <c r="A97" s="11" t="s">
        <v>20</v>
      </c>
      <c r="B97" s="14">
        <v>195</v>
      </c>
      <c r="C97" s="16"/>
      <c r="D97" s="15" t="s">
        <v>14</v>
      </c>
      <c r="E97" s="12">
        <v>908</v>
      </c>
    </row>
    <row r="98" spans="1:5" x14ac:dyDescent="0.2">
      <c r="A98" s="11" t="s">
        <v>20</v>
      </c>
      <c r="B98" s="14">
        <v>3376</v>
      </c>
      <c r="C98" s="16"/>
      <c r="D98" s="15" t="s">
        <v>14</v>
      </c>
      <c r="E98" s="12">
        <v>10</v>
      </c>
    </row>
    <row r="99" spans="1:5" x14ac:dyDescent="0.2">
      <c r="A99" s="11" t="s">
        <v>20</v>
      </c>
      <c r="B99" s="14">
        <v>41</v>
      </c>
      <c r="C99" s="16"/>
      <c r="D99" s="15" t="s">
        <v>14</v>
      </c>
      <c r="E99" s="12">
        <v>1910</v>
      </c>
    </row>
    <row r="100" spans="1:5" x14ac:dyDescent="0.2">
      <c r="A100" s="11" t="s">
        <v>20</v>
      </c>
      <c r="B100" s="14">
        <v>1821</v>
      </c>
      <c r="C100" s="16"/>
      <c r="D100" s="15" t="s">
        <v>14</v>
      </c>
      <c r="E100" s="12">
        <v>38</v>
      </c>
    </row>
    <row r="101" spans="1:5" x14ac:dyDescent="0.2">
      <c r="A101" s="11" t="s">
        <v>20</v>
      </c>
      <c r="B101" s="14">
        <v>164</v>
      </c>
      <c r="C101" s="16"/>
      <c r="D101" s="15" t="s">
        <v>14</v>
      </c>
      <c r="E101" s="12">
        <v>104</v>
      </c>
    </row>
    <row r="102" spans="1:5" x14ac:dyDescent="0.2">
      <c r="A102" s="11" t="s">
        <v>20</v>
      </c>
      <c r="B102" s="14">
        <v>157</v>
      </c>
      <c r="C102" s="16"/>
      <c r="D102" s="15" t="s">
        <v>14</v>
      </c>
      <c r="E102" s="12">
        <v>49</v>
      </c>
    </row>
    <row r="103" spans="1:5" x14ac:dyDescent="0.2">
      <c r="A103" s="11" t="s">
        <v>20</v>
      </c>
      <c r="B103" s="14">
        <v>246</v>
      </c>
      <c r="C103" s="16"/>
      <c r="D103" s="15" t="s">
        <v>14</v>
      </c>
      <c r="E103" s="12">
        <v>1</v>
      </c>
    </row>
    <row r="104" spans="1:5" x14ac:dyDescent="0.2">
      <c r="A104" s="11" t="s">
        <v>20</v>
      </c>
      <c r="B104" s="14">
        <v>1396</v>
      </c>
      <c r="C104" s="16"/>
      <c r="D104" s="15" t="s">
        <v>14</v>
      </c>
      <c r="E104" s="12">
        <v>245</v>
      </c>
    </row>
    <row r="105" spans="1:5" x14ac:dyDescent="0.2">
      <c r="A105" s="11" t="s">
        <v>20</v>
      </c>
      <c r="B105" s="14">
        <v>2506</v>
      </c>
      <c r="C105" s="16"/>
      <c r="D105" s="15" t="s">
        <v>14</v>
      </c>
      <c r="E105" s="12">
        <v>32</v>
      </c>
    </row>
    <row r="106" spans="1:5" x14ac:dyDescent="0.2">
      <c r="A106" s="11" t="s">
        <v>20</v>
      </c>
      <c r="B106" s="14">
        <v>244</v>
      </c>
      <c r="C106" s="16"/>
      <c r="D106" s="15" t="s">
        <v>14</v>
      </c>
      <c r="E106" s="12">
        <v>7</v>
      </c>
    </row>
    <row r="107" spans="1:5" x14ac:dyDescent="0.2">
      <c r="A107" s="11" t="s">
        <v>20</v>
      </c>
      <c r="B107" s="14">
        <v>146</v>
      </c>
      <c r="C107" s="16"/>
      <c r="D107" s="15" t="s">
        <v>14</v>
      </c>
      <c r="E107" s="12">
        <v>803</v>
      </c>
    </row>
    <row r="108" spans="1:5" x14ac:dyDescent="0.2">
      <c r="A108" s="11" t="s">
        <v>20</v>
      </c>
      <c r="B108" s="14">
        <v>1267</v>
      </c>
      <c r="C108" s="16"/>
      <c r="D108" s="15" t="s">
        <v>14</v>
      </c>
      <c r="E108" s="12">
        <v>16</v>
      </c>
    </row>
    <row r="109" spans="1:5" x14ac:dyDescent="0.2">
      <c r="A109" s="11" t="s">
        <v>20</v>
      </c>
      <c r="B109" s="14">
        <v>1561</v>
      </c>
      <c r="C109" s="16"/>
      <c r="D109" s="15" t="s">
        <v>14</v>
      </c>
      <c r="E109" s="12">
        <v>31</v>
      </c>
    </row>
    <row r="110" spans="1:5" x14ac:dyDescent="0.2">
      <c r="A110" s="11" t="s">
        <v>20</v>
      </c>
      <c r="B110" s="14">
        <v>48</v>
      </c>
      <c r="C110" s="16"/>
      <c r="D110" s="15" t="s">
        <v>14</v>
      </c>
      <c r="E110" s="12">
        <v>108</v>
      </c>
    </row>
    <row r="111" spans="1:5" x14ac:dyDescent="0.2">
      <c r="A111" s="11" t="s">
        <v>20</v>
      </c>
      <c r="B111" s="14">
        <v>2739</v>
      </c>
      <c r="C111" s="16"/>
      <c r="D111" s="15" t="s">
        <v>14</v>
      </c>
      <c r="E111" s="12">
        <v>30</v>
      </c>
    </row>
    <row r="112" spans="1:5" x14ac:dyDescent="0.2">
      <c r="A112" s="11" t="s">
        <v>20</v>
      </c>
      <c r="B112" s="14">
        <v>3537</v>
      </c>
      <c r="C112" s="16"/>
      <c r="D112" s="15" t="s">
        <v>14</v>
      </c>
      <c r="E112" s="12">
        <v>17</v>
      </c>
    </row>
    <row r="113" spans="1:5" x14ac:dyDescent="0.2">
      <c r="A113" s="11" t="s">
        <v>20</v>
      </c>
      <c r="B113" s="14">
        <v>2107</v>
      </c>
      <c r="C113" s="16"/>
      <c r="D113" s="15" t="s">
        <v>14</v>
      </c>
      <c r="E113" s="12">
        <v>80</v>
      </c>
    </row>
    <row r="114" spans="1:5" x14ac:dyDescent="0.2">
      <c r="A114" s="11" t="s">
        <v>20</v>
      </c>
      <c r="B114" s="14">
        <v>3318</v>
      </c>
      <c r="C114" s="16"/>
      <c r="D114" s="15" t="s">
        <v>14</v>
      </c>
      <c r="E114" s="12">
        <v>2468</v>
      </c>
    </row>
    <row r="115" spans="1:5" x14ac:dyDescent="0.2">
      <c r="A115" s="11" t="s">
        <v>20</v>
      </c>
      <c r="B115" s="14">
        <v>340</v>
      </c>
      <c r="C115" s="16"/>
      <c r="D115" s="15" t="s">
        <v>14</v>
      </c>
      <c r="E115" s="12">
        <v>26</v>
      </c>
    </row>
    <row r="116" spans="1:5" x14ac:dyDescent="0.2">
      <c r="A116" s="11" t="s">
        <v>20</v>
      </c>
      <c r="B116" s="14">
        <v>1442</v>
      </c>
      <c r="C116" s="16"/>
      <c r="D116" s="15" t="s">
        <v>14</v>
      </c>
      <c r="E116" s="12">
        <v>73</v>
      </c>
    </row>
    <row r="117" spans="1:5" x14ac:dyDescent="0.2">
      <c r="A117" s="11" t="s">
        <v>20</v>
      </c>
      <c r="B117" s="14">
        <v>126</v>
      </c>
      <c r="C117" s="16"/>
      <c r="D117" s="15" t="s">
        <v>14</v>
      </c>
      <c r="E117" s="12">
        <v>128</v>
      </c>
    </row>
    <row r="118" spans="1:5" x14ac:dyDescent="0.2">
      <c r="A118" s="11" t="s">
        <v>20</v>
      </c>
      <c r="B118" s="14">
        <v>524</v>
      </c>
      <c r="C118" s="16"/>
      <c r="D118" s="15" t="s">
        <v>14</v>
      </c>
      <c r="E118" s="12">
        <v>33</v>
      </c>
    </row>
    <row r="119" spans="1:5" x14ac:dyDescent="0.2">
      <c r="A119" s="11" t="s">
        <v>20</v>
      </c>
      <c r="B119" s="14">
        <v>1989</v>
      </c>
      <c r="C119" s="16"/>
      <c r="D119" s="15" t="s">
        <v>14</v>
      </c>
      <c r="E119" s="12">
        <v>1072</v>
      </c>
    </row>
    <row r="120" spans="1:5" x14ac:dyDescent="0.2">
      <c r="A120" s="11" t="s">
        <v>20</v>
      </c>
      <c r="B120" s="14">
        <v>157</v>
      </c>
      <c r="C120" s="16"/>
      <c r="D120" s="15" t="s">
        <v>14</v>
      </c>
      <c r="E120" s="12">
        <v>393</v>
      </c>
    </row>
    <row r="121" spans="1:5" x14ac:dyDescent="0.2">
      <c r="A121" s="11" t="s">
        <v>20</v>
      </c>
      <c r="B121" s="14">
        <v>4498</v>
      </c>
      <c r="C121" s="16"/>
      <c r="D121" s="15" t="s">
        <v>14</v>
      </c>
      <c r="E121" s="12">
        <v>1257</v>
      </c>
    </row>
    <row r="122" spans="1:5" x14ac:dyDescent="0.2">
      <c r="A122" s="11" t="s">
        <v>20</v>
      </c>
      <c r="B122" s="14">
        <v>80</v>
      </c>
      <c r="C122" s="16"/>
      <c r="D122" s="15" t="s">
        <v>14</v>
      </c>
      <c r="E122" s="12">
        <v>328</v>
      </c>
    </row>
    <row r="123" spans="1:5" x14ac:dyDescent="0.2">
      <c r="A123" s="11" t="s">
        <v>20</v>
      </c>
      <c r="B123" s="14">
        <v>43</v>
      </c>
      <c r="C123" s="16"/>
      <c r="D123" s="15" t="s">
        <v>14</v>
      </c>
      <c r="E123" s="12">
        <v>147</v>
      </c>
    </row>
    <row r="124" spans="1:5" x14ac:dyDescent="0.2">
      <c r="A124" s="11" t="s">
        <v>20</v>
      </c>
      <c r="B124" s="14">
        <v>2053</v>
      </c>
      <c r="C124" s="16"/>
      <c r="D124" s="15" t="s">
        <v>14</v>
      </c>
      <c r="E124" s="12">
        <v>830</v>
      </c>
    </row>
    <row r="125" spans="1:5" x14ac:dyDescent="0.2">
      <c r="A125" s="11" t="s">
        <v>20</v>
      </c>
      <c r="B125" s="14">
        <v>168</v>
      </c>
      <c r="C125" s="16"/>
      <c r="D125" s="15" t="s">
        <v>14</v>
      </c>
      <c r="E125" s="12">
        <v>331</v>
      </c>
    </row>
    <row r="126" spans="1:5" x14ac:dyDescent="0.2">
      <c r="A126" s="11" t="s">
        <v>20</v>
      </c>
      <c r="B126" s="14">
        <v>4289</v>
      </c>
      <c r="C126" s="16"/>
      <c r="D126" s="15" t="s">
        <v>14</v>
      </c>
      <c r="E126" s="12">
        <v>25</v>
      </c>
    </row>
    <row r="127" spans="1:5" x14ac:dyDescent="0.2">
      <c r="A127" s="11" t="s">
        <v>20</v>
      </c>
      <c r="B127" s="14">
        <v>165</v>
      </c>
      <c r="C127" s="16"/>
      <c r="D127" s="15" t="s">
        <v>14</v>
      </c>
      <c r="E127" s="12">
        <v>3483</v>
      </c>
    </row>
    <row r="128" spans="1:5" x14ac:dyDescent="0.2">
      <c r="A128" s="11" t="s">
        <v>20</v>
      </c>
      <c r="B128" s="14">
        <v>1815</v>
      </c>
      <c r="C128" s="16"/>
      <c r="D128" s="15" t="s">
        <v>14</v>
      </c>
      <c r="E128" s="12">
        <v>923</v>
      </c>
    </row>
    <row r="129" spans="1:5" x14ac:dyDescent="0.2">
      <c r="A129" s="11" t="s">
        <v>20</v>
      </c>
      <c r="B129" s="14">
        <v>397</v>
      </c>
      <c r="C129" s="16"/>
      <c r="D129" s="15" t="s">
        <v>14</v>
      </c>
      <c r="E129" s="12">
        <v>1</v>
      </c>
    </row>
    <row r="130" spans="1:5" x14ac:dyDescent="0.2">
      <c r="A130" s="11" t="s">
        <v>20</v>
      </c>
      <c r="B130" s="14">
        <v>1539</v>
      </c>
      <c r="C130" s="16"/>
      <c r="D130" s="15" t="s">
        <v>14</v>
      </c>
      <c r="E130" s="12">
        <v>33</v>
      </c>
    </row>
    <row r="131" spans="1:5" x14ac:dyDescent="0.2">
      <c r="A131" s="11" t="s">
        <v>20</v>
      </c>
      <c r="B131" s="14">
        <v>138</v>
      </c>
      <c r="C131" s="16"/>
      <c r="D131" s="15" t="s">
        <v>14</v>
      </c>
      <c r="E131" s="12">
        <v>40</v>
      </c>
    </row>
    <row r="132" spans="1:5" x14ac:dyDescent="0.2">
      <c r="A132" s="11" t="s">
        <v>20</v>
      </c>
      <c r="B132" s="14">
        <v>3594</v>
      </c>
      <c r="C132" s="16"/>
      <c r="D132" s="15" t="s">
        <v>14</v>
      </c>
      <c r="E132" s="12">
        <v>23</v>
      </c>
    </row>
    <row r="133" spans="1:5" x14ac:dyDescent="0.2">
      <c r="A133" s="11" t="s">
        <v>20</v>
      </c>
      <c r="B133" s="14">
        <v>5880</v>
      </c>
      <c r="C133" s="16"/>
      <c r="D133" s="15" t="s">
        <v>14</v>
      </c>
      <c r="E133" s="12">
        <v>75</v>
      </c>
    </row>
    <row r="134" spans="1:5" x14ac:dyDescent="0.2">
      <c r="A134" s="11" t="s">
        <v>20</v>
      </c>
      <c r="B134" s="14">
        <v>112</v>
      </c>
      <c r="C134" s="16"/>
      <c r="D134" s="15" t="s">
        <v>14</v>
      </c>
      <c r="E134" s="12">
        <v>2176</v>
      </c>
    </row>
    <row r="135" spans="1:5" x14ac:dyDescent="0.2">
      <c r="A135" s="11" t="s">
        <v>20</v>
      </c>
      <c r="B135" s="14">
        <v>943</v>
      </c>
      <c r="C135" s="16"/>
      <c r="D135" s="15" t="s">
        <v>14</v>
      </c>
      <c r="E135" s="12">
        <v>441</v>
      </c>
    </row>
    <row r="136" spans="1:5" x14ac:dyDescent="0.2">
      <c r="A136" s="11" t="s">
        <v>20</v>
      </c>
      <c r="B136" s="14">
        <v>2468</v>
      </c>
      <c r="C136" s="16"/>
      <c r="D136" s="15" t="s">
        <v>14</v>
      </c>
      <c r="E136" s="12">
        <v>25</v>
      </c>
    </row>
    <row r="137" spans="1:5" x14ac:dyDescent="0.2">
      <c r="A137" s="11" t="s">
        <v>20</v>
      </c>
      <c r="B137" s="14">
        <v>2551</v>
      </c>
      <c r="C137" s="16"/>
      <c r="D137" s="15" t="s">
        <v>14</v>
      </c>
      <c r="E137" s="12">
        <v>127</v>
      </c>
    </row>
    <row r="138" spans="1:5" x14ac:dyDescent="0.2">
      <c r="A138" s="11" t="s">
        <v>20</v>
      </c>
      <c r="B138" s="14">
        <v>101</v>
      </c>
      <c r="C138" s="16"/>
      <c r="D138" s="15" t="s">
        <v>14</v>
      </c>
      <c r="E138" s="12">
        <v>355</v>
      </c>
    </row>
    <row r="139" spans="1:5" x14ac:dyDescent="0.2">
      <c r="A139" s="11" t="s">
        <v>20</v>
      </c>
      <c r="B139" s="14">
        <v>92</v>
      </c>
      <c r="C139" s="16"/>
      <c r="D139" s="15" t="s">
        <v>14</v>
      </c>
      <c r="E139" s="12">
        <v>44</v>
      </c>
    </row>
    <row r="140" spans="1:5" x14ac:dyDescent="0.2">
      <c r="A140" s="11" t="s">
        <v>20</v>
      </c>
      <c r="B140" s="14">
        <v>62</v>
      </c>
      <c r="C140" s="16"/>
      <c r="D140" s="15" t="s">
        <v>14</v>
      </c>
      <c r="E140" s="12">
        <v>67</v>
      </c>
    </row>
    <row r="141" spans="1:5" x14ac:dyDescent="0.2">
      <c r="A141" s="11" t="s">
        <v>20</v>
      </c>
      <c r="B141" s="14">
        <v>149</v>
      </c>
      <c r="C141" s="16"/>
      <c r="D141" s="15" t="s">
        <v>14</v>
      </c>
      <c r="E141" s="12">
        <v>1068</v>
      </c>
    </row>
    <row r="142" spans="1:5" x14ac:dyDescent="0.2">
      <c r="A142" s="11" t="s">
        <v>20</v>
      </c>
      <c r="B142" s="14">
        <v>329</v>
      </c>
      <c r="C142" s="16"/>
      <c r="D142" s="15" t="s">
        <v>14</v>
      </c>
      <c r="E142" s="12">
        <v>424</v>
      </c>
    </row>
    <row r="143" spans="1:5" x14ac:dyDescent="0.2">
      <c r="A143" s="11" t="s">
        <v>20</v>
      </c>
      <c r="B143" s="14">
        <v>97</v>
      </c>
      <c r="C143" s="16"/>
      <c r="D143" s="15" t="s">
        <v>14</v>
      </c>
      <c r="E143" s="12">
        <v>151</v>
      </c>
    </row>
    <row r="144" spans="1:5" x14ac:dyDescent="0.2">
      <c r="A144" s="11" t="s">
        <v>20</v>
      </c>
      <c r="B144" s="14">
        <v>1784</v>
      </c>
      <c r="C144" s="16"/>
      <c r="D144" s="15" t="s">
        <v>14</v>
      </c>
      <c r="E144" s="12">
        <v>1608</v>
      </c>
    </row>
    <row r="145" spans="1:5" x14ac:dyDescent="0.2">
      <c r="A145" s="11" t="s">
        <v>20</v>
      </c>
      <c r="B145" s="14">
        <v>1684</v>
      </c>
      <c r="C145" s="16"/>
      <c r="D145" s="15" t="s">
        <v>14</v>
      </c>
      <c r="E145" s="12">
        <v>941</v>
      </c>
    </row>
    <row r="146" spans="1:5" x14ac:dyDescent="0.2">
      <c r="A146" s="11" t="s">
        <v>20</v>
      </c>
      <c r="B146" s="14">
        <v>250</v>
      </c>
      <c r="C146" s="16"/>
      <c r="D146" s="15" t="s">
        <v>14</v>
      </c>
      <c r="E146" s="12">
        <v>1</v>
      </c>
    </row>
    <row r="147" spans="1:5" x14ac:dyDescent="0.2">
      <c r="A147" s="11" t="s">
        <v>20</v>
      </c>
      <c r="B147" s="14">
        <v>238</v>
      </c>
      <c r="C147" s="16"/>
      <c r="D147" s="15" t="s">
        <v>14</v>
      </c>
      <c r="E147" s="12">
        <v>40</v>
      </c>
    </row>
    <row r="148" spans="1:5" x14ac:dyDescent="0.2">
      <c r="A148" s="11" t="s">
        <v>20</v>
      </c>
      <c r="B148" s="14">
        <v>53</v>
      </c>
      <c r="C148" s="16"/>
      <c r="D148" s="15" t="s">
        <v>14</v>
      </c>
      <c r="E148" s="12">
        <v>3015</v>
      </c>
    </row>
    <row r="149" spans="1:5" x14ac:dyDescent="0.2">
      <c r="A149" s="11" t="s">
        <v>20</v>
      </c>
      <c r="B149" s="14">
        <v>214</v>
      </c>
      <c r="C149" s="16"/>
      <c r="D149" s="15" t="s">
        <v>14</v>
      </c>
      <c r="E149" s="12">
        <v>435</v>
      </c>
    </row>
    <row r="150" spans="1:5" x14ac:dyDescent="0.2">
      <c r="A150" s="11" t="s">
        <v>20</v>
      </c>
      <c r="B150" s="14">
        <v>222</v>
      </c>
      <c r="C150" s="16"/>
      <c r="D150" s="15" t="s">
        <v>14</v>
      </c>
      <c r="E150" s="12">
        <v>714</v>
      </c>
    </row>
    <row r="151" spans="1:5" x14ac:dyDescent="0.2">
      <c r="A151" s="11" t="s">
        <v>20</v>
      </c>
      <c r="B151" s="14">
        <v>1884</v>
      </c>
      <c r="C151" s="16"/>
      <c r="D151" s="15" t="s">
        <v>14</v>
      </c>
      <c r="E151" s="12">
        <v>5497</v>
      </c>
    </row>
    <row r="152" spans="1:5" x14ac:dyDescent="0.2">
      <c r="A152" s="11" t="s">
        <v>20</v>
      </c>
      <c r="B152" s="14">
        <v>218</v>
      </c>
      <c r="C152" s="16"/>
      <c r="D152" s="15" t="s">
        <v>14</v>
      </c>
      <c r="E152" s="12">
        <v>418</v>
      </c>
    </row>
    <row r="153" spans="1:5" x14ac:dyDescent="0.2">
      <c r="A153" s="11" t="s">
        <v>20</v>
      </c>
      <c r="B153" s="14">
        <v>6465</v>
      </c>
      <c r="C153" s="16"/>
      <c r="D153" s="15" t="s">
        <v>14</v>
      </c>
      <c r="E153" s="12">
        <v>1439</v>
      </c>
    </row>
    <row r="154" spans="1:5" x14ac:dyDescent="0.2">
      <c r="A154" s="11" t="s">
        <v>20</v>
      </c>
      <c r="B154" s="14">
        <v>59</v>
      </c>
      <c r="C154" s="16"/>
      <c r="D154" s="15" t="s">
        <v>14</v>
      </c>
      <c r="E154" s="12">
        <v>15</v>
      </c>
    </row>
    <row r="155" spans="1:5" x14ac:dyDescent="0.2">
      <c r="A155" s="11" t="s">
        <v>20</v>
      </c>
      <c r="B155" s="14">
        <v>88</v>
      </c>
      <c r="C155" s="16"/>
      <c r="D155" s="15" t="s">
        <v>14</v>
      </c>
      <c r="E155" s="12">
        <v>1999</v>
      </c>
    </row>
    <row r="156" spans="1:5" x14ac:dyDescent="0.2">
      <c r="A156" s="11" t="s">
        <v>20</v>
      </c>
      <c r="B156" s="14">
        <v>1697</v>
      </c>
      <c r="C156" s="16"/>
      <c r="D156" s="15" t="s">
        <v>14</v>
      </c>
      <c r="E156" s="12">
        <v>118</v>
      </c>
    </row>
    <row r="157" spans="1:5" x14ac:dyDescent="0.2">
      <c r="A157" s="11" t="s">
        <v>20</v>
      </c>
      <c r="B157" s="14">
        <v>92</v>
      </c>
      <c r="C157" s="16"/>
      <c r="D157" s="15" t="s">
        <v>14</v>
      </c>
      <c r="E157" s="12">
        <v>162</v>
      </c>
    </row>
    <row r="158" spans="1:5" x14ac:dyDescent="0.2">
      <c r="A158" s="11" t="s">
        <v>20</v>
      </c>
      <c r="B158" s="14">
        <v>186</v>
      </c>
      <c r="C158" s="16"/>
      <c r="D158" s="15" t="s">
        <v>14</v>
      </c>
      <c r="E158" s="12">
        <v>83</v>
      </c>
    </row>
    <row r="159" spans="1:5" x14ac:dyDescent="0.2">
      <c r="A159" s="11" t="s">
        <v>20</v>
      </c>
      <c r="B159" s="14">
        <v>138</v>
      </c>
      <c r="C159" s="16"/>
      <c r="D159" s="15" t="s">
        <v>14</v>
      </c>
      <c r="E159" s="12">
        <v>747</v>
      </c>
    </row>
    <row r="160" spans="1:5" x14ac:dyDescent="0.2">
      <c r="A160" s="11" t="s">
        <v>20</v>
      </c>
      <c r="B160" s="14">
        <v>261</v>
      </c>
      <c r="C160" s="16"/>
      <c r="D160" s="15" t="s">
        <v>14</v>
      </c>
      <c r="E160" s="12">
        <v>84</v>
      </c>
    </row>
    <row r="161" spans="1:5" x14ac:dyDescent="0.2">
      <c r="A161" s="11" t="s">
        <v>20</v>
      </c>
      <c r="B161" s="14">
        <v>107</v>
      </c>
      <c r="C161" s="16"/>
      <c r="D161" s="15" t="s">
        <v>14</v>
      </c>
      <c r="E161" s="12">
        <v>91</v>
      </c>
    </row>
    <row r="162" spans="1:5" x14ac:dyDescent="0.2">
      <c r="A162" s="11" t="s">
        <v>20</v>
      </c>
      <c r="B162" s="14">
        <v>199</v>
      </c>
      <c r="C162" s="16"/>
      <c r="D162" s="15" t="s">
        <v>14</v>
      </c>
      <c r="E162" s="12">
        <v>792</v>
      </c>
    </row>
    <row r="163" spans="1:5" x14ac:dyDescent="0.2">
      <c r="A163" s="11" t="s">
        <v>20</v>
      </c>
      <c r="B163" s="14">
        <v>5512</v>
      </c>
      <c r="C163" s="16"/>
      <c r="D163" s="15" t="s">
        <v>14</v>
      </c>
      <c r="E163" s="12">
        <v>32</v>
      </c>
    </row>
    <row r="164" spans="1:5" x14ac:dyDescent="0.2">
      <c r="A164" s="11" t="s">
        <v>20</v>
      </c>
      <c r="B164" s="14">
        <v>86</v>
      </c>
      <c r="C164" s="16"/>
      <c r="D164" s="15" t="s">
        <v>14</v>
      </c>
      <c r="E164" s="12">
        <v>186</v>
      </c>
    </row>
    <row r="165" spans="1:5" x14ac:dyDescent="0.2">
      <c r="A165" s="11" t="s">
        <v>20</v>
      </c>
      <c r="B165" s="14">
        <v>2768</v>
      </c>
      <c r="C165" s="16"/>
      <c r="D165" s="15" t="s">
        <v>14</v>
      </c>
      <c r="E165" s="12">
        <v>605</v>
      </c>
    </row>
    <row r="166" spans="1:5" x14ac:dyDescent="0.2">
      <c r="A166" s="11" t="s">
        <v>20</v>
      </c>
      <c r="B166" s="14">
        <v>48</v>
      </c>
      <c r="C166" s="16"/>
      <c r="D166" s="15" t="s">
        <v>14</v>
      </c>
      <c r="E166" s="12">
        <v>1</v>
      </c>
    </row>
    <row r="167" spans="1:5" x14ac:dyDescent="0.2">
      <c r="A167" s="11" t="s">
        <v>20</v>
      </c>
      <c r="B167" s="14">
        <v>87</v>
      </c>
      <c r="C167" s="16"/>
      <c r="D167" s="15" t="s">
        <v>14</v>
      </c>
      <c r="E167" s="12">
        <v>31</v>
      </c>
    </row>
    <row r="168" spans="1:5" x14ac:dyDescent="0.2">
      <c r="A168" s="11" t="s">
        <v>20</v>
      </c>
      <c r="B168" s="14">
        <v>1894</v>
      </c>
      <c r="C168" s="16"/>
      <c r="D168" s="15" t="s">
        <v>14</v>
      </c>
      <c r="E168" s="12">
        <v>1181</v>
      </c>
    </row>
    <row r="169" spans="1:5" x14ac:dyDescent="0.2">
      <c r="A169" s="11" t="s">
        <v>20</v>
      </c>
      <c r="B169" s="14">
        <v>282</v>
      </c>
      <c r="C169" s="16"/>
      <c r="D169" s="15" t="s">
        <v>14</v>
      </c>
      <c r="E169" s="12">
        <v>39</v>
      </c>
    </row>
    <row r="170" spans="1:5" x14ac:dyDescent="0.2">
      <c r="A170" s="11" t="s">
        <v>20</v>
      </c>
      <c r="B170" s="14">
        <v>116</v>
      </c>
      <c r="C170" s="16"/>
      <c r="D170" s="15" t="s">
        <v>14</v>
      </c>
      <c r="E170" s="12">
        <v>46</v>
      </c>
    </row>
    <row r="171" spans="1:5" x14ac:dyDescent="0.2">
      <c r="A171" s="11" t="s">
        <v>20</v>
      </c>
      <c r="B171" s="14">
        <v>83</v>
      </c>
      <c r="C171" s="16"/>
      <c r="D171" s="15" t="s">
        <v>14</v>
      </c>
      <c r="E171" s="12">
        <v>105</v>
      </c>
    </row>
    <row r="172" spans="1:5" x14ac:dyDescent="0.2">
      <c r="A172" s="11" t="s">
        <v>20</v>
      </c>
      <c r="B172" s="14">
        <v>91</v>
      </c>
      <c r="C172" s="16"/>
      <c r="D172" s="15" t="s">
        <v>14</v>
      </c>
      <c r="E172" s="12">
        <v>535</v>
      </c>
    </row>
    <row r="173" spans="1:5" x14ac:dyDescent="0.2">
      <c r="A173" s="11" t="s">
        <v>20</v>
      </c>
      <c r="B173" s="14">
        <v>546</v>
      </c>
      <c r="C173" s="16"/>
      <c r="D173" s="15" t="s">
        <v>14</v>
      </c>
      <c r="E173" s="12">
        <v>16</v>
      </c>
    </row>
    <row r="174" spans="1:5" x14ac:dyDescent="0.2">
      <c r="A174" s="11" t="s">
        <v>20</v>
      </c>
      <c r="B174" s="14">
        <v>393</v>
      </c>
      <c r="C174" s="16"/>
      <c r="D174" s="15" t="s">
        <v>14</v>
      </c>
      <c r="E174" s="12">
        <v>575</v>
      </c>
    </row>
    <row r="175" spans="1:5" x14ac:dyDescent="0.2">
      <c r="A175" s="11" t="s">
        <v>20</v>
      </c>
      <c r="B175" s="14">
        <v>133</v>
      </c>
      <c r="C175" s="16"/>
      <c r="D175" s="15" t="s">
        <v>14</v>
      </c>
      <c r="E175" s="12">
        <v>1120</v>
      </c>
    </row>
    <row r="176" spans="1:5" x14ac:dyDescent="0.2">
      <c r="A176" s="11" t="s">
        <v>20</v>
      </c>
      <c r="B176" s="14">
        <v>254</v>
      </c>
      <c r="C176" s="16"/>
      <c r="D176" s="15" t="s">
        <v>14</v>
      </c>
      <c r="E176" s="12">
        <v>113</v>
      </c>
    </row>
    <row r="177" spans="1:5" x14ac:dyDescent="0.2">
      <c r="A177" s="11" t="s">
        <v>20</v>
      </c>
      <c r="B177" s="14">
        <v>176</v>
      </c>
      <c r="C177" s="16"/>
      <c r="D177" s="15" t="s">
        <v>14</v>
      </c>
      <c r="E177" s="12">
        <v>1538</v>
      </c>
    </row>
    <row r="178" spans="1:5" x14ac:dyDescent="0.2">
      <c r="A178" s="11" t="s">
        <v>20</v>
      </c>
      <c r="B178" s="14">
        <v>337</v>
      </c>
      <c r="C178" s="16"/>
      <c r="D178" s="15" t="s">
        <v>14</v>
      </c>
      <c r="E178" s="12">
        <v>9</v>
      </c>
    </row>
    <row r="179" spans="1:5" x14ac:dyDescent="0.2">
      <c r="A179" s="11" t="s">
        <v>20</v>
      </c>
      <c r="B179" s="14">
        <v>107</v>
      </c>
      <c r="C179" s="16"/>
      <c r="D179" s="15" t="s">
        <v>14</v>
      </c>
      <c r="E179" s="12">
        <v>554</v>
      </c>
    </row>
    <row r="180" spans="1:5" x14ac:dyDescent="0.2">
      <c r="A180" s="11" t="s">
        <v>20</v>
      </c>
      <c r="B180" s="14">
        <v>183</v>
      </c>
      <c r="C180" s="16"/>
      <c r="D180" s="15" t="s">
        <v>14</v>
      </c>
      <c r="E180" s="12">
        <v>648</v>
      </c>
    </row>
    <row r="181" spans="1:5" x14ac:dyDescent="0.2">
      <c r="A181" s="11" t="s">
        <v>20</v>
      </c>
      <c r="B181" s="14">
        <v>72</v>
      </c>
      <c r="C181" s="16"/>
      <c r="D181" s="15" t="s">
        <v>14</v>
      </c>
      <c r="E181" s="12">
        <v>21</v>
      </c>
    </row>
    <row r="182" spans="1:5" x14ac:dyDescent="0.2">
      <c r="A182" s="11" t="s">
        <v>20</v>
      </c>
      <c r="B182" s="14">
        <v>295</v>
      </c>
      <c r="C182" s="16"/>
      <c r="D182" s="15" t="s">
        <v>14</v>
      </c>
      <c r="E182" s="12">
        <v>54</v>
      </c>
    </row>
    <row r="183" spans="1:5" x14ac:dyDescent="0.2">
      <c r="A183" s="11" t="s">
        <v>20</v>
      </c>
      <c r="B183" s="14">
        <v>142</v>
      </c>
      <c r="C183" s="16"/>
      <c r="D183" s="15" t="s">
        <v>14</v>
      </c>
      <c r="E183" s="12">
        <v>120</v>
      </c>
    </row>
    <row r="184" spans="1:5" x14ac:dyDescent="0.2">
      <c r="A184" s="11" t="s">
        <v>20</v>
      </c>
      <c r="B184" s="14">
        <v>85</v>
      </c>
      <c r="C184" s="16"/>
      <c r="D184" s="15" t="s">
        <v>14</v>
      </c>
      <c r="E184" s="12">
        <v>579</v>
      </c>
    </row>
    <row r="185" spans="1:5" x14ac:dyDescent="0.2">
      <c r="A185" s="11" t="s">
        <v>20</v>
      </c>
      <c r="B185" s="14">
        <v>659</v>
      </c>
      <c r="C185" s="16"/>
      <c r="D185" s="15" t="s">
        <v>14</v>
      </c>
      <c r="E185" s="12">
        <v>2072</v>
      </c>
    </row>
    <row r="186" spans="1:5" x14ac:dyDescent="0.2">
      <c r="A186" s="11" t="s">
        <v>20</v>
      </c>
      <c r="B186" s="14">
        <v>121</v>
      </c>
      <c r="C186" s="16"/>
      <c r="D186" s="15" t="s">
        <v>14</v>
      </c>
      <c r="E186" s="12">
        <v>0</v>
      </c>
    </row>
    <row r="187" spans="1:5" x14ac:dyDescent="0.2">
      <c r="A187" s="11" t="s">
        <v>20</v>
      </c>
      <c r="B187" s="14">
        <v>3742</v>
      </c>
      <c r="C187" s="16"/>
      <c r="D187" s="15" t="s">
        <v>14</v>
      </c>
      <c r="E187" s="12">
        <v>1796</v>
      </c>
    </row>
    <row r="188" spans="1:5" x14ac:dyDescent="0.2">
      <c r="A188" s="11" t="s">
        <v>20</v>
      </c>
      <c r="B188" s="14">
        <v>223</v>
      </c>
      <c r="C188" s="16"/>
      <c r="D188" s="15" t="s">
        <v>14</v>
      </c>
      <c r="E188" s="12">
        <v>62</v>
      </c>
    </row>
    <row r="189" spans="1:5" x14ac:dyDescent="0.2">
      <c r="A189" s="11" t="s">
        <v>20</v>
      </c>
      <c r="B189" s="14">
        <v>133</v>
      </c>
      <c r="C189" s="16"/>
      <c r="D189" s="15" t="s">
        <v>14</v>
      </c>
      <c r="E189" s="12">
        <v>347</v>
      </c>
    </row>
    <row r="190" spans="1:5" x14ac:dyDescent="0.2">
      <c r="A190" s="11" t="s">
        <v>20</v>
      </c>
      <c r="B190" s="14">
        <v>5168</v>
      </c>
      <c r="C190" s="16"/>
      <c r="D190" s="15" t="s">
        <v>14</v>
      </c>
      <c r="E190" s="12">
        <v>19</v>
      </c>
    </row>
    <row r="191" spans="1:5" x14ac:dyDescent="0.2">
      <c r="A191" s="11" t="s">
        <v>20</v>
      </c>
      <c r="B191" s="14">
        <v>307</v>
      </c>
      <c r="C191" s="16"/>
      <c r="D191" s="15" t="s">
        <v>14</v>
      </c>
      <c r="E191" s="12">
        <v>1258</v>
      </c>
    </row>
    <row r="192" spans="1:5" x14ac:dyDescent="0.2">
      <c r="A192" s="11" t="s">
        <v>20</v>
      </c>
      <c r="B192" s="14">
        <v>2441</v>
      </c>
      <c r="C192" s="16"/>
      <c r="D192" s="15" t="s">
        <v>14</v>
      </c>
      <c r="E192" s="12">
        <v>362</v>
      </c>
    </row>
    <row r="193" spans="1:5" x14ac:dyDescent="0.2">
      <c r="A193" s="11" t="s">
        <v>20</v>
      </c>
      <c r="B193" s="14">
        <v>1385</v>
      </c>
      <c r="C193" s="16"/>
      <c r="D193" s="15" t="s">
        <v>14</v>
      </c>
      <c r="E193" s="12">
        <v>133</v>
      </c>
    </row>
    <row r="194" spans="1:5" x14ac:dyDescent="0.2">
      <c r="A194" s="11" t="s">
        <v>20</v>
      </c>
      <c r="B194" s="14">
        <v>190</v>
      </c>
      <c r="C194" s="16"/>
      <c r="D194" s="15" t="s">
        <v>14</v>
      </c>
      <c r="E194" s="12">
        <v>846</v>
      </c>
    </row>
    <row r="195" spans="1:5" x14ac:dyDescent="0.2">
      <c r="A195" s="11" t="s">
        <v>20</v>
      </c>
      <c r="B195" s="14">
        <v>470</v>
      </c>
      <c r="C195" s="16"/>
      <c r="D195" s="15" t="s">
        <v>14</v>
      </c>
      <c r="E195" s="12">
        <v>10</v>
      </c>
    </row>
    <row r="196" spans="1:5" x14ac:dyDescent="0.2">
      <c r="A196" s="11" t="s">
        <v>20</v>
      </c>
      <c r="B196" s="14">
        <v>253</v>
      </c>
      <c r="C196" s="16"/>
      <c r="D196" s="15" t="s">
        <v>14</v>
      </c>
      <c r="E196" s="12">
        <v>191</v>
      </c>
    </row>
    <row r="197" spans="1:5" x14ac:dyDescent="0.2">
      <c r="A197" s="11" t="s">
        <v>20</v>
      </c>
      <c r="B197" s="14">
        <v>1113</v>
      </c>
      <c r="C197" s="16"/>
      <c r="D197" s="15" t="s">
        <v>14</v>
      </c>
      <c r="E197" s="12">
        <v>1979</v>
      </c>
    </row>
    <row r="198" spans="1:5" x14ac:dyDescent="0.2">
      <c r="A198" s="11" t="s">
        <v>20</v>
      </c>
      <c r="B198" s="14">
        <v>2283</v>
      </c>
      <c r="C198" s="16"/>
      <c r="D198" s="15" t="s">
        <v>14</v>
      </c>
      <c r="E198" s="12">
        <v>63</v>
      </c>
    </row>
    <row r="199" spans="1:5" x14ac:dyDescent="0.2">
      <c r="A199" s="11" t="s">
        <v>20</v>
      </c>
      <c r="B199" s="14">
        <v>1095</v>
      </c>
      <c r="C199" s="16"/>
      <c r="D199" s="15" t="s">
        <v>14</v>
      </c>
      <c r="E199" s="12">
        <v>6080</v>
      </c>
    </row>
    <row r="200" spans="1:5" x14ac:dyDescent="0.2">
      <c r="A200" s="11" t="s">
        <v>20</v>
      </c>
      <c r="B200" s="14">
        <v>1690</v>
      </c>
      <c r="C200" s="16"/>
      <c r="D200" s="15" t="s">
        <v>14</v>
      </c>
      <c r="E200" s="12">
        <v>80</v>
      </c>
    </row>
    <row r="201" spans="1:5" x14ac:dyDescent="0.2">
      <c r="A201" s="11" t="s">
        <v>20</v>
      </c>
      <c r="B201" s="14">
        <v>191</v>
      </c>
      <c r="C201" s="16"/>
      <c r="D201" s="15" t="s">
        <v>14</v>
      </c>
      <c r="E201" s="12">
        <v>9</v>
      </c>
    </row>
    <row r="202" spans="1:5" x14ac:dyDescent="0.2">
      <c r="A202" s="11" t="s">
        <v>20</v>
      </c>
      <c r="B202" s="14">
        <v>2013</v>
      </c>
      <c r="C202" s="16"/>
      <c r="D202" s="15" t="s">
        <v>14</v>
      </c>
      <c r="E202" s="12">
        <v>1784</v>
      </c>
    </row>
    <row r="203" spans="1:5" x14ac:dyDescent="0.2">
      <c r="A203" s="11" t="s">
        <v>20</v>
      </c>
      <c r="B203" s="14">
        <v>1703</v>
      </c>
      <c r="C203" s="16"/>
      <c r="D203" s="15" t="s">
        <v>14</v>
      </c>
      <c r="E203" s="12">
        <v>243</v>
      </c>
    </row>
    <row r="204" spans="1:5" x14ac:dyDescent="0.2">
      <c r="A204" s="11" t="s">
        <v>20</v>
      </c>
      <c r="B204" s="14">
        <v>80</v>
      </c>
      <c r="C204" s="16"/>
      <c r="D204" s="15" t="s">
        <v>14</v>
      </c>
      <c r="E204" s="12">
        <v>1296</v>
      </c>
    </row>
    <row r="205" spans="1:5" x14ac:dyDescent="0.2">
      <c r="A205" s="11" t="s">
        <v>20</v>
      </c>
      <c r="B205" s="14">
        <v>41</v>
      </c>
      <c r="C205" s="16"/>
      <c r="D205" s="15" t="s">
        <v>14</v>
      </c>
      <c r="E205" s="12">
        <v>77</v>
      </c>
    </row>
    <row r="206" spans="1:5" x14ac:dyDescent="0.2">
      <c r="A206" s="11" t="s">
        <v>20</v>
      </c>
      <c r="B206" s="14">
        <v>187</v>
      </c>
      <c r="C206" s="16"/>
      <c r="D206" s="15" t="s">
        <v>14</v>
      </c>
      <c r="E206" s="12">
        <v>395</v>
      </c>
    </row>
    <row r="207" spans="1:5" x14ac:dyDescent="0.2">
      <c r="A207" s="11" t="s">
        <v>20</v>
      </c>
      <c r="B207" s="14">
        <v>2875</v>
      </c>
      <c r="C207" s="16"/>
      <c r="D207" s="15" t="s">
        <v>14</v>
      </c>
      <c r="E207" s="12">
        <v>49</v>
      </c>
    </row>
    <row r="208" spans="1:5" x14ac:dyDescent="0.2">
      <c r="A208" s="11" t="s">
        <v>20</v>
      </c>
      <c r="B208" s="14">
        <v>88</v>
      </c>
      <c r="C208" s="16"/>
      <c r="D208" s="15" t="s">
        <v>14</v>
      </c>
      <c r="E208" s="12">
        <v>180</v>
      </c>
    </row>
    <row r="209" spans="1:5" x14ac:dyDescent="0.2">
      <c r="A209" s="11" t="s">
        <v>20</v>
      </c>
      <c r="B209" s="14">
        <v>191</v>
      </c>
      <c r="C209" s="16"/>
      <c r="D209" s="15" t="s">
        <v>14</v>
      </c>
      <c r="E209" s="12">
        <v>2690</v>
      </c>
    </row>
    <row r="210" spans="1:5" x14ac:dyDescent="0.2">
      <c r="A210" s="11" t="s">
        <v>20</v>
      </c>
      <c r="B210" s="14">
        <v>139</v>
      </c>
      <c r="C210" s="16"/>
      <c r="D210" s="15" t="s">
        <v>14</v>
      </c>
      <c r="E210" s="12">
        <v>2779</v>
      </c>
    </row>
    <row r="211" spans="1:5" x14ac:dyDescent="0.2">
      <c r="A211" s="11" t="s">
        <v>20</v>
      </c>
      <c r="B211" s="14">
        <v>186</v>
      </c>
      <c r="C211" s="16"/>
      <c r="D211" s="15" t="s">
        <v>14</v>
      </c>
      <c r="E211" s="12">
        <v>92</v>
      </c>
    </row>
    <row r="212" spans="1:5" x14ac:dyDescent="0.2">
      <c r="A212" s="11" t="s">
        <v>20</v>
      </c>
      <c r="B212" s="14">
        <v>112</v>
      </c>
      <c r="C212" s="16"/>
      <c r="D212" s="15" t="s">
        <v>14</v>
      </c>
      <c r="E212" s="12">
        <v>1028</v>
      </c>
    </row>
    <row r="213" spans="1:5" x14ac:dyDescent="0.2">
      <c r="A213" s="11" t="s">
        <v>20</v>
      </c>
      <c r="B213" s="14">
        <v>101</v>
      </c>
      <c r="C213" s="16"/>
      <c r="D213" s="15" t="s">
        <v>14</v>
      </c>
      <c r="E213" s="12">
        <v>26</v>
      </c>
    </row>
    <row r="214" spans="1:5" x14ac:dyDescent="0.2">
      <c r="A214" s="11" t="s">
        <v>20</v>
      </c>
      <c r="B214" s="14">
        <v>206</v>
      </c>
      <c r="C214" s="16"/>
      <c r="D214" s="15" t="s">
        <v>14</v>
      </c>
      <c r="E214" s="12">
        <v>1790</v>
      </c>
    </row>
    <row r="215" spans="1:5" x14ac:dyDescent="0.2">
      <c r="A215" s="11" t="s">
        <v>20</v>
      </c>
      <c r="B215" s="14">
        <v>154</v>
      </c>
      <c r="C215" s="16"/>
      <c r="D215" s="15" t="s">
        <v>14</v>
      </c>
      <c r="E215" s="12">
        <v>37</v>
      </c>
    </row>
    <row r="216" spans="1:5" x14ac:dyDescent="0.2">
      <c r="A216" s="11" t="s">
        <v>20</v>
      </c>
      <c r="B216" s="14">
        <v>5966</v>
      </c>
      <c r="C216" s="16"/>
      <c r="D216" s="15" t="s">
        <v>14</v>
      </c>
      <c r="E216" s="12">
        <v>35</v>
      </c>
    </row>
    <row r="217" spans="1:5" x14ac:dyDescent="0.2">
      <c r="A217" s="11" t="s">
        <v>20</v>
      </c>
      <c r="B217" s="14">
        <v>169</v>
      </c>
      <c r="C217" s="16"/>
      <c r="D217" s="15" t="s">
        <v>14</v>
      </c>
      <c r="E217" s="12">
        <v>558</v>
      </c>
    </row>
    <row r="218" spans="1:5" x14ac:dyDescent="0.2">
      <c r="A218" s="11" t="s">
        <v>20</v>
      </c>
      <c r="B218" s="14">
        <v>2106</v>
      </c>
      <c r="C218" s="16"/>
      <c r="D218" s="15" t="s">
        <v>14</v>
      </c>
      <c r="E218" s="12">
        <v>64</v>
      </c>
    </row>
    <row r="219" spans="1:5" x14ac:dyDescent="0.2">
      <c r="A219" s="11" t="s">
        <v>20</v>
      </c>
      <c r="B219" s="14">
        <v>131</v>
      </c>
      <c r="C219" s="16"/>
      <c r="D219" s="15" t="s">
        <v>14</v>
      </c>
      <c r="E219" s="12">
        <v>245</v>
      </c>
    </row>
    <row r="220" spans="1:5" x14ac:dyDescent="0.2">
      <c r="A220" s="11" t="s">
        <v>20</v>
      </c>
      <c r="B220" s="14">
        <v>84</v>
      </c>
      <c r="C220" s="16"/>
      <c r="D220" s="15" t="s">
        <v>14</v>
      </c>
      <c r="E220" s="12">
        <v>71</v>
      </c>
    </row>
    <row r="221" spans="1:5" x14ac:dyDescent="0.2">
      <c r="A221" s="11" t="s">
        <v>20</v>
      </c>
      <c r="B221" s="14">
        <v>155</v>
      </c>
      <c r="C221" s="16"/>
      <c r="D221" s="15" t="s">
        <v>14</v>
      </c>
      <c r="E221" s="12">
        <v>42</v>
      </c>
    </row>
    <row r="222" spans="1:5" x14ac:dyDescent="0.2">
      <c r="A222" s="11" t="s">
        <v>20</v>
      </c>
      <c r="B222" s="14">
        <v>189</v>
      </c>
      <c r="C222" s="16"/>
      <c r="D222" s="15" t="s">
        <v>14</v>
      </c>
      <c r="E222" s="12">
        <v>156</v>
      </c>
    </row>
    <row r="223" spans="1:5" x14ac:dyDescent="0.2">
      <c r="A223" s="11" t="s">
        <v>20</v>
      </c>
      <c r="B223" s="14">
        <v>4799</v>
      </c>
      <c r="C223" s="16"/>
      <c r="D223" s="15" t="s">
        <v>14</v>
      </c>
      <c r="E223" s="12">
        <v>1368</v>
      </c>
    </row>
    <row r="224" spans="1:5" x14ac:dyDescent="0.2">
      <c r="A224" s="11" t="s">
        <v>20</v>
      </c>
      <c r="B224" s="14">
        <v>1137</v>
      </c>
      <c r="C224" s="16"/>
      <c r="D224" s="15" t="s">
        <v>14</v>
      </c>
      <c r="E224" s="12">
        <v>102</v>
      </c>
    </row>
    <row r="225" spans="1:5" x14ac:dyDescent="0.2">
      <c r="A225" s="11" t="s">
        <v>20</v>
      </c>
      <c r="B225" s="14">
        <v>1152</v>
      </c>
      <c r="C225" s="16"/>
      <c r="D225" s="15" t="s">
        <v>14</v>
      </c>
      <c r="E225" s="12">
        <v>86</v>
      </c>
    </row>
    <row r="226" spans="1:5" x14ac:dyDescent="0.2">
      <c r="A226" s="11" t="s">
        <v>20</v>
      </c>
      <c r="B226" s="14">
        <v>50</v>
      </c>
      <c r="C226" s="16"/>
      <c r="D226" s="15" t="s">
        <v>14</v>
      </c>
      <c r="E226" s="12">
        <v>253</v>
      </c>
    </row>
    <row r="227" spans="1:5" x14ac:dyDescent="0.2">
      <c r="A227" s="11" t="s">
        <v>20</v>
      </c>
      <c r="B227" s="14">
        <v>3059</v>
      </c>
      <c r="C227" s="16"/>
      <c r="D227" s="15" t="s">
        <v>14</v>
      </c>
      <c r="E227" s="12">
        <v>157</v>
      </c>
    </row>
    <row r="228" spans="1:5" x14ac:dyDescent="0.2">
      <c r="A228" s="11" t="s">
        <v>20</v>
      </c>
      <c r="B228" s="14">
        <v>34</v>
      </c>
      <c r="C228" s="16"/>
      <c r="D228" s="15" t="s">
        <v>14</v>
      </c>
      <c r="E228" s="12">
        <v>183</v>
      </c>
    </row>
    <row r="229" spans="1:5" x14ac:dyDescent="0.2">
      <c r="A229" s="11" t="s">
        <v>20</v>
      </c>
      <c r="B229" s="14">
        <v>220</v>
      </c>
      <c r="C229" s="16"/>
      <c r="D229" s="15" t="s">
        <v>14</v>
      </c>
      <c r="E229" s="12">
        <v>82</v>
      </c>
    </row>
    <row r="230" spans="1:5" x14ac:dyDescent="0.2">
      <c r="A230" s="11" t="s">
        <v>20</v>
      </c>
      <c r="B230" s="14">
        <v>1604</v>
      </c>
      <c r="C230" s="16"/>
      <c r="D230" s="15" t="s">
        <v>14</v>
      </c>
      <c r="E230" s="12">
        <v>1</v>
      </c>
    </row>
    <row r="231" spans="1:5" x14ac:dyDescent="0.2">
      <c r="A231" s="11" t="s">
        <v>20</v>
      </c>
      <c r="B231" s="14">
        <v>454</v>
      </c>
      <c r="C231" s="16"/>
      <c r="D231" s="15" t="s">
        <v>14</v>
      </c>
      <c r="E231" s="12">
        <v>1198</v>
      </c>
    </row>
    <row r="232" spans="1:5" x14ac:dyDescent="0.2">
      <c r="A232" s="11" t="s">
        <v>20</v>
      </c>
      <c r="B232" s="14">
        <v>123</v>
      </c>
      <c r="C232" s="16"/>
      <c r="D232" s="15" t="s">
        <v>14</v>
      </c>
      <c r="E232" s="12">
        <v>648</v>
      </c>
    </row>
    <row r="233" spans="1:5" x14ac:dyDescent="0.2">
      <c r="A233" s="11" t="s">
        <v>20</v>
      </c>
      <c r="B233" s="14">
        <v>299</v>
      </c>
      <c r="C233" s="16"/>
      <c r="D233" s="15" t="s">
        <v>14</v>
      </c>
      <c r="E233" s="12">
        <v>64</v>
      </c>
    </row>
    <row r="234" spans="1:5" x14ac:dyDescent="0.2">
      <c r="A234" s="11" t="s">
        <v>20</v>
      </c>
      <c r="B234" s="14">
        <v>2237</v>
      </c>
      <c r="C234" s="16"/>
      <c r="D234" s="15" t="s">
        <v>14</v>
      </c>
      <c r="E234" s="12">
        <v>62</v>
      </c>
    </row>
    <row r="235" spans="1:5" x14ac:dyDescent="0.2">
      <c r="A235" s="11" t="s">
        <v>20</v>
      </c>
      <c r="B235" s="14">
        <v>645</v>
      </c>
      <c r="C235" s="16"/>
      <c r="D235" s="15" t="s">
        <v>14</v>
      </c>
      <c r="E235" s="12">
        <v>750</v>
      </c>
    </row>
    <row r="236" spans="1:5" x14ac:dyDescent="0.2">
      <c r="A236" s="11" t="s">
        <v>20</v>
      </c>
      <c r="B236" s="14">
        <v>484</v>
      </c>
      <c r="C236" s="16"/>
      <c r="D236" s="15" t="s">
        <v>14</v>
      </c>
      <c r="E236" s="12">
        <v>105</v>
      </c>
    </row>
    <row r="237" spans="1:5" x14ac:dyDescent="0.2">
      <c r="A237" s="11" t="s">
        <v>20</v>
      </c>
      <c r="B237" s="14">
        <v>154</v>
      </c>
      <c r="C237" s="16"/>
      <c r="D237" s="15" t="s">
        <v>14</v>
      </c>
      <c r="E237" s="12">
        <v>2604</v>
      </c>
    </row>
    <row r="238" spans="1:5" x14ac:dyDescent="0.2">
      <c r="A238" s="11" t="s">
        <v>20</v>
      </c>
      <c r="B238" s="14">
        <v>82</v>
      </c>
      <c r="C238" s="16"/>
      <c r="D238" s="15" t="s">
        <v>14</v>
      </c>
      <c r="E238" s="12">
        <v>65</v>
      </c>
    </row>
    <row r="239" spans="1:5" x14ac:dyDescent="0.2">
      <c r="A239" s="11" t="s">
        <v>20</v>
      </c>
      <c r="B239" s="14">
        <v>134</v>
      </c>
      <c r="C239" s="16"/>
      <c r="D239" s="15" t="s">
        <v>14</v>
      </c>
      <c r="E239" s="12">
        <v>94</v>
      </c>
    </row>
    <row r="240" spans="1:5" x14ac:dyDescent="0.2">
      <c r="A240" s="11" t="s">
        <v>20</v>
      </c>
      <c r="B240" s="14">
        <v>5203</v>
      </c>
      <c r="C240" s="16"/>
      <c r="D240" s="15" t="s">
        <v>14</v>
      </c>
      <c r="E240" s="12">
        <v>257</v>
      </c>
    </row>
    <row r="241" spans="1:5" x14ac:dyDescent="0.2">
      <c r="A241" s="11" t="s">
        <v>20</v>
      </c>
      <c r="B241" s="14">
        <v>94</v>
      </c>
      <c r="C241" s="16"/>
      <c r="D241" s="15" t="s">
        <v>14</v>
      </c>
      <c r="E241" s="12">
        <v>2928</v>
      </c>
    </row>
    <row r="242" spans="1:5" x14ac:dyDescent="0.2">
      <c r="A242" s="11" t="s">
        <v>20</v>
      </c>
      <c r="B242" s="14">
        <v>205</v>
      </c>
      <c r="C242" s="16"/>
      <c r="D242" s="15" t="s">
        <v>14</v>
      </c>
      <c r="E242" s="12">
        <v>4697</v>
      </c>
    </row>
    <row r="243" spans="1:5" x14ac:dyDescent="0.2">
      <c r="A243" s="11" t="s">
        <v>20</v>
      </c>
      <c r="B243" s="14">
        <v>92</v>
      </c>
      <c r="C243" s="16"/>
      <c r="D243" s="15" t="s">
        <v>14</v>
      </c>
      <c r="E243" s="12">
        <v>2915</v>
      </c>
    </row>
    <row r="244" spans="1:5" x14ac:dyDescent="0.2">
      <c r="A244" s="11" t="s">
        <v>20</v>
      </c>
      <c r="B244" s="14">
        <v>219</v>
      </c>
      <c r="C244" s="16"/>
      <c r="D244" s="15" t="s">
        <v>14</v>
      </c>
      <c r="E244" s="12">
        <v>18</v>
      </c>
    </row>
    <row r="245" spans="1:5" x14ac:dyDescent="0.2">
      <c r="A245" s="11" t="s">
        <v>20</v>
      </c>
      <c r="B245" s="14">
        <v>2526</v>
      </c>
      <c r="C245" s="16"/>
      <c r="D245" s="15" t="s">
        <v>14</v>
      </c>
      <c r="E245" s="12">
        <v>602</v>
      </c>
    </row>
    <row r="246" spans="1:5" x14ac:dyDescent="0.2">
      <c r="A246" s="11" t="s">
        <v>20</v>
      </c>
      <c r="B246" s="14">
        <v>94</v>
      </c>
      <c r="C246" s="16"/>
      <c r="D246" s="15" t="s">
        <v>14</v>
      </c>
      <c r="E246" s="12">
        <v>1</v>
      </c>
    </row>
    <row r="247" spans="1:5" x14ac:dyDescent="0.2">
      <c r="A247" s="11" t="s">
        <v>20</v>
      </c>
      <c r="B247" s="14">
        <v>1713</v>
      </c>
      <c r="C247" s="16"/>
      <c r="D247" s="15" t="s">
        <v>14</v>
      </c>
      <c r="E247" s="12">
        <v>3868</v>
      </c>
    </row>
    <row r="248" spans="1:5" x14ac:dyDescent="0.2">
      <c r="A248" s="11" t="s">
        <v>20</v>
      </c>
      <c r="B248" s="14">
        <v>249</v>
      </c>
      <c r="C248" s="16"/>
      <c r="D248" s="15" t="s">
        <v>14</v>
      </c>
      <c r="E248" s="12">
        <v>504</v>
      </c>
    </row>
    <row r="249" spans="1:5" x14ac:dyDescent="0.2">
      <c r="A249" s="11" t="s">
        <v>20</v>
      </c>
      <c r="B249" s="14">
        <v>192</v>
      </c>
      <c r="C249" s="16"/>
      <c r="D249" s="15" t="s">
        <v>14</v>
      </c>
      <c r="E249" s="12">
        <v>14</v>
      </c>
    </row>
    <row r="250" spans="1:5" x14ac:dyDescent="0.2">
      <c r="A250" s="11" t="s">
        <v>20</v>
      </c>
      <c r="B250" s="14">
        <v>247</v>
      </c>
      <c r="C250" s="16"/>
      <c r="D250" s="15" t="s">
        <v>14</v>
      </c>
      <c r="E250" s="12">
        <v>750</v>
      </c>
    </row>
    <row r="251" spans="1:5" x14ac:dyDescent="0.2">
      <c r="A251" s="11" t="s">
        <v>20</v>
      </c>
      <c r="B251" s="14">
        <v>2293</v>
      </c>
      <c r="C251" s="16"/>
      <c r="D251" s="15" t="s">
        <v>14</v>
      </c>
      <c r="E251" s="12">
        <v>77</v>
      </c>
    </row>
    <row r="252" spans="1:5" x14ac:dyDescent="0.2">
      <c r="A252" s="11" t="s">
        <v>20</v>
      </c>
      <c r="B252" s="14">
        <v>3131</v>
      </c>
      <c r="C252" s="16"/>
      <c r="D252" s="15" t="s">
        <v>14</v>
      </c>
      <c r="E252" s="12">
        <v>752</v>
      </c>
    </row>
    <row r="253" spans="1:5" x14ac:dyDescent="0.2">
      <c r="A253" s="11" t="s">
        <v>20</v>
      </c>
      <c r="B253" s="14">
        <v>143</v>
      </c>
      <c r="C253" s="16"/>
      <c r="D253" s="15" t="s">
        <v>14</v>
      </c>
      <c r="E253" s="12">
        <v>131</v>
      </c>
    </row>
    <row r="254" spans="1:5" x14ac:dyDescent="0.2">
      <c r="A254" s="11" t="s">
        <v>20</v>
      </c>
      <c r="B254" s="14">
        <v>296</v>
      </c>
      <c r="C254" s="16"/>
      <c r="D254" s="15" t="s">
        <v>14</v>
      </c>
      <c r="E254" s="12">
        <v>87</v>
      </c>
    </row>
    <row r="255" spans="1:5" x14ac:dyDescent="0.2">
      <c r="A255" s="11" t="s">
        <v>20</v>
      </c>
      <c r="B255" s="14">
        <v>170</v>
      </c>
      <c r="C255" s="16"/>
      <c r="D255" s="15" t="s">
        <v>14</v>
      </c>
      <c r="E255" s="12">
        <v>1063</v>
      </c>
    </row>
    <row r="256" spans="1:5" x14ac:dyDescent="0.2">
      <c r="A256" s="11" t="s">
        <v>20</v>
      </c>
      <c r="B256" s="14">
        <v>86</v>
      </c>
      <c r="C256" s="16"/>
      <c r="D256" s="15" t="s">
        <v>14</v>
      </c>
      <c r="E256" s="12">
        <v>76</v>
      </c>
    </row>
    <row r="257" spans="1:5" x14ac:dyDescent="0.2">
      <c r="A257" s="11" t="s">
        <v>20</v>
      </c>
      <c r="B257" s="14">
        <v>6286</v>
      </c>
      <c r="C257" s="16"/>
      <c r="D257" s="15" t="s">
        <v>14</v>
      </c>
      <c r="E257" s="12">
        <v>4428</v>
      </c>
    </row>
    <row r="258" spans="1:5" x14ac:dyDescent="0.2">
      <c r="A258" s="11" t="s">
        <v>20</v>
      </c>
      <c r="B258" s="14">
        <v>3727</v>
      </c>
      <c r="C258" s="16"/>
      <c r="D258" s="15" t="s">
        <v>14</v>
      </c>
      <c r="E258" s="12">
        <v>58</v>
      </c>
    </row>
    <row r="259" spans="1:5" x14ac:dyDescent="0.2">
      <c r="A259" s="11" t="s">
        <v>20</v>
      </c>
      <c r="B259" s="14">
        <v>1605</v>
      </c>
      <c r="C259" s="16"/>
      <c r="D259" s="15" t="s">
        <v>14</v>
      </c>
      <c r="E259" s="12">
        <v>111</v>
      </c>
    </row>
    <row r="260" spans="1:5" x14ac:dyDescent="0.2">
      <c r="A260" s="11" t="s">
        <v>20</v>
      </c>
      <c r="B260" s="14">
        <v>2120</v>
      </c>
      <c r="C260" s="16"/>
      <c r="D260" s="15" t="s">
        <v>14</v>
      </c>
      <c r="E260" s="12">
        <v>2955</v>
      </c>
    </row>
    <row r="261" spans="1:5" x14ac:dyDescent="0.2">
      <c r="A261" s="11" t="s">
        <v>20</v>
      </c>
      <c r="B261" s="14">
        <v>50</v>
      </c>
      <c r="C261" s="16"/>
      <c r="D261" s="15" t="s">
        <v>14</v>
      </c>
      <c r="E261" s="12">
        <v>1657</v>
      </c>
    </row>
    <row r="262" spans="1:5" x14ac:dyDescent="0.2">
      <c r="A262" s="11" t="s">
        <v>20</v>
      </c>
      <c r="B262" s="14">
        <v>2080</v>
      </c>
      <c r="C262" s="16"/>
      <c r="D262" s="15" t="s">
        <v>14</v>
      </c>
      <c r="E262" s="12">
        <v>926</v>
      </c>
    </row>
    <row r="263" spans="1:5" x14ac:dyDescent="0.2">
      <c r="A263" s="11" t="s">
        <v>20</v>
      </c>
      <c r="B263" s="14">
        <v>2105</v>
      </c>
      <c r="C263" s="16"/>
      <c r="D263" s="15" t="s">
        <v>14</v>
      </c>
      <c r="E263" s="12">
        <v>77</v>
      </c>
    </row>
    <row r="264" spans="1:5" x14ac:dyDescent="0.2">
      <c r="A264" s="11" t="s">
        <v>20</v>
      </c>
      <c r="B264" s="14">
        <v>2436</v>
      </c>
      <c r="C264" s="16"/>
      <c r="D264" s="15" t="s">
        <v>14</v>
      </c>
      <c r="E264" s="12">
        <v>1748</v>
      </c>
    </row>
    <row r="265" spans="1:5" x14ac:dyDescent="0.2">
      <c r="A265" s="11" t="s">
        <v>20</v>
      </c>
      <c r="B265" s="14">
        <v>80</v>
      </c>
      <c r="C265" s="16"/>
      <c r="D265" s="15" t="s">
        <v>14</v>
      </c>
      <c r="E265" s="12">
        <v>79</v>
      </c>
    </row>
    <row r="266" spans="1:5" x14ac:dyDescent="0.2">
      <c r="A266" s="11" t="s">
        <v>20</v>
      </c>
      <c r="B266" s="14">
        <v>42</v>
      </c>
      <c r="C266" s="16"/>
      <c r="D266" s="15" t="s">
        <v>14</v>
      </c>
      <c r="E266" s="12">
        <v>889</v>
      </c>
    </row>
    <row r="267" spans="1:5" x14ac:dyDescent="0.2">
      <c r="A267" s="11" t="s">
        <v>20</v>
      </c>
      <c r="B267" s="14">
        <v>139</v>
      </c>
      <c r="C267" s="16"/>
      <c r="D267" s="15" t="s">
        <v>14</v>
      </c>
      <c r="E267" s="12">
        <v>56</v>
      </c>
    </row>
    <row r="268" spans="1:5" x14ac:dyDescent="0.2">
      <c r="A268" s="11" t="s">
        <v>20</v>
      </c>
      <c r="B268" s="14">
        <v>159</v>
      </c>
      <c r="C268" s="16"/>
      <c r="D268" s="15" t="s">
        <v>14</v>
      </c>
      <c r="E268" s="12">
        <v>1</v>
      </c>
    </row>
    <row r="269" spans="1:5" x14ac:dyDescent="0.2">
      <c r="A269" s="11" t="s">
        <v>20</v>
      </c>
      <c r="B269" s="14">
        <v>381</v>
      </c>
      <c r="C269" s="16"/>
      <c r="D269" s="15" t="s">
        <v>14</v>
      </c>
      <c r="E269" s="12">
        <v>83</v>
      </c>
    </row>
    <row r="270" spans="1:5" x14ac:dyDescent="0.2">
      <c r="A270" s="11" t="s">
        <v>20</v>
      </c>
      <c r="B270" s="14">
        <v>194</v>
      </c>
      <c r="C270" s="16"/>
      <c r="D270" s="15" t="s">
        <v>14</v>
      </c>
      <c r="E270" s="12">
        <v>2025</v>
      </c>
    </row>
    <row r="271" spans="1:5" x14ac:dyDescent="0.2">
      <c r="A271" s="11" t="s">
        <v>20</v>
      </c>
      <c r="B271" s="14">
        <v>106</v>
      </c>
      <c r="C271" s="16"/>
      <c r="D271" s="15" t="s">
        <v>14</v>
      </c>
      <c r="E271" s="12">
        <v>14</v>
      </c>
    </row>
    <row r="272" spans="1:5" x14ac:dyDescent="0.2">
      <c r="A272" s="11" t="s">
        <v>20</v>
      </c>
      <c r="B272" s="14">
        <v>142</v>
      </c>
      <c r="C272" s="16"/>
      <c r="D272" s="15" t="s">
        <v>14</v>
      </c>
      <c r="E272" s="12">
        <v>656</v>
      </c>
    </row>
    <row r="273" spans="1:5" x14ac:dyDescent="0.2">
      <c r="A273" s="11" t="s">
        <v>20</v>
      </c>
      <c r="B273" s="14">
        <v>211</v>
      </c>
      <c r="C273" s="16"/>
      <c r="D273" s="15" t="s">
        <v>14</v>
      </c>
      <c r="E273" s="12">
        <v>1596</v>
      </c>
    </row>
    <row r="274" spans="1:5" x14ac:dyDescent="0.2">
      <c r="A274" s="11" t="s">
        <v>20</v>
      </c>
      <c r="B274" s="14">
        <v>2756</v>
      </c>
      <c r="C274" s="16"/>
      <c r="D274" s="15" t="s">
        <v>14</v>
      </c>
      <c r="E274" s="12">
        <v>10</v>
      </c>
    </row>
    <row r="275" spans="1:5" x14ac:dyDescent="0.2">
      <c r="A275" s="11" t="s">
        <v>20</v>
      </c>
      <c r="B275" s="14">
        <v>173</v>
      </c>
      <c r="C275" s="16"/>
      <c r="D275" s="15" t="s">
        <v>14</v>
      </c>
      <c r="E275" s="12">
        <v>1121</v>
      </c>
    </row>
    <row r="276" spans="1:5" x14ac:dyDescent="0.2">
      <c r="A276" s="11" t="s">
        <v>20</v>
      </c>
      <c r="B276" s="14">
        <v>87</v>
      </c>
      <c r="C276" s="16"/>
      <c r="D276" s="15" t="s">
        <v>14</v>
      </c>
      <c r="E276" s="12">
        <v>15</v>
      </c>
    </row>
    <row r="277" spans="1:5" x14ac:dyDescent="0.2">
      <c r="A277" s="11" t="s">
        <v>20</v>
      </c>
      <c r="B277" s="14">
        <v>1572</v>
      </c>
      <c r="C277" s="16"/>
      <c r="D277" s="15" t="s">
        <v>14</v>
      </c>
      <c r="E277" s="12">
        <v>191</v>
      </c>
    </row>
    <row r="278" spans="1:5" x14ac:dyDescent="0.2">
      <c r="A278" s="11" t="s">
        <v>20</v>
      </c>
      <c r="B278" s="14">
        <v>2346</v>
      </c>
      <c r="C278" s="16"/>
      <c r="D278" s="15" t="s">
        <v>14</v>
      </c>
      <c r="E278" s="12">
        <v>16</v>
      </c>
    </row>
    <row r="279" spans="1:5" x14ac:dyDescent="0.2">
      <c r="A279" s="11" t="s">
        <v>20</v>
      </c>
      <c r="B279" s="14">
        <v>115</v>
      </c>
      <c r="C279" s="16"/>
      <c r="D279" s="15" t="s">
        <v>14</v>
      </c>
      <c r="E279" s="12">
        <v>17</v>
      </c>
    </row>
    <row r="280" spans="1:5" x14ac:dyDescent="0.2">
      <c r="A280" s="11" t="s">
        <v>20</v>
      </c>
      <c r="B280" s="14">
        <v>85</v>
      </c>
      <c r="C280" s="16"/>
      <c r="D280" s="15" t="s">
        <v>14</v>
      </c>
      <c r="E280" s="12">
        <v>34</v>
      </c>
    </row>
    <row r="281" spans="1:5" x14ac:dyDescent="0.2">
      <c r="A281" s="11" t="s">
        <v>20</v>
      </c>
      <c r="B281" s="14">
        <v>144</v>
      </c>
      <c r="C281" s="16"/>
      <c r="D281" s="15" t="s">
        <v>14</v>
      </c>
      <c r="E281" s="12">
        <v>1</v>
      </c>
    </row>
    <row r="282" spans="1:5" x14ac:dyDescent="0.2">
      <c r="A282" s="11" t="s">
        <v>20</v>
      </c>
      <c r="B282" s="14">
        <v>2443</v>
      </c>
      <c r="C282" s="16"/>
      <c r="D282" s="15" t="s">
        <v>14</v>
      </c>
      <c r="E282" s="12">
        <v>1274</v>
      </c>
    </row>
    <row r="283" spans="1:5" x14ac:dyDescent="0.2">
      <c r="A283" s="11" t="s">
        <v>20</v>
      </c>
      <c r="B283" s="14">
        <v>64</v>
      </c>
      <c r="C283" s="16"/>
      <c r="D283" s="15" t="s">
        <v>14</v>
      </c>
      <c r="E283" s="12">
        <v>210</v>
      </c>
    </row>
    <row r="284" spans="1:5" x14ac:dyDescent="0.2">
      <c r="A284" s="11" t="s">
        <v>20</v>
      </c>
      <c r="B284" s="14">
        <v>268</v>
      </c>
      <c r="C284" s="16"/>
      <c r="D284" s="15" t="s">
        <v>14</v>
      </c>
      <c r="E284" s="12">
        <v>248</v>
      </c>
    </row>
    <row r="285" spans="1:5" x14ac:dyDescent="0.2">
      <c r="A285" s="11" t="s">
        <v>20</v>
      </c>
      <c r="B285" s="14">
        <v>195</v>
      </c>
      <c r="C285" s="16"/>
      <c r="D285" s="15" t="s">
        <v>14</v>
      </c>
      <c r="E285" s="12">
        <v>513</v>
      </c>
    </row>
    <row r="286" spans="1:5" x14ac:dyDescent="0.2">
      <c r="A286" s="11" t="s">
        <v>20</v>
      </c>
      <c r="B286" s="14">
        <v>186</v>
      </c>
      <c r="C286" s="16"/>
      <c r="D286" s="15" t="s">
        <v>14</v>
      </c>
      <c r="E286" s="12">
        <v>3410</v>
      </c>
    </row>
    <row r="287" spans="1:5" x14ac:dyDescent="0.2">
      <c r="A287" s="11" t="s">
        <v>20</v>
      </c>
      <c r="B287" s="14">
        <v>460</v>
      </c>
      <c r="C287" s="16"/>
      <c r="D287" s="15" t="s">
        <v>14</v>
      </c>
      <c r="E287" s="12">
        <v>10</v>
      </c>
    </row>
    <row r="288" spans="1:5" x14ac:dyDescent="0.2">
      <c r="A288" s="11" t="s">
        <v>20</v>
      </c>
      <c r="B288" s="14">
        <v>2528</v>
      </c>
      <c r="C288" s="16"/>
      <c r="D288" s="15" t="s">
        <v>14</v>
      </c>
      <c r="E288" s="12">
        <v>2201</v>
      </c>
    </row>
    <row r="289" spans="1:5" x14ac:dyDescent="0.2">
      <c r="A289" s="11" t="s">
        <v>20</v>
      </c>
      <c r="B289" s="14">
        <v>3657</v>
      </c>
      <c r="C289" s="16"/>
      <c r="D289" s="15" t="s">
        <v>14</v>
      </c>
      <c r="E289" s="12">
        <v>676</v>
      </c>
    </row>
    <row r="290" spans="1:5" x14ac:dyDescent="0.2">
      <c r="A290" s="11" t="s">
        <v>20</v>
      </c>
      <c r="B290" s="14">
        <v>131</v>
      </c>
      <c r="C290" s="16"/>
      <c r="D290" s="15" t="s">
        <v>14</v>
      </c>
      <c r="E290" s="12">
        <v>831</v>
      </c>
    </row>
    <row r="291" spans="1:5" x14ac:dyDescent="0.2">
      <c r="A291" s="11" t="s">
        <v>20</v>
      </c>
      <c r="B291" s="14">
        <v>239</v>
      </c>
      <c r="C291" s="16"/>
      <c r="D291" s="15" t="s">
        <v>14</v>
      </c>
      <c r="E291" s="12">
        <v>859</v>
      </c>
    </row>
    <row r="292" spans="1:5" x14ac:dyDescent="0.2">
      <c r="A292" s="11" t="s">
        <v>20</v>
      </c>
      <c r="B292" s="14">
        <v>78</v>
      </c>
      <c r="C292" s="16"/>
      <c r="D292" s="15" t="s">
        <v>14</v>
      </c>
      <c r="E292" s="12">
        <v>45</v>
      </c>
    </row>
    <row r="293" spans="1:5" x14ac:dyDescent="0.2">
      <c r="A293" s="11" t="s">
        <v>20</v>
      </c>
      <c r="B293" s="14">
        <v>1773</v>
      </c>
      <c r="C293" s="16"/>
      <c r="D293" s="15" t="s">
        <v>14</v>
      </c>
      <c r="E293" s="12">
        <v>6</v>
      </c>
    </row>
    <row r="294" spans="1:5" x14ac:dyDescent="0.2">
      <c r="A294" s="11" t="s">
        <v>20</v>
      </c>
      <c r="B294" s="14">
        <v>32</v>
      </c>
      <c r="C294" s="16"/>
      <c r="D294" s="15" t="s">
        <v>14</v>
      </c>
      <c r="E294" s="12">
        <v>7</v>
      </c>
    </row>
    <row r="295" spans="1:5" x14ac:dyDescent="0.2">
      <c r="A295" s="11" t="s">
        <v>20</v>
      </c>
      <c r="B295" s="14">
        <v>369</v>
      </c>
      <c r="C295" s="16"/>
      <c r="D295" s="15" t="s">
        <v>14</v>
      </c>
      <c r="E295" s="12">
        <v>31</v>
      </c>
    </row>
    <row r="296" spans="1:5" x14ac:dyDescent="0.2">
      <c r="A296" s="11" t="s">
        <v>20</v>
      </c>
      <c r="B296" s="14">
        <v>89</v>
      </c>
      <c r="C296" s="16"/>
      <c r="D296" s="15" t="s">
        <v>14</v>
      </c>
      <c r="E296" s="12">
        <v>78</v>
      </c>
    </row>
    <row r="297" spans="1:5" x14ac:dyDescent="0.2">
      <c r="A297" s="11" t="s">
        <v>20</v>
      </c>
      <c r="B297" s="14">
        <v>147</v>
      </c>
      <c r="C297" s="16"/>
      <c r="D297" s="15" t="s">
        <v>14</v>
      </c>
      <c r="E297" s="12">
        <v>1225</v>
      </c>
    </row>
    <row r="298" spans="1:5" x14ac:dyDescent="0.2">
      <c r="A298" s="11" t="s">
        <v>20</v>
      </c>
      <c r="B298" s="14">
        <v>126</v>
      </c>
      <c r="C298" s="16"/>
      <c r="D298" s="15" t="s">
        <v>14</v>
      </c>
      <c r="E298" s="12">
        <v>1</v>
      </c>
    </row>
    <row r="299" spans="1:5" x14ac:dyDescent="0.2">
      <c r="A299" s="11" t="s">
        <v>20</v>
      </c>
      <c r="B299" s="14">
        <v>2218</v>
      </c>
      <c r="C299" s="16"/>
      <c r="D299" s="15" t="s">
        <v>14</v>
      </c>
      <c r="E299" s="12">
        <v>67</v>
      </c>
    </row>
    <row r="300" spans="1:5" x14ac:dyDescent="0.2">
      <c r="A300" s="11" t="s">
        <v>20</v>
      </c>
      <c r="B300" s="14">
        <v>202</v>
      </c>
      <c r="C300" s="16"/>
      <c r="D300" s="15" t="s">
        <v>14</v>
      </c>
      <c r="E300" s="12">
        <v>19</v>
      </c>
    </row>
    <row r="301" spans="1:5" x14ac:dyDescent="0.2">
      <c r="A301" s="11" t="s">
        <v>20</v>
      </c>
      <c r="B301" s="14">
        <v>140</v>
      </c>
      <c r="C301" s="16"/>
      <c r="D301" s="15" t="s">
        <v>14</v>
      </c>
      <c r="E301" s="12">
        <v>2108</v>
      </c>
    </row>
    <row r="302" spans="1:5" x14ac:dyDescent="0.2">
      <c r="A302" s="11" t="s">
        <v>20</v>
      </c>
      <c r="B302" s="14">
        <v>1052</v>
      </c>
      <c r="C302" s="16"/>
      <c r="D302" s="15" t="s">
        <v>14</v>
      </c>
      <c r="E302" s="12">
        <v>679</v>
      </c>
    </row>
    <row r="303" spans="1:5" x14ac:dyDescent="0.2">
      <c r="A303" s="11" t="s">
        <v>20</v>
      </c>
      <c r="B303" s="14">
        <v>247</v>
      </c>
      <c r="C303" s="16"/>
      <c r="D303" s="15" t="s">
        <v>14</v>
      </c>
      <c r="E303" s="12">
        <v>36</v>
      </c>
    </row>
    <row r="304" spans="1:5" x14ac:dyDescent="0.2">
      <c r="A304" s="11" t="s">
        <v>20</v>
      </c>
      <c r="B304" s="14">
        <v>84</v>
      </c>
      <c r="C304" s="16"/>
      <c r="D304" s="15" t="s">
        <v>14</v>
      </c>
      <c r="E304" s="12">
        <v>47</v>
      </c>
    </row>
    <row r="305" spans="1:5" x14ac:dyDescent="0.2">
      <c r="A305" s="11" t="s">
        <v>20</v>
      </c>
      <c r="B305" s="14">
        <v>88</v>
      </c>
      <c r="C305" s="16"/>
      <c r="D305" s="15" t="s">
        <v>14</v>
      </c>
      <c r="E305" s="12">
        <v>70</v>
      </c>
    </row>
    <row r="306" spans="1:5" x14ac:dyDescent="0.2">
      <c r="A306" s="11" t="s">
        <v>20</v>
      </c>
      <c r="B306" s="14">
        <v>156</v>
      </c>
      <c r="C306" s="16"/>
      <c r="D306" s="15" t="s">
        <v>14</v>
      </c>
      <c r="E306" s="12">
        <v>154</v>
      </c>
    </row>
    <row r="307" spans="1:5" x14ac:dyDescent="0.2">
      <c r="A307" s="11" t="s">
        <v>20</v>
      </c>
      <c r="B307" s="14">
        <v>2985</v>
      </c>
      <c r="C307" s="16"/>
      <c r="D307" s="15" t="s">
        <v>14</v>
      </c>
      <c r="E307" s="12">
        <v>22</v>
      </c>
    </row>
    <row r="308" spans="1:5" x14ac:dyDescent="0.2">
      <c r="A308" s="11" t="s">
        <v>20</v>
      </c>
      <c r="B308" s="14">
        <v>762</v>
      </c>
      <c r="C308" s="16"/>
      <c r="D308" s="15" t="s">
        <v>14</v>
      </c>
      <c r="E308" s="12">
        <v>1758</v>
      </c>
    </row>
    <row r="309" spans="1:5" x14ac:dyDescent="0.2">
      <c r="A309" s="11" t="s">
        <v>20</v>
      </c>
      <c r="B309" s="14">
        <v>554</v>
      </c>
      <c r="C309" s="16"/>
      <c r="D309" s="15" t="s">
        <v>14</v>
      </c>
      <c r="E309" s="12">
        <v>94</v>
      </c>
    </row>
    <row r="310" spans="1:5" x14ac:dyDescent="0.2">
      <c r="A310" s="11" t="s">
        <v>20</v>
      </c>
      <c r="B310" s="14">
        <v>135</v>
      </c>
      <c r="C310" s="16"/>
      <c r="D310" s="15" t="s">
        <v>14</v>
      </c>
      <c r="E310" s="12">
        <v>33</v>
      </c>
    </row>
    <row r="311" spans="1:5" x14ac:dyDescent="0.2">
      <c r="A311" s="11" t="s">
        <v>20</v>
      </c>
      <c r="B311" s="14">
        <v>122</v>
      </c>
      <c r="C311" s="16"/>
      <c r="D311" s="15" t="s">
        <v>14</v>
      </c>
      <c r="E311" s="12">
        <v>1</v>
      </c>
    </row>
    <row r="312" spans="1:5" x14ac:dyDescent="0.2">
      <c r="A312" s="11" t="s">
        <v>20</v>
      </c>
      <c r="B312" s="14">
        <v>221</v>
      </c>
      <c r="C312" s="16"/>
      <c r="D312" s="15" t="s">
        <v>14</v>
      </c>
      <c r="E312" s="12">
        <v>31</v>
      </c>
    </row>
    <row r="313" spans="1:5" x14ac:dyDescent="0.2">
      <c r="A313" s="11" t="s">
        <v>20</v>
      </c>
      <c r="B313" s="14">
        <v>126</v>
      </c>
      <c r="C313" s="16"/>
      <c r="D313" s="15" t="s">
        <v>14</v>
      </c>
      <c r="E313" s="12">
        <v>35</v>
      </c>
    </row>
    <row r="314" spans="1:5" x14ac:dyDescent="0.2">
      <c r="A314" s="11" t="s">
        <v>20</v>
      </c>
      <c r="B314" s="14">
        <v>1022</v>
      </c>
      <c r="C314" s="16"/>
      <c r="D314" s="15" t="s">
        <v>14</v>
      </c>
      <c r="E314" s="12">
        <v>63</v>
      </c>
    </row>
    <row r="315" spans="1:5" x14ac:dyDescent="0.2">
      <c r="A315" s="11" t="s">
        <v>20</v>
      </c>
      <c r="B315" s="14">
        <v>3177</v>
      </c>
      <c r="C315" s="16"/>
      <c r="D315" s="15" t="s">
        <v>14</v>
      </c>
      <c r="E315" s="12">
        <v>526</v>
      </c>
    </row>
    <row r="316" spans="1:5" x14ac:dyDescent="0.2">
      <c r="A316" s="11" t="s">
        <v>20</v>
      </c>
      <c r="B316" s="14">
        <v>198</v>
      </c>
      <c r="C316" s="16"/>
      <c r="D316" s="15" t="s">
        <v>14</v>
      </c>
      <c r="E316" s="12">
        <v>121</v>
      </c>
    </row>
    <row r="317" spans="1:5" x14ac:dyDescent="0.2">
      <c r="A317" s="11" t="s">
        <v>20</v>
      </c>
      <c r="B317" s="14">
        <v>85</v>
      </c>
      <c r="C317" s="16"/>
      <c r="D317" s="15" t="s">
        <v>14</v>
      </c>
      <c r="E317" s="12">
        <v>67</v>
      </c>
    </row>
    <row r="318" spans="1:5" x14ac:dyDescent="0.2">
      <c r="A318" s="11" t="s">
        <v>20</v>
      </c>
      <c r="B318" s="14">
        <v>3596</v>
      </c>
      <c r="C318" s="16"/>
      <c r="D318" s="15" t="s">
        <v>14</v>
      </c>
      <c r="E318" s="12">
        <v>57</v>
      </c>
    </row>
    <row r="319" spans="1:5" x14ac:dyDescent="0.2">
      <c r="A319" s="11" t="s">
        <v>20</v>
      </c>
      <c r="B319" s="14">
        <v>244</v>
      </c>
      <c r="C319" s="16"/>
      <c r="D319" s="15" t="s">
        <v>14</v>
      </c>
      <c r="E319" s="12">
        <v>1229</v>
      </c>
    </row>
    <row r="320" spans="1:5" x14ac:dyDescent="0.2">
      <c r="A320" s="11" t="s">
        <v>20</v>
      </c>
      <c r="B320" s="14">
        <v>5180</v>
      </c>
      <c r="C320" s="16"/>
      <c r="D320" s="15" t="s">
        <v>14</v>
      </c>
      <c r="E320" s="12">
        <v>12</v>
      </c>
    </row>
    <row r="321" spans="1:5" x14ac:dyDescent="0.2">
      <c r="A321" s="11" t="s">
        <v>20</v>
      </c>
      <c r="B321" s="14">
        <v>589</v>
      </c>
      <c r="C321" s="16"/>
      <c r="D321" s="15" t="s">
        <v>14</v>
      </c>
      <c r="E321" s="12">
        <v>452</v>
      </c>
    </row>
    <row r="322" spans="1:5" x14ac:dyDescent="0.2">
      <c r="A322" s="11" t="s">
        <v>20</v>
      </c>
      <c r="B322" s="14">
        <v>2725</v>
      </c>
      <c r="C322" s="16"/>
      <c r="D322" s="15" t="s">
        <v>14</v>
      </c>
      <c r="E322" s="12">
        <v>1886</v>
      </c>
    </row>
    <row r="323" spans="1:5" x14ac:dyDescent="0.2">
      <c r="A323" s="11" t="s">
        <v>20</v>
      </c>
      <c r="B323" s="14">
        <v>300</v>
      </c>
      <c r="C323" s="16"/>
      <c r="D323" s="15" t="s">
        <v>14</v>
      </c>
      <c r="E323" s="12">
        <v>1825</v>
      </c>
    </row>
    <row r="324" spans="1:5" x14ac:dyDescent="0.2">
      <c r="A324" s="11" t="s">
        <v>20</v>
      </c>
      <c r="B324" s="14">
        <v>144</v>
      </c>
      <c r="C324" s="16"/>
      <c r="D324" s="15" t="s">
        <v>14</v>
      </c>
      <c r="E324" s="12">
        <v>31</v>
      </c>
    </row>
    <row r="325" spans="1:5" x14ac:dyDescent="0.2">
      <c r="A325" s="11" t="s">
        <v>20</v>
      </c>
      <c r="B325" s="14">
        <v>87</v>
      </c>
      <c r="C325" s="16"/>
      <c r="D325" s="15" t="s">
        <v>14</v>
      </c>
      <c r="E325" s="12">
        <v>107</v>
      </c>
    </row>
    <row r="326" spans="1:5" x14ac:dyDescent="0.2">
      <c r="A326" s="11" t="s">
        <v>20</v>
      </c>
      <c r="B326" s="14">
        <v>3116</v>
      </c>
      <c r="C326" s="16"/>
      <c r="D326" s="15" t="s">
        <v>14</v>
      </c>
      <c r="E326" s="12">
        <v>27</v>
      </c>
    </row>
    <row r="327" spans="1:5" x14ac:dyDescent="0.2">
      <c r="A327" s="11" t="s">
        <v>20</v>
      </c>
      <c r="B327" s="14">
        <v>909</v>
      </c>
      <c r="C327" s="16"/>
      <c r="D327" s="15" t="s">
        <v>14</v>
      </c>
      <c r="E327" s="12">
        <v>1221</v>
      </c>
    </row>
    <row r="328" spans="1:5" x14ac:dyDescent="0.2">
      <c r="A328" s="11" t="s">
        <v>20</v>
      </c>
      <c r="B328" s="14">
        <v>1613</v>
      </c>
      <c r="C328" s="16"/>
      <c r="D328" s="15" t="s">
        <v>14</v>
      </c>
      <c r="E328" s="12">
        <v>1</v>
      </c>
    </row>
    <row r="329" spans="1:5" x14ac:dyDescent="0.2">
      <c r="A329" s="11" t="s">
        <v>20</v>
      </c>
      <c r="B329" s="14">
        <v>136</v>
      </c>
      <c r="C329" s="16"/>
      <c r="D329" s="15" t="s">
        <v>14</v>
      </c>
      <c r="E329" s="12">
        <v>16</v>
      </c>
    </row>
    <row r="330" spans="1:5" x14ac:dyDescent="0.2">
      <c r="A330" s="11" t="s">
        <v>20</v>
      </c>
      <c r="B330" s="14">
        <v>130</v>
      </c>
      <c r="C330" s="16"/>
      <c r="D330" s="15" t="s">
        <v>14</v>
      </c>
      <c r="E330" s="12">
        <v>41</v>
      </c>
    </row>
    <row r="331" spans="1:5" x14ac:dyDescent="0.2">
      <c r="A331" s="11" t="s">
        <v>20</v>
      </c>
      <c r="B331" s="14">
        <v>102</v>
      </c>
      <c r="C331" s="16"/>
      <c r="D331" s="15" t="s">
        <v>14</v>
      </c>
      <c r="E331" s="12">
        <v>523</v>
      </c>
    </row>
    <row r="332" spans="1:5" x14ac:dyDescent="0.2">
      <c r="A332" s="11" t="s">
        <v>20</v>
      </c>
      <c r="B332" s="14">
        <v>4006</v>
      </c>
      <c r="C332" s="16"/>
      <c r="D332" s="15" t="s">
        <v>14</v>
      </c>
      <c r="E332" s="12">
        <v>141</v>
      </c>
    </row>
    <row r="333" spans="1:5" x14ac:dyDescent="0.2">
      <c r="A333" s="11" t="s">
        <v>20</v>
      </c>
      <c r="B333" s="14">
        <v>1629</v>
      </c>
      <c r="C333" s="16"/>
      <c r="D333" s="15" t="s">
        <v>14</v>
      </c>
      <c r="E333" s="12">
        <v>52</v>
      </c>
    </row>
    <row r="334" spans="1:5" x14ac:dyDescent="0.2">
      <c r="A334" s="11" t="s">
        <v>20</v>
      </c>
      <c r="B334" s="14">
        <v>2188</v>
      </c>
      <c r="C334" s="16"/>
      <c r="D334" s="15" t="s">
        <v>14</v>
      </c>
      <c r="E334" s="12">
        <v>225</v>
      </c>
    </row>
    <row r="335" spans="1:5" x14ac:dyDescent="0.2">
      <c r="A335" s="11" t="s">
        <v>20</v>
      </c>
      <c r="B335" s="14">
        <v>2409</v>
      </c>
      <c r="C335" s="16"/>
      <c r="D335" s="15" t="s">
        <v>14</v>
      </c>
      <c r="E335" s="12">
        <v>38</v>
      </c>
    </row>
    <row r="336" spans="1:5" x14ac:dyDescent="0.2">
      <c r="A336" s="11" t="s">
        <v>20</v>
      </c>
      <c r="B336" s="14">
        <v>194</v>
      </c>
      <c r="C336" s="16"/>
      <c r="D336" s="15" t="s">
        <v>14</v>
      </c>
      <c r="E336" s="12">
        <v>15</v>
      </c>
    </row>
    <row r="337" spans="1:5" x14ac:dyDescent="0.2">
      <c r="A337" s="11" t="s">
        <v>20</v>
      </c>
      <c r="B337" s="14">
        <v>1140</v>
      </c>
      <c r="C337" s="16"/>
      <c r="D337" s="15" t="s">
        <v>14</v>
      </c>
      <c r="E337" s="12">
        <v>37</v>
      </c>
    </row>
    <row r="338" spans="1:5" x14ac:dyDescent="0.2">
      <c r="A338" s="11" t="s">
        <v>20</v>
      </c>
      <c r="B338" s="14">
        <v>102</v>
      </c>
      <c r="C338" s="16"/>
      <c r="D338" s="15" t="s">
        <v>14</v>
      </c>
      <c r="E338" s="12">
        <v>112</v>
      </c>
    </row>
    <row r="339" spans="1:5" x14ac:dyDescent="0.2">
      <c r="A339" s="11" t="s">
        <v>20</v>
      </c>
      <c r="B339" s="14">
        <v>2857</v>
      </c>
      <c r="C339" s="16"/>
      <c r="D339" s="15" t="s">
        <v>14</v>
      </c>
      <c r="E339" s="12">
        <v>21</v>
      </c>
    </row>
    <row r="340" spans="1:5" x14ac:dyDescent="0.2">
      <c r="A340" s="11" t="s">
        <v>20</v>
      </c>
      <c r="B340" s="14">
        <v>107</v>
      </c>
      <c r="C340" s="16"/>
      <c r="D340" s="15" t="s">
        <v>14</v>
      </c>
      <c r="E340" s="12">
        <v>67</v>
      </c>
    </row>
    <row r="341" spans="1:5" x14ac:dyDescent="0.2">
      <c r="A341" s="11" t="s">
        <v>20</v>
      </c>
      <c r="B341" s="14">
        <v>160</v>
      </c>
      <c r="C341" s="16"/>
      <c r="D341" s="15" t="s">
        <v>14</v>
      </c>
      <c r="E341" s="12">
        <v>78</v>
      </c>
    </row>
    <row r="342" spans="1:5" x14ac:dyDescent="0.2">
      <c r="A342" s="11" t="s">
        <v>20</v>
      </c>
      <c r="B342" s="14">
        <v>2230</v>
      </c>
      <c r="C342" s="16"/>
      <c r="D342" s="15" t="s">
        <v>14</v>
      </c>
      <c r="E342" s="12">
        <v>67</v>
      </c>
    </row>
    <row r="343" spans="1:5" x14ac:dyDescent="0.2">
      <c r="A343" s="11" t="s">
        <v>20</v>
      </c>
      <c r="B343" s="14">
        <v>316</v>
      </c>
      <c r="C343" s="16"/>
      <c r="D343" s="15" t="s">
        <v>14</v>
      </c>
      <c r="E343" s="12">
        <v>263</v>
      </c>
    </row>
    <row r="344" spans="1:5" x14ac:dyDescent="0.2">
      <c r="A344" s="11" t="s">
        <v>20</v>
      </c>
      <c r="B344" s="14">
        <v>117</v>
      </c>
      <c r="C344" s="16"/>
      <c r="D344" s="15" t="s">
        <v>14</v>
      </c>
      <c r="E344" s="12">
        <v>1691</v>
      </c>
    </row>
    <row r="345" spans="1:5" x14ac:dyDescent="0.2">
      <c r="A345" s="11" t="s">
        <v>20</v>
      </c>
      <c r="B345" s="14">
        <v>6406</v>
      </c>
      <c r="C345" s="16"/>
      <c r="D345" s="15" t="s">
        <v>14</v>
      </c>
      <c r="E345" s="12">
        <v>181</v>
      </c>
    </row>
    <row r="346" spans="1:5" x14ac:dyDescent="0.2">
      <c r="A346" s="11" t="s">
        <v>20</v>
      </c>
      <c r="B346" s="14">
        <v>192</v>
      </c>
      <c r="C346" s="16"/>
      <c r="D346" s="15" t="s">
        <v>14</v>
      </c>
      <c r="E346" s="12">
        <v>13</v>
      </c>
    </row>
    <row r="347" spans="1:5" x14ac:dyDescent="0.2">
      <c r="A347" s="11" t="s">
        <v>20</v>
      </c>
      <c r="B347" s="14">
        <v>26</v>
      </c>
      <c r="C347" s="16"/>
      <c r="D347" s="15" t="s">
        <v>14</v>
      </c>
      <c r="E347" s="12">
        <v>1</v>
      </c>
    </row>
    <row r="348" spans="1:5" x14ac:dyDescent="0.2">
      <c r="A348" s="11" t="s">
        <v>20</v>
      </c>
      <c r="B348" s="14">
        <v>723</v>
      </c>
      <c r="C348" s="16"/>
      <c r="D348" s="15" t="s">
        <v>14</v>
      </c>
      <c r="E348" s="12">
        <v>21</v>
      </c>
    </row>
    <row r="349" spans="1:5" x14ac:dyDescent="0.2">
      <c r="A349" s="11" t="s">
        <v>20</v>
      </c>
      <c r="B349" s="14">
        <v>170</v>
      </c>
      <c r="C349" s="16"/>
      <c r="D349" s="15" t="s">
        <v>14</v>
      </c>
      <c r="E349" s="12">
        <v>830</v>
      </c>
    </row>
    <row r="350" spans="1:5" x14ac:dyDescent="0.2">
      <c r="A350" s="11" t="s">
        <v>20</v>
      </c>
      <c r="B350" s="14">
        <v>238</v>
      </c>
      <c r="C350" s="16"/>
      <c r="D350" s="15" t="s">
        <v>14</v>
      </c>
      <c r="E350" s="12">
        <v>130</v>
      </c>
    </row>
    <row r="351" spans="1:5" x14ac:dyDescent="0.2">
      <c r="A351" s="11" t="s">
        <v>20</v>
      </c>
      <c r="B351" s="14">
        <v>55</v>
      </c>
      <c r="C351" s="16"/>
      <c r="D351" s="15" t="s">
        <v>14</v>
      </c>
      <c r="E351" s="12">
        <v>55</v>
      </c>
    </row>
    <row r="352" spans="1:5" x14ac:dyDescent="0.2">
      <c r="A352" s="11" t="s">
        <v>20</v>
      </c>
      <c r="B352" s="14">
        <v>128</v>
      </c>
      <c r="C352" s="16"/>
      <c r="D352" s="15" t="s">
        <v>14</v>
      </c>
      <c r="E352" s="12">
        <v>114</v>
      </c>
    </row>
    <row r="353" spans="1:5" x14ac:dyDescent="0.2">
      <c r="A353" s="11" t="s">
        <v>20</v>
      </c>
      <c r="B353" s="14">
        <v>2144</v>
      </c>
      <c r="C353" s="16"/>
      <c r="D353" s="15" t="s">
        <v>14</v>
      </c>
      <c r="E353" s="12">
        <v>594</v>
      </c>
    </row>
    <row r="354" spans="1:5" x14ac:dyDescent="0.2">
      <c r="A354" s="11" t="s">
        <v>20</v>
      </c>
      <c r="B354" s="14">
        <v>2693</v>
      </c>
      <c r="C354" s="16"/>
      <c r="D354" s="15" t="s">
        <v>14</v>
      </c>
      <c r="E354" s="12">
        <v>24</v>
      </c>
    </row>
    <row r="355" spans="1:5" x14ac:dyDescent="0.2">
      <c r="A355" s="11" t="s">
        <v>20</v>
      </c>
      <c r="B355" s="14">
        <v>432</v>
      </c>
      <c r="C355" s="16"/>
      <c r="D355" s="15" t="s">
        <v>14</v>
      </c>
      <c r="E355" s="12">
        <v>252</v>
      </c>
    </row>
    <row r="356" spans="1:5" x14ac:dyDescent="0.2">
      <c r="A356" s="11" t="s">
        <v>20</v>
      </c>
      <c r="B356" s="14">
        <v>189</v>
      </c>
      <c r="C356" s="16"/>
      <c r="D356" s="15" t="s">
        <v>14</v>
      </c>
      <c r="E356" s="12">
        <v>67</v>
      </c>
    </row>
    <row r="357" spans="1:5" x14ac:dyDescent="0.2">
      <c r="A357" s="11" t="s">
        <v>20</v>
      </c>
      <c r="B357" s="14">
        <v>154</v>
      </c>
      <c r="C357" s="16"/>
      <c r="D357" s="15" t="s">
        <v>14</v>
      </c>
      <c r="E357" s="12">
        <v>742</v>
      </c>
    </row>
    <row r="358" spans="1:5" x14ac:dyDescent="0.2">
      <c r="A358" s="11" t="s">
        <v>20</v>
      </c>
      <c r="B358" s="14">
        <v>96</v>
      </c>
      <c r="C358" s="16"/>
      <c r="D358" s="15" t="s">
        <v>14</v>
      </c>
      <c r="E358" s="12">
        <v>75</v>
      </c>
    </row>
    <row r="359" spans="1:5" x14ac:dyDescent="0.2">
      <c r="A359" s="11" t="s">
        <v>20</v>
      </c>
      <c r="B359" s="14">
        <v>3063</v>
      </c>
      <c r="C359" s="16"/>
      <c r="D359" s="15" t="s">
        <v>14</v>
      </c>
      <c r="E359" s="12">
        <v>4405</v>
      </c>
    </row>
    <row r="360" spans="1:5" x14ac:dyDescent="0.2">
      <c r="A360" s="11" t="s">
        <v>20</v>
      </c>
      <c r="B360" s="14">
        <v>2266</v>
      </c>
      <c r="C360" s="16"/>
      <c r="D360" s="15" t="s">
        <v>14</v>
      </c>
      <c r="E360" s="12">
        <v>92</v>
      </c>
    </row>
    <row r="361" spans="1:5" x14ac:dyDescent="0.2">
      <c r="A361" s="11" t="s">
        <v>20</v>
      </c>
      <c r="B361" s="14">
        <v>194</v>
      </c>
      <c r="C361" s="16"/>
      <c r="D361" s="15" t="s">
        <v>14</v>
      </c>
      <c r="E361" s="12">
        <v>64</v>
      </c>
    </row>
    <row r="362" spans="1:5" x14ac:dyDescent="0.2">
      <c r="A362" s="11" t="s">
        <v>20</v>
      </c>
      <c r="B362" s="14">
        <v>129</v>
      </c>
      <c r="C362" s="16"/>
      <c r="D362" s="15" t="s">
        <v>14</v>
      </c>
      <c r="E362" s="12">
        <v>64</v>
      </c>
    </row>
    <row r="363" spans="1:5" x14ac:dyDescent="0.2">
      <c r="A363" s="11" t="s">
        <v>20</v>
      </c>
      <c r="B363" s="14">
        <v>375</v>
      </c>
      <c r="C363" s="16"/>
      <c r="D363" s="15" t="s">
        <v>14</v>
      </c>
      <c r="E363" s="12">
        <v>842</v>
      </c>
    </row>
    <row r="364" spans="1:5" x14ac:dyDescent="0.2">
      <c r="A364" s="11" t="s">
        <v>20</v>
      </c>
      <c r="B364" s="14">
        <v>409</v>
      </c>
      <c r="C364" s="16"/>
      <c r="D364" s="15" t="s">
        <v>14</v>
      </c>
      <c r="E364" s="12">
        <v>112</v>
      </c>
    </row>
    <row r="365" spans="1:5" x14ac:dyDescent="0.2">
      <c r="A365" s="11" t="s">
        <v>20</v>
      </c>
      <c r="B365" s="14">
        <v>234</v>
      </c>
      <c r="C365" s="16"/>
      <c r="D365" s="13" t="s">
        <v>14</v>
      </c>
      <c r="E365" s="12">
        <v>374</v>
      </c>
    </row>
    <row r="366" spans="1:5" x14ac:dyDescent="0.2">
      <c r="A366" s="11" t="s">
        <v>20</v>
      </c>
      <c r="B366" s="14">
        <v>3016</v>
      </c>
      <c r="C366" s="21"/>
      <c r="D366" s="17"/>
      <c r="E366" s="17"/>
    </row>
    <row r="367" spans="1:5" x14ac:dyDescent="0.2">
      <c r="A367" s="11" t="s">
        <v>20</v>
      </c>
      <c r="B367" s="14">
        <v>264</v>
      </c>
      <c r="C367" s="21"/>
      <c r="D367" s="17"/>
      <c r="E367" s="17"/>
    </row>
    <row r="368" spans="1:5" x14ac:dyDescent="0.2">
      <c r="A368" s="11" t="s">
        <v>20</v>
      </c>
      <c r="B368" s="14">
        <v>272</v>
      </c>
      <c r="C368" s="21"/>
      <c r="D368" s="17"/>
      <c r="E368" s="17"/>
    </row>
    <row r="369" spans="1:5" x14ac:dyDescent="0.2">
      <c r="A369" s="11" t="s">
        <v>20</v>
      </c>
      <c r="B369" s="14">
        <v>419</v>
      </c>
      <c r="C369" s="21"/>
      <c r="D369" s="17"/>
      <c r="E369" s="17"/>
    </row>
    <row r="370" spans="1:5" x14ac:dyDescent="0.2">
      <c r="A370" s="11" t="s">
        <v>20</v>
      </c>
      <c r="B370" s="14">
        <v>1621</v>
      </c>
      <c r="C370" s="21"/>
      <c r="D370" s="17"/>
      <c r="E370" s="17"/>
    </row>
    <row r="371" spans="1:5" x14ac:dyDescent="0.2">
      <c r="A371" s="11" t="s">
        <v>20</v>
      </c>
      <c r="B371" s="14">
        <v>1101</v>
      </c>
      <c r="C371" s="21"/>
      <c r="D371" s="17"/>
      <c r="E371" s="17"/>
    </row>
    <row r="372" spans="1:5" x14ac:dyDescent="0.2">
      <c r="A372" s="11" t="s">
        <v>20</v>
      </c>
      <c r="B372" s="14">
        <v>1073</v>
      </c>
      <c r="C372" s="21"/>
      <c r="D372" s="17"/>
      <c r="E372" s="17"/>
    </row>
    <row r="373" spans="1:5" x14ac:dyDescent="0.2">
      <c r="A373" s="11" t="s">
        <v>20</v>
      </c>
      <c r="B373" s="14">
        <v>331</v>
      </c>
      <c r="C373" s="21"/>
      <c r="D373" s="17"/>
      <c r="E373" s="17"/>
    </row>
    <row r="374" spans="1:5" x14ac:dyDescent="0.2">
      <c r="A374" s="11" t="s">
        <v>20</v>
      </c>
      <c r="B374" s="14">
        <v>1170</v>
      </c>
      <c r="C374" s="21"/>
      <c r="D374" s="17"/>
      <c r="E374" s="17"/>
    </row>
    <row r="375" spans="1:5" x14ac:dyDescent="0.2">
      <c r="A375" s="11" t="s">
        <v>20</v>
      </c>
      <c r="B375" s="14">
        <v>363</v>
      </c>
      <c r="C375" s="21"/>
      <c r="D375" s="17"/>
      <c r="E375" s="17"/>
    </row>
    <row r="376" spans="1:5" x14ac:dyDescent="0.2">
      <c r="A376" s="11" t="s">
        <v>20</v>
      </c>
      <c r="B376" s="14">
        <v>103</v>
      </c>
      <c r="C376" s="21"/>
      <c r="D376" s="17"/>
      <c r="E376" s="17"/>
    </row>
    <row r="377" spans="1:5" x14ac:dyDescent="0.2">
      <c r="A377" s="11" t="s">
        <v>20</v>
      </c>
      <c r="B377" s="14">
        <v>147</v>
      </c>
      <c r="C377" s="21"/>
      <c r="D377" s="17"/>
      <c r="E377" s="17"/>
    </row>
    <row r="378" spans="1:5" x14ac:dyDescent="0.2">
      <c r="A378" s="11" t="s">
        <v>20</v>
      </c>
      <c r="B378" s="14">
        <v>110</v>
      </c>
      <c r="C378" s="21"/>
      <c r="D378" s="17"/>
      <c r="E378" s="17"/>
    </row>
    <row r="379" spans="1:5" x14ac:dyDescent="0.2">
      <c r="A379" s="11" t="s">
        <v>20</v>
      </c>
      <c r="B379" s="14">
        <v>134</v>
      </c>
      <c r="C379" s="21"/>
      <c r="D379" s="17"/>
      <c r="E379" s="17"/>
    </row>
    <row r="380" spans="1:5" x14ac:dyDescent="0.2">
      <c r="A380" s="11" t="s">
        <v>20</v>
      </c>
      <c r="B380" s="14">
        <v>269</v>
      </c>
      <c r="C380" s="21"/>
      <c r="D380" s="17"/>
      <c r="E380" s="17"/>
    </row>
    <row r="381" spans="1:5" x14ac:dyDescent="0.2">
      <c r="A381" s="11" t="s">
        <v>20</v>
      </c>
      <c r="B381" s="14">
        <v>175</v>
      </c>
      <c r="C381" s="21"/>
      <c r="D381" s="17"/>
      <c r="E381" s="17"/>
    </row>
    <row r="382" spans="1:5" x14ac:dyDescent="0.2">
      <c r="A382" s="11" t="s">
        <v>20</v>
      </c>
      <c r="B382" s="14">
        <v>69</v>
      </c>
      <c r="C382" s="21"/>
      <c r="D382" s="17"/>
      <c r="E382" s="17"/>
    </row>
    <row r="383" spans="1:5" x14ac:dyDescent="0.2">
      <c r="A383" s="11" t="s">
        <v>20</v>
      </c>
      <c r="B383" s="14">
        <v>190</v>
      </c>
      <c r="C383" s="21"/>
      <c r="D383" s="17"/>
      <c r="E383" s="17"/>
    </row>
    <row r="384" spans="1:5" x14ac:dyDescent="0.2">
      <c r="A384" s="11" t="s">
        <v>20</v>
      </c>
      <c r="B384" s="14">
        <v>237</v>
      </c>
      <c r="C384" s="21"/>
      <c r="D384" s="17"/>
      <c r="E384" s="17"/>
    </row>
    <row r="385" spans="1:5" x14ac:dyDescent="0.2">
      <c r="A385" s="11" t="s">
        <v>20</v>
      </c>
      <c r="B385" s="14">
        <v>196</v>
      </c>
      <c r="C385" s="21"/>
      <c r="D385" s="17"/>
      <c r="E385" s="17"/>
    </row>
    <row r="386" spans="1:5" x14ac:dyDescent="0.2">
      <c r="A386" s="11" t="s">
        <v>20</v>
      </c>
      <c r="B386" s="14">
        <v>7295</v>
      </c>
      <c r="C386" s="21"/>
      <c r="D386" s="17"/>
      <c r="E386" s="17"/>
    </row>
    <row r="387" spans="1:5" x14ac:dyDescent="0.2">
      <c r="A387" s="11" t="s">
        <v>20</v>
      </c>
      <c r="B387" s="14">
        <v>2893</v>
      </c>
      <c r="C387" s="21"/>
      <c r="D387" s="17"/>
      <c r="E387" s="17"/>
    </row>
    <row r="388" spans="1:5" x14ac:dyDescent="0.2">
      <c r="A388" s="11" t="s">
        <v>20</v>
      </c>
      <c r="B388" s="14">
        <v>820</v>
      </c>
      <c r="C388" s="21"/>
      <c r="D388" s="17"/>
      <c r="E388" s="17"/>
    </row>
    <row r="389" spans="1:5" x14ac:dyDescent="0.2">
      <c r="A389" s="11" t="s">
        <v>20</v>
      </c>
      <c r="B389" s="14">
        <v>2038</v>
      </c>
      <c r="C389" s="21"/>
      <c r="D389" s="17"/>
      <c r="E389" s="17"/>
    </row>
    <row r="390" spans="1:5" x14ac:dyDescent="0.2">
      <c r="A390" s="11" t="s">
        <v>20</v>
      </c>
      <c r="B390" s="14">
        <v>116</v>
      </c>
      <c r="C390" s="21"/>
      <c r="D390" s="17"/>
      <c r="E390" s="17"/>
    </row>
    <row r="391" spans="1:5" x14ac:dyDescent="0.2">
      <c r="A391" s="11" t="s">
        <v>20</v>
      </c>
      <c r="B391" s="14">
        <v>1345</v>
      </c>
      <c r="C391" s="21"/>
      <c r="D391" s="17"/>
      <c r="E391" s="17"/>
    </row>
    <row r="392" spans="1:5" x14ac:dyDescent="0.2">
      <c r="A392" s="11" t="s">
        <v>20</v>
      </c>
      <c r="B392" s="14">
        <v>168</v>
      </c>
      <c r="C392" s="21"/>
      <c r="D392" s="17"/>
      <c r="E392" s="17"/>
    </row>
    <row r="393" spans="1:5" x14ac:dyDescent="0.2">
      <c r="A393" s="11" t="s">
        <v>20</v>
      </c>
      <c r="B393" s="14">
        <v>137</v>
      </c>
      <c r="C393" s="21"/>
      <c r="D393" s="17"/>
      <c r="E393" s="17"/>
    </row>
    <row r="394" spans="1:5" x14ac:dyDescent="0.2">
      <c r="A394" s="11" t="s">
        <v>20</v>
      </c>
      <c r="B394" s="14">
        <v>186</v>
      </c>
      <c r="C394" s="21"/>
      <c r="D394" s="17"/>
      <c r="E394" s="17"/>
    </row>
    <row r="395" spans="1:5" x14ac:dyDescent="0.2">
      <c r="A395" s="11" t="s">
        <v>20</v>
      </c>
      <c r="B395" s="14">
        <v>125</v>
      </c>
      <c r="C395" s="21"/>
      <c r="D395" s="17"/>
      <c r="E395" s="17"/>
    </row>
    <row r="396" spans="1:5" x14ac:dyDescent="0.2">
      <c r="A396" s="11" t="s">
        <v>20</v>
      </c>
      <c r="B396" s="14">
        <v>202</v>
      </c>
      <c r="C396" s="21"/>
      <c r="D396" s="17"/>
      <c r="E396" s="17"/>
    </row>
    <row r="397" spans="1:5" x14ac:dyDescent="0.2">
      <c r="A397" s="11" t="s">
        <v>20</v>
      </c>
      <c r="B397" s="14">
        <v>103</v>
      </c>
      <c r="C397" s="21"/>
      <c r="D397" s="17"/>
      <c r="E397" s="17"/>
    </row>
    <row r="398" spans="1:5" x14ac:dyDescent="0.2">
      <c r="A398" s="11" t="s">
        <v>20</v>
      </c>
      <c r="B398" s="14">
        <v>1785</v>
      </c>
      <c r="C398" s="21"/>
      <c r="D398" s="17"/>
      <c r="E398" s="17"/>
    </row>
    <row r="399" spans="1:5" x14ac:dyDescent="0.2">
      <c r="A399" s="11" t="s">
        <v>20</v>
      </c>
      <c r="B399" s="14">
        <v>157</v>
      </c>
      <c r="C399" s="21"/>
      <c r="D399" s="17"/>
      <c r="E399" s="17"/>
    </row>
    <row r="400" spans="1:5" x14ac:dyDescent="0.2">
      <c r="A400" s="11" t="s">
        <v>20</v>
      </c>
      <c r="B400" s="14">
        <v>555</v>
      </c>
      <c r="C400" s="21"/>
      <c r="D400" s="17"/>
      <c r="E400" s="17"/>
    </row>
    <row r="401" spans="1:5" x14ac:dyDescent="0.2">
      <c r="A401" s="11" t="s">
        <v>20</v>
      </c>
      <c r="B401" s="14">
        <v>297</v>
      </c>
      <c r="C401" s="21"/>
      <c r="D401" s="17"/>
      <c r="E401" s="17"/>
    </row>
    <row r="402" spans="1:5" x14ac:dyDescent="0.2">
      <c r="A402" s="11" t="s">
        <v>20</v>
      </c>
      <c r="B402" s="14">
        <v>123</v>
      </c>
      <c r="C402" s="21"/>
      <c r="D402" s="17"/>
      <c r="E402" s="17"/>
    </row>
    <row r="403" spans="1:5" x14ac:dyDescent="0.2">
      <c r="A403" s="11" t="s">
        <v>20</v>
      </c>
      <c r="B403" s="14">
        <v>3036</v>
      </c>
      <c r="C403" s="21"/>
      <c r="D403" s="17"/>
      <c r="E403" s="17"/>
    </row>
    <row r="404" spans="1:5" x14ac:dyDescent="0.2">
      <c r="A404" s="11" t="s">
        <v>20</v>
      </c>
      <c r="B404" s="14">
        <v>144</v>
      </c>
      <c r="C404" s="21"/>
      <c r="D404" s="17"/>
      <c r="E404" s="17"/>
    </row>
    <row r="405" spans="1:5" x14ac:dyDescent="0.2">
      <c r="A405" s="11" t="s">
        <v>20</v>
      </c>
      <c r="B405" s="14">
        <v>121</v>
      </c>
      <c r="C405" s="21"/>
      <c r="D405" s="17"/>
      <c r="E405" s="17"/>
    </row>
    <row r="406" spans="1:5" x14ac:dyDescent="0.2">
      <c r="A406" s="11" t="s">
        <v>20</v>
      </c>
      <c r="B406" s="14">
        <v>181</v>
      </c>
      <c r="C406" s="21"/>
      <c r="D406" s="17"/>
      <c r="E406" s="17"/>
    </row>
    <row r="407" spans="1:5" x14ac:dyDescent="0.2">
      <c r="A407" s="11" t="s">
        <v>20</v>
      </c>
      <c r="B407" s="14">
        <v>122</v>
      </c>
      <c r="C407" s="21"/>
      <c r="D407" s="17"/>
      <c r="E407" s="17"/>
    </row>
    <row r="408" spans="1:5" x14ac:dyDescent="0.2">
      <c r="A408" s="11" t="s">
        <v>20</v>
      </c>
      <c r="B408" s="14">
        <v>1071</v>
      </c>
      <c r="C408" s="21"/>
      <c r="D408" s="17"/>
      <c r="E408" s="17"/>
    </row>
    <row r="409" spans="1:5" x14ac:dyDescent="0.2">
      <c r="A409" s="11" t="s">
        <v>20</v>
      </c>
      <c r="B409" s="14">
        <v>980</v>
      </c>
      <c r="C409" s="21"/>
      <c r="D409" s="17"/>
      <c r="E409" s="17"/>
    </row>
    <row r="410" spans="1:5" x14ac:dyDescent="0.2">
      <c r="A410" s="11" t="s">
        <v>20</v>
      </c>
      <c r="B410" s="14">
        <v>536</v>
      </c>
      <c r="C410" s="21"/>
      <c r="D410" s="17"/>
      <c r="E410" s="17"/>
    </row>
    <row r="411" spans="1:5" x14ac:dyDescent="0.2">
      <c r="A411" s="11" t="s">
        <v>20</v>
      </c>
      <c r="B411" s="14">
        <v>1991</v>
      </c>
      <c r="C411" s="21"/>
      <c r="D411" s="17"/>
      <c r="E411" s="17"/>
    </row>
    <row r="412" spans="1:5" x14ac:dyDescent="0.2">
      <c r="A412" s="11" t="s">
        <v>20</v>
      </c>
      <c r="B412" s="14">
        <v>180</v>
      </c>
      <c r="C412" s="21"/>
      <c r="D412" s="17"/>
      <c r="E412" s="17"/>
    </row>
    <row r="413" spans="1:5" x14ac:dyDescent="0.2">
      <c r="A413" s="11" t="s">
        <v>20</v>
      </c>
      <c r="B413" s="14">
        <v>130</v>
      </c>
      <c r="C413" s="21"/>
      <c r="D413" s="17"/>
      <c r="E413" s="17"/>
    </row>
    <row r="414" spans="1:5" x14ac:dyDescent="0.2">
      <c r="A414" s="11" t="s">
        <v>20</v>
      </c>
      <c r="B414" s="14">
        <v>122</v>
      </c>
      <c r="C414" s="21"/>
      <c r="D414" s="17"/>
      <c r="E414" s="17"/>
    </row>
    <row r="415" spans="1:5" x14ac:dyDescent="0.2">
      <c r="A415" s="11" t="s">
        <v>20</v>
      </c>
      <c r="B415" s="14">
        <v>140</v>
      </c>
      <c r="C415" s="21"/>
      <c r="D415" s="17"/>
      <c r="E415" s="17"/>
    </row>
    <row r="416" spans="1:5" x14ac:dyDescent="0.2">
      <c r="A416" s="11" t="s">
        <v>20</v>
      </c>
      <c r="B416" s="14">
        <v>3388</v>
      </c>
      <c r="C416" s="21"/>
      <c r="D416" s="17"/>
      <c r="E416" s="17"/>
    </row>
    <row r="417" spans="1:5" x14ac:dyDescent="0.2">
      <c r="A417" s="11" t="s">
        <v>20</v>
      </c>
      <c r="B417" s="14">
        <v>280</v>
      </c>
      <c r="C417" s="21"/>
      <c r="D417" s="17"/>
      <c r="E417" s="17"/>
    </row>
    <row r="418" spans="1:5" x14ac:dyDescent="0.2">
      <c r="A418" s="11" t="s">
        <v>20</v>
      </c>
      <c r="B418" s="14">
        <v>366</v>
      </c>
      <c r="C418" s="21"/>
      <c r="D418" s="17"/>
      <c r="E418" s="17"/>
    </row>
    <row r="419" spans="1:5" x14ac:dyDescent="0.2">
      <c r="A419" s="11" t="s">
        <v>20</v>
      </c>
      <c r="B419" s="14">
        <v>270</v>
      </c>
      <c r="C419" s="21"/>
      <c r="D419" s="17"/>
      <c r="E419" s="17"/>
    </row>
    <row r="420" spans="1:5" x14ac:dyDescent="0.2">
      <c r="A420" s="11" t="s">
        <v>20</v>
      </c>
      <c r="B420" s="14">
        <v>137</v>
      </c>
      <c r="C420" s="21"/>
      <c r="D420" s="17"/>
      <c r="E420" s="17"/>
    </row>
    <row r="421" spans="1:5" x14ac:dyDescent="0.2">
      <c r="A421" s="11" t="s">
        <v>20</v>
      </c>
      <c r="B421" s="14">
        <v>3205</v>
      </c>
      <c r="C421" s="21"/>
      <c r="D421" s="17"/>
      <c r="E421" s="17"/>
    </row>
    <row r="422" spans="1:5" x14ac:dyDescent="0.2">
      <c r="A422" s="11" t="s">
        <v>20</v>
      </c>
      <c r="B422" s="14">
        <v>288</v>
      </c>
      <c r="C422" s="21"/>
      <c r="D422" s="17"/>
      <c r="E422" s="17"/>
    </row>
    <row r="423" spans="1:5" x14ac:dyDescent="0.2">
      <c r="A423" s="11" t="s">
        <v>20</v>
      </c>
      <c r="B423" s="14">
        <v>148</v>
      </c>
      <c r="C423" s="21"/>
      <c r="D423" s="17"/>
      <c r="E423" s="17"/>
    </row>
    <row r="424" spans="1:5" x14ac:dyDescent="0.2">
      <c r="A424" s="11" t="s">
        <v>20</v>
      </c>
      <c r="B424" s="14">
        <v>114</v>
      </c>
      <c r="C424" s="21"/>
      <c r="D424" s="17"/>
      <c r="E424" s="17"/>
    </row>
    <row r="425" spans="1:5" x14ac:dyDescent="0.2">
      <c r="A425" s="11" t="s">
        <v>20</v>
      </c>
      <c r="B425" s="14">
        <v>1518</v>
      </c>
      <c r="C425" s="21"/>
      <c r="D425" s="17"/>
      <c r="E425" s="17"/>
    </row>
    <row r="426" spans="1:5" x14ac:dyDescent="0.2">
      <c r="A426" s="11" t="s">
        <v>20</v>
      </c>
      <c r="B426" s="14">
        <v>166</v>
      </c>
      <c r="C426" s="21"/>
      <c r="D426" s="17"/>
      <c r="E426" s="17"/>
    </row>
    <row r="427" spans="1:5" x14ac:dyDescent="0.2">
      <c r="A427" s="11" t="s">
        <v>20</v>
      </c>
      <c r="B427" s="14">
        <v>100</v>
      </c>
      <c r="C427" s="21"/>
      <c r="D427" s="17"/>
      <c r="E427" s="17"/>
    </row>
    <row r="428" spans="1:5" x14ac:dyDescent="0.2">
      <c r="A428" s="11" t="s">
        <v>20</v>
      </c>
      <c r="B428" s="14">
        <v>235</v>
      </c>
      <c r="C428" s="21"/>
      <c r="D428" s="17"/>
      <c r="E428" s="17"/>
    </row>
    <row r="429" spans="1:5" x14ac:dyDescent="0.2">
      <c r="A429" s="11" t="s">
        <v>20</v>
      </c>
      <c r="B429" s="14">
        <v>148</v>
      </c>
      <c r="C429" s="21"/>
      <c r="D429" s="17"/>
      <c r="E429" s="17"/>
    </row>
    <row r="430" spans="1:5" x14ac:dyDescent="0.2">
      <c r="A430" s="11" t="s">
        <v>20</v>
      </c>
      <c r="B430" s="14">
        <v>198</v>
      </c>
      <c r="C430" s="21"/>
      <c r="D430" s="17"/>
      <c r="E430" s="17"/>
    </row>
    <row r="431" spans="1:5" x14ac:dyDescent="0.2">
      <c r="A431" s="11" t="s">
        <v>20</v>
      </c>
      <c r="B431" s="14">
        <v>150</v>
      </c>
      <c r="C431" s="21"/>
      <c r="D431" s="17"/>
      <c r="E431" s="17"/>
    </row>
    <row r="432" spans="1:5" x14ac:dyDescent="0.2">
      <c r="A432" s="11" t="s">
        <v>20</v>
      </c>
      <c r="B432" s="14">
        <v>216</v>
      </c>
      <c r="C432" s="21"/>
      <c r="D432" s="17"/>
      <c r="E432" s="17"/>
    </row>
    <row r="433" spans="1:5" x14ac:dyDescent="0.2">
      <c r="A433" s="11" t="s">
        <v>20</v>
      </c>
      <c r="B433" s="14">
        <v>5139</v>
      </c>
      <c r="C433" s="21"/>
      <c r="D433" s="17"/>
      <c r="E433" s="17"/>
    </row>
    <row r="434" spans="1:5" x14ac:dyDescent="0.2">
      <c r="A434" s="11" t="s">
        <v>20</v>
      </c>
      <c r="B434" s="14">
        <v>2353</v>
      </c>
      <c r="C434" s="21"/>
      <c r="D434" s="17"/>
      <c r="E434" s="17"/>
    </row>
    <row r="435" spans="1:5" x14ac:dyDescent="0.2">
      <c r="A435" s="11" t="s">
        <v>20</v>
      </c>
      <c r="B435" s="14">
        <v>78</v>
      </c>
      <c r="C435" s="21"/>
      <c r="D435" s="17"/>
      <c r="E435" s="17"/>
    </row>
    <row r="436" spans="1:5" x14ac:dyDescent="0.2">
      <c r="A436" s="11" t="s">
        <v>20</v>
      </c>
      <c r="B436" s="14">
        <v>174</v>
      </c>
      <c r="C436" s="21"/>
      <c r="D436" s="17"/>
      <c r="E436" s="17"/>
    </row>
    <row r="437" spans="1:5" x14ac:dyDescent="0.2">
      <c r="A437" s="11" t="s">
        <v>20</v>
      </c>
      <c r="B437" s="14">
        <v>164</v>
      </c>
      <c r="C437" s="21"/>
      <c r="D437" s="17"/>
      <c r="E437" s="17"/>
    </row>
    <row r="438" spans="1:5" x14ac:dyDescent="0.2">
      <c r="A438" s="11" t="s">
        <v>20</v>
      </c>
      <c r="B438" s="14">
        <v>161</v>
      </c>
      <c r="C438" s="21"/>
      <c r="D438" s="17"/>
      <c r="E438" s="17"/>
    </row>
    <row r="439" spans="1:5" x14ac:dyDescent="0.2">
      <c r="A439" s="11" t="s">
        <v>20</v>
      </c>
      <c r="B439" s="14">
        <v>138</v>
      </c>
      <c r="C439" s="21"/>
      <c r="D439" s="17"/>
      <c r="E439" s="17"/>
    </row>
    <row r="440" spans="1:5" x14ac:dyDescent="0.2">
      <c r="A440" s="11" t="s">
        <v>20</v>
      </c>
      <c r="B440" s="14">
        <v>3308</v>
      </c>
      <c r="C440" s="21"/>
      <c r="D440" s="17"/>
      <c r="E440" s="17"/>
    </row>
    <row r="441" spans="1:5" x14ac:dyDescent="0.2">
      <c r="A441" s="11" t="s">
        <v>20</v>
      </c>
      <c r="B441" s="14">
        <v>127</v>
      </c>
      <c r="C441" s="21"/>
      <c r="D441" s="17"/>
      <c r="E441" s="17"/>
    </row>
    <row r="442" spans="1:5" x14ac:dyDescent="0.2">
      <c r="A442" s="11" t="s">
        <v>20</v>
      </c>
      <c r="B442" s="14">
        <v>207</v>
      </c>
      <c r="C442" s="21"/>
      <c r="D442" s="17"/>
      <c r="E442" s="17"/>
    </row>
    <row r="443" spans="1:5" x14ac:dyDescent="0.2">
      <c r="A443" s="11" t="s">
        <v>20</v>
      </c>
      <c r="B443" s="14">
        <v>181</v>
      </c>
      <c r="C443" s="21"/>
      <c r="D443" s="17"/>
      <c r="E443" s="17"/>
    </row>
    <row r="444" spans="1:5" x14ac:dyDescent="0.2">
      <c r="A444" s="11" t="s">
        <v>20</v>
      </c>
      <c r="B444" s="14">
        <v>110</v>
      </c>
      <c r="C444" s="21"/>
      <c r="D444" s="17"/>
      <c r="E444" s="17"/>
    </row>
    <row r="445" spans="1:5" x14ac:dyDescent="0.2">
      <c r="A445" s="11" t="s">
        <v>20</v>
      </c>
      <c r="B445" s="14">
        <v>185</v>
      </c>
      <c r="C445" s="21"/>
      <c r="D445" s="17"/>
      <c r="E445" s="17"/>
    </row>
    <row r="446" spans="1:5" x14ac:dyDescent="0.2">
      <c r="A446" s="11" t="s">
        <v>20</v>
      </c>
      <c r="B446" s="14">
        <v>121</v>
      </c>
      <c r="C446" s="21"/>
      <c r="D446" s="17"/>
      <c r="E446" s="17"/>
    </row>
    <row r="447" spans="1:5" x14ac:dyDescent="0.2">
      <c r="A447" s="11" t="s">
        <v>20</v>
      </c>
      <c r="B447" s="14">
        <v>106</v>
      </c>
      <c r="C447" s="21"/>
      <c r="D447" s="17"/>
      <c r="E447" s="17"/>
    </row>
    <row r="448" spans="1:5" x14ac:dyDescent="0.2">
      <c r="A448" s="11" t="s">
        <v>20</v>
      </c>
      <c r="B448" s="14">
        <v>142</v>
      </c>
      <c r="C448" s="21"/>
      <c r="D448" s="17"/>
      <c r="E448" s="17"/>
    </row>
    <row r="449" spans="1:5" x14ac:dyDescent="0.2">
      <c r="A449" s="11" t="s">
        <v>20</v>
      </c>
      <c r="B449" s="14">
        <v>233</v>
      </c>
      <c r="C449" s="21"/>
      <c r="D449" s="17"/>
      <c r="E449" s="17"/>
    </row>
    <row r="450" spans="1:5" x14ac:dyDescent="0.2">
      <c r="A450" s="11" t="s">
        <v>20</v>
      </c>
      <c r="B450" s="14">
        <v>218</v>
      </c>
      <c r="C450" s="21"/>
      <c r="D450" s="17"/>
      <c r="E450" s="17"/>
    </row>
    <row r="451" spans="1:5" x14ac:dyDescent="0.2">
      <c r="A451" s="11" t="s">
        <v>20</v>
      </c>
      <c r="B451" s="14">
        <v>76</v>
      </c>
      <c r="C451" s="21"/>
      <c r="D451" s="17"/>
      <c r="E451" s="17"/>
    </row>
    <row r="452" spans="1:5" x14ac:dyDescent="0.2">
      <c r="A452" s="11" t="s">
        <v>20</v>
      </c>
      <c r="B452" s="14">
        <v>43</v>
      </c>
      <c r="C452" s="21"/>
      <c r="D452" s="17"/>
      <c r="E452" s="17"/>
    </row>
    <row r="453" spans="1:5" x14ac:dyDescent="0.2">
      <c r="A453" s="11" t="s">
        <v>20</v>
      </c>
      <c r="B453" s="14">
        <v>221</v>
      </c>
      <c r="C453" s="21"/>
      <c r="D453" s="17"/>
      <c r="E453" s="17"/>
    </row>
    <row r="454" spans="1:5" x14ac:dyDescent="0.2">
      <c r="A454" s="11" t="s">
        <v>20</v>
      </c>
      <c r="B454" s="14">
        <v>2805</v>
      </c>
      <c r="C454" s="21"/>
      <c r="D454" s="17"/>
      <c r="E454" s="17"/>
    </row>
    <row r="455" spans="1:5" x14ac:dyDescent="0.2">
      <c r="A455" s="11" t="s">
        <v>20</v>
      </c>
      <c r="B455" s="14">
        <v>68</v>
      </c>
      <c r="C455" s="21"/>
      <c r="D455" s="17"/>
      <c r="E455" s="17"/>
    </row>
    <row r="456" spans="1:5" x14ac:dyDescent="0.2">
      <c r="A456" s="11" t="s">
        <v>20</v>
      </c>
      <c r="B456" s="14">
        <v>183</v>
      </c>
      <c r="C456" s="21"/>
      <c r="D456" s="17"/>
      <c r="E456" s="17"/>
    </row>
    <row r="457" spans="1:5" x14ac:dyDescent="0.2">
      <c r="A457" s="11" t="s">
        <v>20</v>
      </c>
      <c r="B457" s="14">
        <v>133</v>
      </c>
      <c r="C457" s="21"/>
      <c r="D457" s="17"/>
      <c r="E457" s="17"/>
    </row>
    <row r="458" spans="1:5" x14ac:dyDescent="0.2">
      <c r="A458" s="11" t="s">
        <v>20</v>
      </c>
      <c r="B458" s="14">
        <v>2489</v>
      </c>
      <c r="C458" s="21"/>
      <c r="D458" s="17"/>
      <c r="E458" s="17"/>
    </row>
    <row r="459" spans="1:5" x14ac:dyDescent="0.2">
      <c r="A459" s="11" t="s">
        <v>20</v>
      </c>
      <c r="B459" s="14">
        <v>69</v>
      </c>
      <c r="C459" s="21"/>
      <c r="D459" s="17"/>
      <c r="E459" s="17"/>
    </row>
    <row r="460" spans="1:5" x14ac:dyDescent="0.2">
      <c r="A460" s="11" t="s">
        <v>20</v>
      </c>
      <c r="B460" s="14">
        <v>279</v>
      </c>
      <c r="C460" s="21"/>
      <c r="D460" s="17"/>
      <c r="E460" s="17"/>
    </row>
    <row r="461" spans="1:5" x14ac:dyDescent="0.2">
      <c r="A461" s="11" t="s">
        <v>20</v>
      </c>
      <c r="B461" s="14">
        <v>210</v>
      </c>
      <c r="C461" s="21"/>
      <c r="D461" s="17"/>
      <c r="E461" s="17"/>
    </row>
    <row r="462" spans="1:5" x14ac:dyDescent="0.2">
      <c r="A462" s="11" t="s">
        <v>20</v>
      </c>
      <c r="B462" s="14">
        <v>2100</v>
      </c>
      <c r="C462" s="21"/>
      <c r="D462" s="17"/>
      <c r="E462" s="17"/>
    </row>
    <row r="463" spans="1:5" x14ac:dyDescent="0.2">
      <c r="A463" s="11" t="s">
        <v>20</v>
      </c>
      <c r="B463" s="14">
        <v>252</v>
      </c>
      <c r="C463" s="21"/>
      <c r="D463" s="17"/>
      <c r="E463" s="17"/>
    </row>
    <row r="464" spans="1:5" x14ac:dyDescent="0.2">
      <c r="A464" s="11" t="s">
        <v>20</v>
      </c>
      <c r="B464" s="14">
        <v>1280</v>
      </c>
      <c r="C464" s="21"/>
      <c r="D464" s="17"/>
      <c r="E464" s="17"/>
    </row>
    <row r="465" spans="1:5" x14ac:dyDescent="0.2">
      <c r="A465" s="11" t="s">
        <v>20</v>
      </c>
      <c r="B465" s="14">
        <v>157</v>
      </c>
      <c r="C465" s="21"/>
      <c r="D465" s="17"/>
      <c r="E465" s="17"/>
    </row>
    <row r="466" spans="1:5" x14ac:dyDescent="0.2">
      <c r="A466" s="11" t="s">
        <v>20</v>
      </c>
      <c r="B466" s="14">
        <v>194</v>
      </c>
      <c r="C466" s="21"/>
      <c r="D466" s="17"/>
      <c r="E466" s="17"/>
    </row>
    <row r="467" spans="1:5" x14ac:dyDescent="0.2">
      <c r="A467" s="11" t="s">
        <v>20</v>
      </c>
      <c r="B467" s="14">
        <v>82</v>
      </c>
      <c r="C467" s="21"/>
      <c r="D467" s="17"/>
      <c r="E467" s="17"/>
    </row>
    <row r="468" spans="1:5" x14ac:dyDescent="0.2">
      <c r="A468" s="11" t="s">
        <v>20</v>
      </c>
      <c r="B468" s="14">
        <v>4233</v>
      </c>
      <c r="C468" s="21"/>
      <c r="D468" s="17"/>
      <c r="E468" s="17"/>
    </row>
    <row r="469" spans="1:5" x14ac:dyDescent="0.2">
      <c r="A469" s="11" t="s">
        <v>20</v>
      </c>
      <c r="B469" s="14">
        <v>1297</v>
      </c>
      <c r="C469" s="21"/>
      <c r="D469" s="17"/>
      <c r="E469" s="17"/>
    </row>
    <row r="470" spans="1:5" x14ac:dyDescent="0.2">
      <c r="A470" s="11" t="s">
        <v>20</v>
      </c>
      <c r="B470" s="14">
        <v>165</v>
      </c>
      <c r="C470" s="21"/>
      <c r="D470" s="17"/>
      <c r="E470" s="17"/>
    </row>
    <row r="471" spans="1:5" x14ac:dyDescent="0.2">
      <c r="A471" s="11" t="s">
        <v>20</v>
      </c>
      <c r="B471" s="14">
        <v>119</v>
      </c>
      <c r="C471" s="21"/>
      <c r="D471" s="17"/>
      <c r="E471" s="17"/>
    </row>
    <row r="472" spans="1:5" x14ac:dyDescent="0.2">
      <c r="A472" s="11" t="s">
        <v>20</v>
      </c>
      <c r="B472" s="14">
        <v>1797</v>
      </c>
      <c r="C472" s="21"/>
      <c r="D472" s="17"/>
      <c r="E472" s="17"/>
    </row>
    <row r="473" spans="1:5" x14ac:dyDescent="0.2">
      <c r="A473" s="11" t="s">
        <v>20</v>
      </c>
      <c r="B473" s="14">
        <v>261</v>
      </c>
      <c r="C473" s="21"/>
      <c r="D473" s="17"/>
      <c r="E473" s="17"/>
    </row>
    <row r="474" spans="1:5" x14ac:dyDescent="0.2">
      <c r="A474" s="11" t="s">
        <v>20</v>
      </c>
      <c r="B474" s="14">
        <v>157</v>
      </c>
      <c r="C474" s="21"/>
      <c r="D474" s="17"/>
      <c r="E474" s="17"/>
    </row>
    <row r="475" spans="1:5" x14ac:dyDescent="0.2">
      <c r="A475" s="11" t="s">
        <v>20</v>
      </c>
      <c r="B475" s="14">
        <v>3533</v>
      </c>
      <c r="C475" s="21"/>
      <c r="D475" s="17"/>
      <c r="E475" s="17"/>
    </row>
    <row r="476" spans="1:5" x14ac:dyDescent="0.2">
      <c r="A476" s="11" t="s">
        <v>20</v>
      </c>
      <c r="B476" s="14">
        <v>155</v>
      </c>
      <c r="C476" s="21"/>
      <c r="D476" s="17"/>
      <c r="E476" s="17"/>
    </row>
    <row r="477" spans="1:5" x14ac:dyDescent="0.2">
      <c r="A477" s="11" t="s">
        <v>20</v>
      </c>
      <c r="B477" s="14">
        <v>132</v>
      </c>
      <c r="C477" s="21"/>
      <c r="D477" s="17"/>
      <c r="E477" s="17"/>
    </row>
    <row r="478" spans="1:5" x14ac:dyDescent="0.2">
      <c r="A478" s="11" t="s">
        <v>20</v>
      </c>
      <c r="B478" s="14">
        <v>1354</v>
      </c>
      <c r="C478" s="21"/>
      <c r="D478" s="17"/>
      <c r="E478" s="17"/>
    </row>
    <row r="479" spans="1:5" x14ac:dyDescent="0.2">
      <c r="A479" s="11" t="s">
        <v>20</v>
      </c>
      <c r="B479" s="14">
        <v>48</v>
      </c>
      <c r="C479" s="21"/>
      <c r="D479" s="17"/>
      <c r="E479" s="17"/>
    </row>
    <row r="480" spans="1:5" x14ac:dyDescent="0.2">
      <c r="A480" s="11" t="s">
        <v>20</v>
      </c>
      <c r="B480" s="14">
        <v>110</v>
      </c>
      <c r="C480" s="21"/>
      <c r="D480" s="17"/>
      <c r="E480" s="17"/>
    </row>
    <row r="481" spans="1:5" x14ac:dyDescent="0.2">
      <c r="A481" s="11" t="s">
        <v>20</v>
      </c>
      <c r="B481" s="14">
        <v>172</v>
      </c>
      <c r="C481" s="21"/>
      <c r="D481" s="17"/>
      <c r="E481" s="17"/>
    </row>
    <row r="482" spans="1:5" x14ac:dyDescent="0.2">
      <c r="A482" s="11" t="s">
        <v>20</v>
      </c>
      <c r="B482" s="14">
        <v>307</v>
      </c>
      <c r="C482" s="21"/>
      <c r="D482" s="17"/>
      <c r="E482" s="17"/>
    </row>
    <row r="483" spans="1:5" x14ac:dyDescent="0.2">
      <c r="A483" s="11" t="s">
        <v>20</v>
      </c>
      <c r="B483" s="14">
        <v>160</v>
      </c>
      <c r="C483" s="21"/>
      <c r="D483" s="17"/>
      <c r="E483" s="17"/>
    </row>
    <row r="484" spans="1:5" x14ac:dyDescent="0.2">
      <c r="A484" s="11" t="s">
        <v>20</v>
      </c>
      <c r="B484" s="14">
        <v>1467</v>
      </c>
      <c r="C484" s="21"/>
      <c r="D484" s="17"/>
      <c r="E484" s="17"/>
    </row>
    <row r="485" spans="1:5" x14ac:dyDescent="0.2">
      <c r="A485" s="11" t="s">
        <v>20</v>
      </c>
      <c r="B485" s="14">
        <v>2662</v>
      </c>
      <c r="C485" s="21"/>
      <c r="D485" s="17"/>
      <c r="E485" s="17"/>
    </row>
    <row r="486" spans="1:5" x14ac:dyDescent="0.2">
      <c r="A486" s="11" t="s">
        <v>20</v>
      </c>
      <c r="B486" s="14">
        <v>452</v>
      </c>
      <c r="C486" s="21"/>
      <c r="D486" s="17"/>
      <c r="E486" s="17"/>
    </row>
    <row r="487" spans="1:5" x14ac:dyDescent="0.2">
      <c r="A487" s="11" t="s">
        <v>20</v>
      </c>
      <c r="B487" s="14">
        <v>158</v>
      </c>
      <c r="C487" s="21"/>
      <c r="D487" s="17"/>
      <c r="E487" s="17"/>
    </row>
    <row r="488" spans="1:5" x14ac:dyDescent="0.2">
      <c r="A488" s="11" t="s">
        <v>20</v>
      </c>
      <c r="B488" s="14">
        <v>225</v>
      </c>
      <c r="C488" s="21"/>
      <c r="D488" s="17"/>
      <c r="E488" s="17"/>
    </row>
    <row r="489" spans="1:5" x14ac:dyDescent="0.2">
      <c r="A489" s="11" t="s">
        <v>20</v>
      </c>
      <c r="B489" s="14">
        <v>65</v>
      </c>
      <c r="C489" s="21"/>
      <c r="D489" s="17"/>
      <c r="E489" s="17"/>
    </row>
    <row r="490" spans="1:5" x14ac:dyDescent="0.2">
      <c r="A490" s="11" t="s">
        <v>20</v>
      </c>
      <c r="B490" s="14">
        <v>163</v>
      </c>
      <c r="C490" s="21"/>
      <c r="D490" s="17"/>
      <c r="E490" s="17"/>
    </row>
    <row r="491" spans="1:5" x14ac:dyDescent="0.2">
      <c r="A491" s="11" t="s">
        <v>20</v>
      </c>
      <c r="B491" s="14">
        <v>85</v>
      </c>
      <c r="C491" s="21"/>
      <c r="D491" s="17"/>
      <c r="E491" s="17"/>
    </row>
    <row r="492" spans="1:5" x14ac:dyDescent="0.2">
      <c r="A492" s="11" t="s">
        <v>20</v>
      </c>
      <c r="B492" s="14">
        <v>217</v>
      </c>
      <c r="C492" s="21"/>
      <c r="D492" s="17"/>
      <c r="E492" s="17"/>
    </row>
    <row r="493" spans="1:5" x14ac:dyDescent="0.2">
      <c r="A493" s="11" t="s">
        <v>20</v>
      </c>
      <c r="B493" s="14">
        <v>150</v>
      </c>
      <c r="C493" s="21"/>
      <c r="D493" s="17"/>
      <c r="E493" s="17"/>
    </row>
    <row r="494" spans="1:5" x14ac:dyDescent="0.2">
      <c r="A494" s="11" t="s">
        <v>20</v>
      </c>
      <c r="B494" s="14">
        <v>3272</v>
      </c>
      <c r="C494" s="21"/>
      <c r="D494" s="17"/>
      <c r="E494" s="17"/>
    </row>
    <row r="495" spans="1:5" x14ac:dyDescent="0.2">
      <c r="A495" s="11" t="s">
        <v>20</v>
      </c>
      <c r="B495" s="14">
        <v>300</v>
      </c>
      <c r="C495" s="21"/>
      <c r="D495" s="17"/>
      <c r="E495" s="17"/>
    </row>
    <row r="496" spans="1:5" x14ac:dyDescent="0.2">
      <c r="A496" s="11" t="s">
        <v>20</v>
      </c>
      <c r="B496" s="14">
        <v>126</v>
      </c>
      <c r="C496" s="21"/>
      <c r="D496" s="17"/>
      <c r="E496" s="17"/>
    </row>
    <row r="497" spans="1:5" x14ac:dyDescent="0.2">
      <c r="A497" s="11" t="s">
        <v>20</v>
      </c>
      <c r="B497" s="14">
        <v>2320</v>
      </c>
      <c r="C497" s="21"/>
      <c r="D497" s="17"/>
      <c r="E497" s="17"/>
    </row>
    <row r="498" spans="1:5" x14ac:dyDescent="0.2">
      <c r="A498" s="11" t="s">
        <v>20</v>
      </c>
      <c r="B498" s="14">
        <v>81</v>
      </c>
      <c r="C498" s="21"/>
      <c r="D498" s="17"/>
      <c r="E498" s="17"/>
    </row>
    <row r="499" spans="1:5" x14ac:dyDescent="0.2">
      <c r="A499" s="11" t="s">
        <v>20</v>
      </c>
      <c r="B499" s="14">
        <v>1887</v>
      </c>
      <c r="C499" s="21"/>
      <c r="D499" s="17"/>
      <c r="E499" s="17"/>
    </row>
    <row r="500" spans="1:5" x14ac:dyDescent="0.2">
      <c r="A500" s="11" t="s">
        <v>20</v>
      </c>
      <c r="B500" s="14">
        <v>4358</v>
      </c>
      <c r="C500" s="21"/>
      <c r="D500" s="17"/>
      <c r="E500" s="17"/>
    </row>
    <row r="501" spans="1:5" x14ac:dyDescent="0.2">
      <c r="A501" s="11" t="s">
        <v>20</v>
      </c>
      <c r="B501" s="14">
        <v>53</v>
      </c>
      <c r="C501" s="21"/>
      <c r="D501" s="17"/>
      <c r="E501" s="17"/>
    </row>
    <row r="502" spans="1:5" x14ac:dyDescent="0.2">
      <c r="A502" s="11" t="s">
        <v>20</v>
      </c>
      <c r="B502" s="14">
        <v>2414</v>
      </c>
      <c r="C502" s="21"/>
      <c r="D502" s="17"/>
      <c r="E502" s="17"/>
    </row>
    <row r="503" spans="1:5" x14ac:dyDescent="0.2">
      <c r="A503" s="11" t="s">
        <v>20</v>
      </c>
      <c r="B503" s="14">
        <v>80</v>
      </c>
      <c r="C503" s="21"/>
      <c r="D503" s="17"/>
      <c r="E503" s="17"/>
    </row>
    <row r="504" spans="1:5" x14ac:dyDescent="0.2">
      <c r="A504" s="11" t="s">
        <v>20</v>
      </c>
      <c r="B504" s="14">
        <v>193</v>
      </c>
      <c r="C504" s="21"/>
      <c r="D504" s="17"/>
      <c r="E504" s="17"/>
    </row>
    <row r="505" spans="1:5" x14ac:dyDescent="0.2">
      <c r="A505" s="11" t="s">
        <v>20</v>
      </c>
      <c r="B505" s="14">
        <v>52</v>
      </c>
      <c r="C505" s="21"/>
      <c r="D505" s="17"/>
      <c r="E505" s="17"/>
    </row>
    <row r="506" spans="1:5" x14ac:dyDescent="0.2">
      <c r="A506" s="11" t="s">
        <v>20</v>
      </c>
      <c r="B506" s="14">
        <v>290</v>
      </c>
      <c r="C506" s="21"/>
      <c r="D506" s="17"/>
      <c r="E506" s="17"/>
    </row>
    <row r="507" spans="1:5" x14ac:dyDescent="0.2">
      <c r="A507" s="11" t="s">
        <v>20</v>
      </c>
      <c r="B507" s="14">
        <v>122</v>
      </c>
      <c r="C507" s="21"/>
      <c r="D507" s="17"/>
      <c r="E507" s="17"/>
    </row>
    <row r="508" spans="1:5" x14ac:dyDescent="0.2">
      <c r="A508" s="11" t="s">
        <v>20</v>
      </c>
      <c r="B508" s="14">
        <v>1470</v>
      </c>
      <c r="C508" s="21"/>
      <c r="D508" s="17"/>
      <c r="E508" s="17"/>
    </row>
    <row r="509" spans="1:5" x14ac:dyDescent="0.2">
      <c r="A509" s="11" t="s">
        <v>20</v>
      </c>
      <c r="B509" s="14">
        <v>165</v>
      </c>
      <c r="C509" s="21"/>
      <c r="D509" s="17"/>
      <c r="E509" s="17"/>
    </row>
    <row r="510" spans="1:5" x14ac:dyDescent="0.2">
      <c r="A510" s="11" t="s">
        <v>20</v>
      </c>
      <c r="B510" s="14">
        <v>182</v>
      </c>
      <c r="C510" s="21"/>
      <c r="D510" s="17"/>
      <c r="E510" s="17"/>
    </row>
    <row r="511" spans="1:5" x14ac:dyDescent="0.2">
      <c r="A511" s="11" t="s">
        <v>20</v>
      </c>
      <c r="B511" s="14">
        <v>199</v>
      </c>
      <c r="C511" s="21"/>
      <c r="D511" s="17"/>
      <c r="E511" s="17"/>
    </row>
    <row r="512" spans="1:5" x14ac:dyDescent="0.2">
      <c r="A512" s="11" t="s">
        <v>20</v>
      </c>
      <c r="B512" s="14">
        <v>56</v>
      </c>
      <c r="C512" s="21"/>
      <c r="D512" s="17"/>
      <c r="E512" s="17"/>
    </row>
    <row r="513" spans="1:5" x14ac:dyDescent="0.2">
      <c r="A513" s="11" t="s">
        <v>20</v>
      </c>
      <c r="B513" s="14">
        <v>1460</v>
      </c>
      <c r="C513" s="21"/>
      <c r="D513" s="17"/>
      <c r="E513" s="17"/>
    </row>
    <row r="514" spans="1:5" x14ac:dyDescent="0.2">
      <c r="A514" s="11" t="s">
        <v>20</v>
      </c>
      <c r="B514" s="14">
        <v>123</v>
      </c>
      <c r="C514" s="21"/>
      <c r="D514" s="17"/>
      <c r="E514" s="17"/>
    </row>
    <row r="515" spans="1:5" x14ac:dyDescent="0.2">
      <c r="A515" s="11" t="s">
        <v>20</v>
      </c>
      <c r="B515" s="14">
        <v>159</v>
      </c>
      <c r="C515" s="21"/>
      <c r="D515" s="17"/>
      <c r="E515" s="17"/>
    </row>
    <row r="516" spans="1:5" x14ac:dyDescent="0.2">
      <c r="A516" s="11" t="s">
        <v>20</v>
      </c>
      <c r="B516" s="14">
        <v>110</v>
      </c>
      <c r="C516" s="21"/>
      <c r="D516" s="17"/>
      <c r="E516" s="17"/>
    </row>
    <row r="517" spans="1:5" x14ac:dyDescent="0.2">
      <c r="A517" s="11" t="s">
        <v>20</v>
      </c>
      <c r="B517" s="14">
        <v>236</v>
      </c>
      <c r="C517" s="21"/>
      <c r="D517" s="17"/>
      <c r="E517" s="17"/>
    </row>
    <row r="518" spans="1:5" x14ac:dyDescent="0.2">
      <c r="A518" s="11" t="s">
        <v>20</v>
      </c>
      <c r="B518" s="14">
        <v>191</v>
      </c>
      <c r="C518" s="21"/>
      <c r="D518" s="17"/>
      <c r="E518" s="17"/>
    </row>
    <row r="519" spans="1:5" x14ac:dyDescent="0.2">
      <c r="A519" s="11" t="s">
        <v>20</v>
      </c>
      <c r="B519" s="14">
        <v>3934</v>
      </c>
      <c r="C519" s="21"/>
      <c r="D519" s="17"/>
      <c r="E519" s="17"/>
    </row>
    <row r="520" spans="1:5" x14ac:dyDescent="0.2">
      <c r="A520" s="11" t="s">
        <v>20</v>
      </c>
      <c r="B520" s="14">
        <v>80</v>
      </c>
      <c r="C520" s="21"/>
      <c r="D520" s="17"/>
      <c r="E520" s="17"/>
    </row>
    <row r="521" spans="1:5" x14ac:dyDescent="0.2">
      <c r="A521" s="11" t="s">
        <v>20</v>
      </c>
      <c r="B521" s="14">
        <v>462</v>
      </c>
      <c r="C521" s="21"/>
      <c r="D521" s="17"/>
      <c r="E521" s="17"/>
    </row>
    <row r="522" spans="1:5" x14ac:dyDescent="0.2">
      <c r="A522" s="11" t="s">
        <v>20</v>
      </c>
      <c r="B522" s="14">
        <v>179</v>
      </c>
      <c r="C522" s="21"/>
      <c r="D522" s="17"/>
      <c r="E522" s="17"/>
    </row>
    <row r="523" spans="1:5" x14ac:dyDescent="0.2">
      <c r="A523" s="11" t="s">
        <v>20</v>
      </c>
      <c r="B523" s="14">
        <v>1866</v>
      </c>
      <c r="C523" s="21"/>
      <c r="D523" s="17"/>
      <c r="E523" s="17"/>
    </row>
    <row r="524" spans="1:5" x14ac:dyDescent="0.2">
      <c r="A524" s="11" t="s">
        <v>20</v>
      </c>
      <c r="B524" s="14">
        <v>156</v>
      </c>
      <c r="C524" s="21"/>
      <c r="D524" s="17"/>
      <c r="E524" s="17"/>
    </row>
    <row r="525" spans="1:5" x14ac:dyDescent="0.2">
      <c r="A525" s="11" t="s">
        <v>20</v>
      </c>
      <c r="B525" s="14">
        <v>255</v>
      </c>
      <c r="C525" s="21"/>
      <c r="D525" s="17"/>
      <c r="E525" s="17"/>
    </row>
    <row r="526" spans="1:5" x14ac:dyDescent="0.2">
      <c r="A526" s="11" t="s">
        <v>20</v>
      </c>
      <c r="B526" s="14">
        <v>2261</v>
      </c>
      <c r="C526" s="21"/>
      <c r="D526" s="17"/>
      <c r="E526" s="17"/>
    </row>
    <row r="527" spans="1:5" x14ac:dyDescent="0.2">
      <c r="A527" s="11" t="s">
        <v>20</v>
      </c>
      <c r="B527" s="14">
        <v>40</v>
      </c>
      <c r="C527" s="21"/>
      <c r="D527" s="17"/>
      <c r="E527" s="17"/>
    </row>
    <row r="528" spans="1:5" x14ac:dyDescent="0.2">
      <c r="A528" s="11" t="s">
        <v>20</v>
      </c>
      <c r="B528" s="14">
        <v>2289</v>
      </c>
      <c r="C528" s="21"/>
      <c r="D528" s="17"/>
      <c r="E528" s="17"/>
    </row>
    <row r="529" spans="1:5" x14ac:dyDescent="0.2">
      <c r="A529" s="11" t="s">
        <v>20</v>
      </c>
      <c r="B529" s="14">
        <v>65</v>
      </c>
      <c r="C529" s="21"/>
      <c r="D529" s="17"/>
      <c r="E529" s="17"/>
    </row>
    <row r="530" spans="1:5" x14ac:dyDescent="0.2">
      <c r="A530" s="11" t="s">
        <v>20</v>
      </c>
      <c r="B530" s="14">
        <v>3777</v>
      </c>
      <c r="C530" s="21"/>
      <c r="D530" s="17"/>
      <c r="E530" s="17"/>
    </row>
    <row r="531" spans="1:5" x14ac:dyDescent="0.2">
      <c r="A531" s="11" t="s">
        <v>20</v>
      </c>
      <c r="B531" s="14">
        <v>184</v>
      </c>
      <c r="C531" s="21"/>
      <c r="D531" s="17"/>
      <c r="E531" s="17"/>
    </row>
    <row r="532" spans="1:5" x14ac:dyDescent="0.2">
      <c r="A532" s="11" t="s">
        <v>20</v>
      </c>
      <c r="B532" s="14">
        <v>85</v>
      </c>
      <c r="C532" s="21"/>
      <c r="D532" s="17"/>
      <c r="E532" s="17"/>
    </row>
    <row r="533" spans="1:5" x14ac:dyDescent="0.2">
      <c r="A533" s="11" t="s">
        <v>20</v>
      </c>
      <c r="B533" s="14">
        <v>144</v>
      </c>
      <c r="C533" s="21"/>
      <c r="D533" s="17"/>
      <c r="E533" s="17"/>
    </row>
    <row r="534" spans="1:5" x14ac:dyDescent="0.2">
      <c r="A534" s="11" t="s">
        <v>20</v>
      </c>
      <c r="B534" s="14">
        <v>1902</v>
      </c>
      <c r="C534" s="21"/>
      <c r="D534" s="17"/>
      <c r="E534" s="17"/>
    </row>
    <row r="535" spans="1:5" x14ac:dyDescent="0.2">
      <c r="A535" s="11" t="s">
        <v>20</v>
      </c>
      <c r="B535" s="14">
        <v>105</v>
      </c>
      <c r="C535" s="21"/>
      <c r="D535" s="17"/>
      <c r="E535" s="17"/>
    </row>
    <row r="536" spans="1:5" x14ac:dyDescent="0.2">
      <c r="A536" s="11" t="s">
        <v>20</v>
      </c>
      <c r="B536" s="14">
        <v>132</v>
      </c>
      <c r="C536" s="21"/>
      <c r="D536" s="17"/>
      <c r="E536" s="17"/>
    </row>
    <row r="537" spans="1:5" x14ac:dyDescent="0.2">
      <c r="A537" s="11" t="s">
        <v>20</v>
      </c>
      <c r="B537" s="14">
        <v>96</v>
      </c>
      <c r="C537" s="21"/>
      <c r="D537" s="17"/>
      <c r="E537" s="17"/>
    </row>
    <row r="538" spans="1:5" x14ac:dyDescent="0.2">
      <c r="A538" s="11" t="s">
        <v>20</v>
      </c>
      <c r="B538" s="14">
        <v>114</v>
      </c>
      <c r="C538" s="21"/>
      <c r="D538" s="17"/>
      <c r="E538" s="17"/>
    </row>
    <row r="539" spans="1:5" x14ac:dyDescent="0.2">
      <c r="A539" s="11" t="s">
        <v>20</v>
      </c>
      <c r="B539" s="14">
        <v>203</v>
      </c>
      <c r="C539" s="21"/>
      <c r="D539" s="17"/>
      <c r="E539" s="17"/>
    </row>
    <row r="540" spans="1:5" x14ac:dyDescent="0.2">
      <c r="A540" s="11" t="s">
        <v>20</v>
      </c>
      <c r="B540" s="14">
        <v>1559</v>
      </c>
      <c r="C540" s="21"/>
      <c r="D540" s="17"/>
      <c r="E540" s="17"/>
    </row>
    <row r="541" spans="1:5" x14ac:dyDescent="0.2">
      <c r="A541" s="11" t="s">
        <v>20</v>
      </c>
      <c r="B541" s="14">
        <v>1548</v>
      </c>
      <c r="C541" s="21"/>
      <c r="D541" s="17"/>
      <c r="E541" s="17"/>
    </row>
    <row r="542" spans="1:5" x14ac:dyDescent="0.2">
      <c r="A542" s="11" t="s">
        <v>20</v>
      </c>
      <c r="B542" s="14">
        <v>80</v>
      </c>
      <c r="C542" s="21"/>
      <c r="D542" s="17"/>
      <c r="E542" s="17"/>
    </row>
    <row r="543" spans="1:5" x14ac:dyDescent="0.2">
      <c r="A543" s="11" t="s">
        <v>20</v>
      </c>
      <c r="B543" s="14">
        <v>131</v>
      </c>
      <c r="C543" s="21"/>
      <c r="D543" s="17"/>
      <c r="E543" s="17"/>
    </row>
    <row r="544" spans="1:5" x14ac:dyDescent="0.2">
      <c r="A544" s="11" t="s">
        <v>20</v>
      </c>
      <c r="B544" s="14">
        <v>112</v>
      </c>
      <c r="C544" s="21"/>
      <c r="D544" s="17"/>
      <c r="E544" s="17"/>
    </row>
    <row r="545" spans="1:5" x14ac:dyDescent="0.2">
      <c r="A545" s="11" t="s">
        <v>20</v>
      </c>
      <c r="B545" s="14">
        <v>155</v>
      </c>
      <c r="C545" s="21"/>
      <c r="D545" s="17"/>
      <c r="E545" s="17"/>
    </row>
    <row r="546" spans="1:5" x14ac:dyDescent="0.2">
      <c r="A546" s="11" t="s">
        <v>20</v>
      </c>
      <c r="B546" s="14">
        <v>266</v>
      </c>
      <c r="C546" s="21"/>
      <c r="D546" s="17"/>
      <c r="E546" s="17"/>
    </row>
    <row r="547" spans="1:5" x14ac:dyDescent="0.2">
      <c r="A547" s="11" t="s">
        <v>20</v>
      </c>
      <c r="B547" s="14">
        <v>155</v>
      </c>
      <c r="C547" s="21"/>
      <c r="D547" s="17"/>
      <c r="E547" s="17"/>
    </row>
    <row r="548" spans="1:5" x14ac:dyDescent="0.2">
      <c r="A548" s="11" t="s">
        <v>20</v>
      </c>
      <c r="B548" s="14">
        <v>207</v>
      </c>
      <c r="C548" s="21"/>
      <c r="D548" s="17"/>
      <c r="E548" s="17"/>
    </row>
    <row r="549" spans="1:5" x14ac:dyDescent="0.2">
      <c r="A549" s="11" t="s">
        <v>20</v>
      </c>
      <c r="B549" s="14">
        <v>245</v>
      </c>
      <c r="C549" s="21"/>
      <c r="D549" s="17"/>
      <c r="E549" s="17"/>
    </row>
    <row r="550" spans="1:5" x14ac:dyDescent="0.2">
      <c r="A550" s="11" t="s">
        <v>20</v>
      </c>
      <c r="B550" s="14">
        <v>1573</v>
      </c>
      <c r="C550" s="21"/>
      <c r="D550" s="17"/>
      <c r="E550" s="17"/>
    </row>
    <row r="551" spans="1:5" x14ac:dyDescent="0.2">
      <c r="A551" s="11" t="s">
        <v>20</v>
      </c>
      <c r="B551" s="14">
        <v>114</v>
      </c>
      <c r="C551" s="21"/>
      <c r="D551" s="17"/>
      <c r="E551" s="17"/>
    </row>
    <row r="552" spans="1:5" x14ac:dyDescent="0.2">
      <c r="A552" s="11" t="s">
        <v>20</v>
      </c>
      <c r="B552" s="14">
        <v>93</v>
      </c>
      <c r="C552" s="21"/>
      <c r="D552" s="17"/>
      <c r="E552" s="17"/>
    </row>
    <row r="553" spans="1:5" x14ac:dyDescent="0.2">
      <c r="A553" s="11" t="s">
        <v>20</v>
      </c>
      <c r="B553" s="14">
        <v>1681</v>
      </c>
      <c r="C553" s="21"/>
      <c r="D553" s="17"/>
      <c r="E553" s="17"/>
    </row>
    <row r="554" spans="1:5" x14ac:dyDescent="0.2">
      <c r="A554" s="11" t="s">
        <v>20</v>
      </c>
      <c r="B554" s="14">
        <v>32</v>
      </c>
      <c r="C554" s="21"/>
      <c r="D554" s="17"/>
      <c r="E554" s="17"/>
    </row>
    <row r="555" spans="1:5" x14ac:dyDescent="0.2">
      <c r="A555" s="11" t="s">
        <v>20</v>
      </c>
      <c r="B555" s="14">
        <v>135</v>
      </c>
      <c r="C555" s="21"/>
      <c r="D555" s="17"/>
      <c r="E555" s="17"/>
    </row>
    <row r="556" spans="1:5" x14ac:dyDescent="0.2">
      <c r="A556" s="11" t="s">
        <v>20</v>
      </c>
      <c r="B556" s="14">
        <v>140</v>
      </c>
      <c r="C556" s="21"/>
      <c r="D556" s="17"/>
      <c r="E556" s="17"/>
    </row>
    <row r="557" spans="1:5" x14ac:dyDescent="0.2">
      <c r="A557" s="11" t="s">
        <v>20</v>
      </c>
      <c r="B557" s="14">
        <v>92</v>
      </c>
      <c r="C557" s="21"/>
      <c r="D557" s="17"/>
      <c r="E557" s="17"/>
    </row>
    <row r="558" spans="1:5" x14ac:dyDescent="0.2">
      <c r="A558" s="11" t="s">
        <v>20</v>
      </c>
      <c r="B558" s="14">
        <v>1015</v>
      </c>
      <c r="C558" s="21"/>
      <c r="D558" s="17"/>
      <c r="E558" s="17"/>
    </row>
    <row r="559" spans="1:5" x14ac:dyDescent="0.2">
      <c r="A559" s="11" t="s">
        <v>20</v>
      </c>
      <c r="B559" s="14">
        <v>323</v>
      </c>
      <c r="C559" s="21"/>
      <c r="D559" s="17"/>
      <c r="E559" s="17"/>
    </row>
    <row r="560" spans="1:5" x14ac:dyDescent="0.2">
      <c r="A560" s="11" t="s">
        <v>20</v>
      </c>
      <c r="B560" s="14">
        <v>2326</v>
      </c>
      <c r="C560" s="21"/>
      <c r="D560" s="17"/>
      <c r="E560" s="17"/>
    </row>
    <row r="561" spans="1:5" x14ac:dyDescent="0.2">
      <c r="A561" s="11" t="s">
        <v>20</v>
      </c>
      <c r="B561" s="14">
        <v>381</v>
      </c>
      <c r="C561" s="21"/>
      <c r="D561" s="17"/>
      <c r="E561" s="17"/>
    </row>
    <row r="562" spans="1:5" x14ac:dyDescent="0.2">
      <c r="A562" s="11" t="s">
        <v>20</v>
      </c>
      <c r="B562" s="14">
        <v>480</v>
      </c>
      <c r="C562" s="21"/>
      <c r="D562" s="17"/>
      <c r="E562" s="17"/>
    </row>
    <row r="563" spans="1:5" x14ac:dyDescent="0.2">
      <c r="A563" s="11" t="s">
        <v>20</v>
      </c>
      <c r="B563" s="14">
        <v>226</v>
      </c>
      <c r="C563" s="21"/>
      <c r="D563" s="17"/>
      <c r="E563" s="17"/>
    </row>
    <row r="564" spans="1:5" x14ac:dyDescent="0.2">
      <c r="A564" s="11" t="s">
        <v>20</v>
      </c>
      <c r="B564" s="14">
        <v>241</v>
      </c>
      <c r="C564" s="21"/>
      <c r="D564" s="17"/>
      <c r="E564" s="17"/>
    </row>
    <row r="565" spans="1:5" x14ac:dyDescent="0.2">
      <c r="A565" s="11" t="s">
        <v>20</v>
      </c>
      <c r="B565" s="14">
        <v>132</v>
      </c>
      <c r="C565" s="21"/>
      <c r="D565" s="17"/>
      <c r="E565" s="17"/>
    </row>
    <row r="566" spans="1:5" x14ac:dyDescent="0.2">
      <c r="A566" s="11" t="s">
        <v>20</v>
      </c>
      <c r="B566" s="12">
        <v>2043</v>
      </c>
      <c r="C566" s="21"/>
      <c r="D566" s="17"/>
      <c r="E566" s="17"/>
    </row>
  </sheetData>
  <conditionalFormatting sqref="A2:A566">
    <cfRule type="expression" dxfId="7" priority="5">
      <formula>$G2 = "live"</formula>
    </cfRule>
    <cfRule type="expression" dxfId="6" priority="6">
      <formula>$G2 = "canceled"</formula>
    </cfRule>
    <cfRule type="expression" dxfId="5" priority="7">
      <formula>$G2 = "successful"</formula>
    </cfRule>
    <cfRule type="expression" dxfId="4" priority="8">
      <formula>$G2 = "failed"</formula>
    </cfRule>
  </conditionalFormatting>
  <conditionalFormatting sqref="D2:D365">
    <cfRule type="expression" dxfId="3" priority="1">
      <formula>$G2 = "live"</formula>
    </cfRule>
    <cfRule type="expression" dxfId="2" priority="2">
      <formula>$G2 = "canceled"</formula>
    </cfRule>
    <cfRule type="expression" dxfId="1" priority="3">
      <formula>$G2 = "successful"</formula>
    </cfRule>
    <cfRule type="expression" dxfId="0" priority="4">
      <formula>$G2 = "failed"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B164-055E-E941-B88C-0A4B6A9AD57A}">
  <dimension ref="A1:E30"/>
  <sheetViews>
    <sheetView workbookViewId="0">
      <selection activeCell="B3" sqref="B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6</v>
      </c>
      <c r="B1" t="s">
        <v>2046</v>
      </c>
    </row>
    <row r="2" spans="1:5" x14ac:dyDescent="0.2">
      <c r="A2" s="6" t="s">
        <v>2030</v>
      </c>
      <c r="B2" t="s">
        <v>2046</v>
      </c>
    </row>
    <row r="4" spans="1:5" x14ac:dyDescent="0.2">
      <c r="A4" s="6" t="s">
        <v>2045</v>
      </c>
      <c r="B4" s="6" t="s">
        <v>2033</v>
      </c>
    </row>
    <row r="5" spans="1:5" x14ac:dyDescent="0.2">
      <c r="A5" s="6" t="s">
        <v>2044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7" t="s">
        <v>2047</v>
      </c>
      <c r="B6">
        <v>1</v>
      </c>
      <c r="C6">
        <v>10</v>
      </c>
      <c r="D6">
        <v>21</v>
      </c>
      <c r="E6">
        <v>32</v>
      </c>
    </row>
    <row r="7" spans="1:5" x14ac:dyDescent="0.2">
      <c r="A7" s="7" t="s">
        <v>2048</v>
      </c>
      <c r="D7">
        <v>4</v>
      </c>
      <c r="E7">
        <v>4</v>
      </c>
    </row>
    <row r="8" spans="1:5" x14ac:dyDescent="0.2">
      <c r="A8" s="7" t="s">
        <v>2049</v>
      </c>
      <c r="B8">
        <v>4</v>
      </c>
      <c r="C8">
        <v>21</v>
      </c>
      <c r="D8">
        <v>34</v>
      </c>
      <c r="E8">
        <v>59</v>
      </c>
    </row>
    <row r="9" spans="1:5" x14ac:dyDescent="0.2">
      <c r="A9" s="7" t="s">
        <v>2050</v>
      </c>
      <c r="B9">
        <v>2</v>
      </c>
      <c r="C9">
        <v>12</v>
      </c>
      <c r="D9">
        <v>22</v>
      </c>
      <c r="E9">
        <v>36</v>
      </c>
    </row>
    <row r="10" spans="1:5" x14ac:dyDescent="0.2">
      <c r="A10" s="7" t="s">
        <v>2051</v>
      </c>
      <c r="C10">
        <v>8</v>
      </c>
      <c r="D10">
        <v>10</v>
      </c>
      <c r="E10">
        <v>18</v>
      </c>
    </row>
    <row r="11" spans="1:5" x14ac:dyDescent="0.2">
      <c r="A11" s="7" t="s">
        <v>2052</v>
      </c>
      <c r="B11">
        <v>1</v>
      </c>
      <c r="C11">
        <v>7</v>
      </c>
      <c r="D11">
        <v>9</v>
      </c>
      <c r="E11">
        <v>17</v>
      </c>
    </row>
    <row r="12" spans="1:5" x14ac:dyDescent="0.2">
      <c r="A12" s="7" t="s">
        <v>2053</v>
      </c>
      <c r="B12">
        <v>4</v>
      </c>
      <c r="C12">
        <v>20</v>
      </c>
      <c r="D12">
        <v>22</v>
      </c>
      <c r="E12">
        <v>46</v>
      </c>
    </row>
    <row r="13" spans="1:5" x14ac:dyDescent="0.2">
      <c r="A13" s="7" t="s">
        <v>2054</v>
      </c>
      <c r="B13">
        <v>3</v>
      </c>
      <c r="C13">
        <v>19</v>
      </c>
      <c r="D13">
        <v>23</v>
      </c>
      <c r="E13">
        <v>45</v>
      </c>
    </row>
    <row r="14" spans="1:5" x14ac:dyDescent="0.2">
      <c r="A14" s="7" t="s">
        <v>2055</v>
      </c>
      <c r="B14">
        <v>1</v>
      </c>
      <c r="C14">
        <v>6</v>
      </c>
      <c r="D14">
        <v>10</v>
      </c>
      <c r="E14">
        <v>17</v>
      </c>
    </row>
    <row r="15" spans="1:5" x14ac:dyDescent="0.2">
      <c r="A15" s="7" t="s">
        <v>2056</v>
      </c>
      <c r="C15">
        <v>3</v>
      </c>
      <c r="D15">
        <v>4</v>
      </c>
      <c r="E15">
        <v>7</v>
      </c>
    </row>
    <row r="16" spans="1:5" x14ac:dyDescent="0.2">
      <c r="A16" s="7" t="s">
        <v>2057</v>
      </c>
      <c r="C16">
        <v>8</v>
      </c>
      <c r="D16">
        <v>4</v>
      </c>
      <c r="E16">
        <v>12</v>
      </c>
    </row>
    <row r="17" spans="1:5" x14ac:dyDescent="0.2">
      <c r="A17" s="7" t="s">
        <v>2058</v>
      </c>
      <c r="B17">
        <v>1</v>
      </c>
      <c r="C17">
        <v>6</v>
      </c>
      <c r="D17">
        <v>13</v>
      </c>
      <c r="E17">
        <v>20</v>
      </c>
    </row>
    <row r="18" spans="1:5" x14ac:dyDescent="0.2">
      <c r="A18" s="7" t="s">
        <v>2059</v>
      </c>
      <c r="B18">
        <v>4</v>
      </c>
      <c r="C18">
        <v>11</v>
      </c>
      <c r="D18">
        <v>26</v>
      </c>
      <c r="E18">
        <v>41</v>
      </c>
    </row>
    <row r="19" spans="1:5" x14ac:dyDescent="0.2">
      <c r="A19" s="7" t="s">
        <v>2060</v>
      </c>
      <c r="B19">
        <v>23</v>
      </c>
      <c r="C19">
        <v>132</v>
      </c>
      <c r="D19">
        <v>187</v>
      </c>
      <c r="E19">
        <v>342</v>
      </c>
    </row>
    <row r="20" spans="1:5" x14ac:dyDescent="0.2">
      <c r="A20" s="7" t="s">
        <v>2061</v>
      </c>
      <c r="C20">
        <v>4</v>
      </c>
      <c r="D20">
        <v>4</v>
      </c>
      <c r="E20">
        <v>8</v>
      </c>
    </row>
    <row r="21" spans="1:5" x14ac:dyDescent="0.2">
      <c r="A21" s="7" t="s">
        <v>2062</v>
      </c>
      <c r="B21">
        <v>6</v>
      </c>
      <c r="C21">
        <v>30</v>
      </c>
      <c r="D21">
        <v>49</v>
      </c>
      <c r="E21">
        <v>85</v>
      </c>
    </row>
    <row r="22" spans="1:5" x14ac:dyDescent="0.2">
      <c r="A22" s="7" t="s">
        <v>2063</v>
      </c>
      <c r="C22">
        <v>9</v>
      </c>
      <c r="D22">
        <v>5</v>
      </c>
      <c r="E22">
        <v>14</v>
      </c>
    </row>
    <row r="23" spans="1:5" x14ac:dyDescent="0.2">
      <c r="A23" s="7" t="s">
        <v>2064</v>
      </c>
      <c r="B23">
        <v>1</v>
      </c>
      <c r="C23">
        <v>5</v>
      </c>
      <c r="D23">
        <v>9</v>
      </c>
      <c r="E23">
        <v>15</v>
      </c>
    </row>
    <row r="24" spans="1:5" x14ac:dyDescent="0.2">
      <c r="A24" s="7" t="s">
        <v>2065</v>
      </c>
      <c r="B24">
        <v>3</v>
      </c>
      <c r="C24">
        <v>3</v>
      </c>
      <c r="D24">
        <v>11</v>
      </c>
      <c r="E24">
        <v>17</v>
      </c>
    </row>
    <row r="25" spans="1:5" x14ac:dyDescent="0.2">
      <c r="A25" s="7" t="s">
        <v>2066</v>
      </c>
      <c r="C25">
        <v>7</v>
      </c>
      <c r="D25">
        <v>14</v>
      </c>
      <c r="E25">
        <v>21</v>
      </c>
    </row>
    <row r="26" spans="1:5" x14ac:dyDescent="0.2">
      <c r="A26" s="7" t="s">
        <v>2067</v>
      </c>
      <c r="B26">
        <v>1</v>
      </c>
      <c r="C26">
        <v>15</v>
      </c>
      <c r="D26">
        <v>17</v>
      </c>
      <c r="E26">
        <v>33</v>
      </c>
    </row>
    <row r="27" spans="1:5" x14ac:dyDescent="0.2">
      <c r="A27" s="7" t="s">
        <v>2068</v>
      </c>
      <c r="C27">
        <v>16</v>
      </c>
      <c r="D27">
        <v>28</v>
      </c>
      <c r="E27">
        <v>44</v>
      </c>
    </row>
    <row r="28" spans="1:5" x14ac:dyDescent="0.2">
      <c r="A28" s="7" t="s">
        <v>2069</v>
      </c>
      <c r="B28">
        <v>2</v>
      </c>
      <c r="C28">
        <v>12</v>
      </c>
      <c r="D28">
        <v>36</v>
      </c>
      <c r="E28">
        <v>50</v>
      </c>
    </row>
    <row r="29" spans="1:5" x14ac:dyDescent="0.2">
      <c r="A29" s="7" t="s">
        <v>2070</v>
      </c>
      <c r="D29">
        <v>3</v>
      </c>
      <c r="E29">
        <v>3</v>
      </c>
    </row>
    <row r="30" spans="1:5" x14ac:dyDescent="0.2">
      <c r="A30" s="7" t="s">
        <v>2043</v>
      </c>
      <c r="B30">
        <v>57</v>
      </c>
      <c r="C30">
        <v>364</v>
      </c>
      <c r="D30">
        <v>565</v>
      </c>
      <c r="E3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F8F6-9064-7546-A832-CFEC3331F6C8}">
  <dimension ref="A1:E18"/>
  <sheetViews>
    <sheetView workbookViewId="0">
      <selection activeCell="E4" sqref="E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9" width="15.6640625" bestFit="1" customWidth="1"/>
    <col min="10" max="11" width="20.5" bestFit="1" customWidth="1"/>
  </cols>
  <sheetData>
    <row r="1" spans="1:5" x14ac:dyDescent="0.2">
      <c r="A1" s="6" t="s">
        <v>2030</v>
      </c>
      <c r="B1" t="s">
        <v>2046</v>
      </c>
    </row>
    <row r="2" spans="1:5" x14ac:dyDescent="0.2">
      <c r="A2" s="6" t="s">
        <v>2085</v>
      </c>
      <c r="B2" t="s">
        <v>2046</v>
      </c>
    </row>
    <row r="4" spans="1:5" x14ac:dyDescent="0.2">
      <c r="A4" s="6" t="s">
        <v>2045</v>
      </c>
      <c r="B4" s="6" t="s">
        <v>2033</v>
      </c>
    </row>
    <row r="5" spans="1:5" x14ac:dyDescent="0.2">
      <c r="A5" s="6" t="s">
        <v>2044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E152" sqref="E15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customWidth="1"/>
    <col min="7" max="7" width="14.5" customWidth="1"/>
    <col min="8" max="8" width="13" bestFit="1" customWidth="1"/>
    <col min="9" max="9" width="15.5" bestFit="1" customWidth="1"/>
    <col min="12" max="12" width="16" customWidth="1"/>
    <col min="13" max="13" width="11.1640625" bestFit="1" customWidth="1"/>
    <col min="14" max="14" width="25.1640625" customWidth="1"/>
    <col min="15" max="15" width="19.83203125" bestFit="1" customWidth="1"/>
    <col min="18" max="18" width="28" bestFit="1" customWidth="1"/>
    <col min="19" max="19" width="14.33203125" bestFit="1" customWidth="1"/>
    <col min="20" max="20" width="11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L2/86400+DATE(1970,1,1)</f>
        <v>42336.25</v>
      </c>
      <c r="O2" s="8">
        <f>M2/86400+DATE(1970,1,1)</f>
        <v>42353.25</v>
      </c>
      <c r="P2" t="b">
        <v>0</v>
      </c>
      <c r="Q2" t="b">
        <v>0</v>
      </c>
      <c r="R2" t="s">
        <v>17</v>
      </c>
      <c r="S2" t="str">
        <f t="shared" ref="S2:S65" si="1">LEFT(R2, SEARCH("/",R2,1)-1)</f>
        <v>food</v>
      </c>
      <c r="T2" t="str">
        <f t="shared" ref="T2:T65" si="2">RIGHT(R2, LEN(R2)- 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4">
        <f t="shared" ref="I3:I66" si="3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4">L3/86400+DATE(1970,1,1)</f>
        <v>41870.208333333336</v>
      </c>
      <c r="O3" s="8">
        <f t="shared" ref="O3:O66" si="5">M3/86400+DATE(1970,1,1)</f>
        <v>41872.208333333336</v>
      </c>
      <c r="P3" t="b">
        <v>0</v>
      </c>
      <c r="Q3" t="b">
        <v>1</v>
      </c>
      <c r="R3" t="s">
        <v>23</v>
      </c>
      <c r="S3" t="str">
        <f t="shared" si="1"/>
        <v>music</v>
      </c>
      <c r="T3" t="str">
        <f t="shared" si="2"/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4"/>
        <v>41595.25</v>
      </c>
      <c r="O4" s="8">
        <f t="shared" si="5"/>
        <v>41597.25</v>
      </c>
      <c r="P4" t="b">
        <v>0</v>
      </c>
      <c r="Q4" t="b">
        <v>0</v>
      </c>
      <c r="R4" t="s">
        <v>28</v>
      </c>
      <c r="S4" t="str">
        <f t="shared" si="1"/>
        <v>technology</v>
      </c>
      <c r="T4" t="str">
        <f t="shared" si="2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4"/>
        <v>43688.208333333328</v>
      </c>
      <c r="O5" s="8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1"/>
        <v>music</v>
      </c>
      <c r="T5" t="str">
        <f t="shared" si="2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4"/>
        <v>43485.25</v>
      </c>
      <c r="O6" s="8">
        <f t="shared" si="5"/>
        <v>43489.25</v>
      </c>
      <c r="P6" t="b">
        <v>0</v>
      </c>
      <c r="Q6" t="b">
        <v>0</v>
      </c>
      <c r="R6" t="s">
        <v>33</v>
      </c>
      <c r="S6" t="str">
        <f t="shared" si="1"/>
        <v>theater</v>
      </c>
      <c r="T6" t="str">
        <f t="shared" si="2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4"/>
        <v>41149.208333333336</v>
      </c>
      <c r="O7" s="8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1"/>
        <v>theater</v>
      </c>
      <c r="T7" t="str">
        <f t="shared" si="2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4"/>
        <v>42991.208333333328</v>
      </c>
      <c r="O8" s="8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1"/>
        <v>film &amp; video</v>
      </c>
      <c r="T8" t="str">
        <f t="shared" si="2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4"/>
        <v>42229.208333333328</v>
      </c>
      <c r="O9" s="8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1"/>
        <v>theater</v>
      </c>
      <c r="T9" t="str">
        <f t="shared" si="2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4"/>
        <v>40399.208333333336</v>
      </c>
      <c r="O10" s="8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1"/>
        <v>theater</v>
      </c>
      <c r="T10" t="str">
        <f t="shared" si="2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4"/>
        <v>41536.208333333336</v>
      </c>
      <c r="O11" s="8">
        <f t="shared" si="5"/>
        <v>41585.25</v>
      </c>
      <c r="P11" t="b">
        <v>0</v>
      </c>
      <c r="Q11" t="b">
        <v>0</v>
      </c>
      <c r="R11" t="s">
        <v>50</v>
      </c>
      <c r="S11" t="str">
        <f t="shared" si="1"/>
        <v>music</v>
      </c>
      <c r="T11" t="str">
        <f t="shared" si="2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4"/>
        <v>40404.208333333336</v>
      </c>
      <c r="O12" s="8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1"/>
        <v>film &amp; video</v>
      </c>
      <c r="T12" t="str">
        <f t="shared" si="2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4"/>
        <v>40442.208333333336</v>
      </c>
      <c r="O13" s="8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1"/>
        <v>theater</v>
      </c>
      <c r="T13" t="str">
        <f t="shared" si="2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4"/>
        <v>43760.208333333328</v>
      </c>
      <c r="O14" s="8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1"/>
        <v>film &amp; video</v>
      </c>
      <c r="T14" t="str">
        <f t="shared" si="2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4"/>
        <v>42532.208333333328</v>
      </c>
      <c r="O15" s="8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1"/>
        <v>music</v>
      </c>
      <c r="T15" t="str">
        <f t="shared" si="2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4"/>
        <v>40974.25</v>
      </c>
      <c r="O16" s="8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1"/>
        <v>music</v>
      </c>
      <c r="T16" t="str">
        <f t="shared" si="2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4"/>
        <v>43809.25</v>
      </c>
      <c r="O17" s="8">
        <f t="shared" si="5"/>
        <v>43813.25</v>
      </c>
      <c r="P17" t="b">
        <v>0</v>
      </c>
      <c r="Q17" t="b">
        <v>0</v>
      </c>
      <c r="R17" t="s">
        <v>65</v>
      </c>
      <c r="S17" t="str">
        <f t="shared" si="1"/>
        <v>technology</v>
      </c>
      <c r="T17" t="str">
        <f t="shared" si="2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4"/>
        <v>41661.25</v>
      </c>
      <c r="O18" s="8">
        <f t="shared" si="5"/>
        <v>41683.25</v>
      </c>
      <c r="P18" t="b">
        <v>0</v>
      </c>
      <c r="Q18" t="b">
        <v>0</v>
      </c>
      <c r="R18" t="s">
        <v>68</v>
      </c>
      <c r="S18" t="str">
        <f t="shared" si="1"/>
        <v>publishing</v>
      </c>
      <c r="T18" t="str">
        <f t="shared" si="2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4"/>
        <v>40555.25</v>
      </c>
      <c r="O19" s="8">
        <f t="shared" si="5"/>
        <v>40556.25</v>
      </c>
      <c r="P19" t="b">
        <v>0</v>
      </c>
      <c r="Q19" t="b">
        <v>0</v>
      </c>
      <c r="R19" t="s">
        <v>71</v>
      </c>
      <c r="S19" t="str">
        <f t="shared" si="1"/>
        <v>film &amp; video</v>
      </c>
      <c r="T19" t="str">
        <f t="shared" si="2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4"/>
        <v>43351.208333333328</v>
      </c>
      <c r="O20" s="8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1"/>
        <v>theater</v>
      </c>
      <c r="T20" t="str">
        <f t="shared" si="2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4"/>
        <v>43528.25</v>
      </c>
      <c r="O21" s="8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1"/>
        <v>theater</v>
      </c>
      <c r="T21" t="str">
        <f t="shared" si="2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4"/>
        <v>41848.208333333336</v>
      </c>
      <c r="O22" s="8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1"/>
        <v>film &amp; video</v>
      </c>
      <c r="T22" t="str">
        <f t="shared" si="2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4"/>
        <v>40770.208333333336</v>
      </c>
      <c r="O23" s="8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1"/>
        <v>theater</v>
      </c>
      <c r="T23" t="str">
        <f t="shared" si="2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4"/>
        <v>43193.208333333328</v>
      </c>
      <c r="O24" s="8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1"/>
        <v>theater</v>
      </c>
      <c r="T24" t="str">
        <f t="shared" si="2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4"/>
        <v>43510.25</v>
      </c>
      <c r="O25" s="8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1"/>
        <v>film &amp; video</v>
      </c>
      <c r="T25" t="str">
        <f t="shared" si="2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4"/>
        <v>41811.208333333336</v>
      </c>
      <c r="O26" s="8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1"/>
        <v>technology</v>
      </c>
      <c r="T26" t="str">
        <f t="shared" si="2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4"/>
        <v>40681.208333333336</v>
      </c>
      <c r="O27" s="8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1"/>
        <v>games</v>
      </c>
      <c r="T27" t="str">
        <f t="shared" si="2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4"/>
        <v>43312.208333333328</v>
      </c>
      <c r="O28" s="8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1"/>
        <v>theater</v>
      </c>
      <c r="T28" t="str">
        <f t="shared" si="2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4"/>
        <v>42280.208333333328</v>
      </c>
      <c r="O29" s="8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1"/>
        <v>music</v>
      </c>
      <c r="T29" t="str">
        <f t="shared" si="2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4"/>
        <v>40218.25</v>
      </c>
      <c r="O30" s="8">
        <f t="shared" si="5"/>
        <v>40241.25</v>
      </c>
      <c r="P30" t="b">
        <v>0</v>
      </c>
      <c r="Q30" t="b">
        <v>1</v>
      </c>
      <c r="R30" t="s">
        <v>33</v>
      </c>
      <c r="S30" t="str">
        <f t="shared" si="1"/>
        <v>theater</v>
      </c>
      <c r="T30" t="str">
        <f t="shared" si="2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4"/>
        <v>43301.208333333328</v>
      </c>
      <c r="O31" s="8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1"/>
        <v>film &amp; video</v>
      </c>
      <c r="T31" t="str">
        <f t="shared" si="2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4"/>
        <v>43609.208333333328</v>
      </c>
      <c r="O32" s="8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1"/>
        <v>film &amp; video</v>
      </c>
      <c r="T32" t="str">
        <f t="shared" si="2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4"/>
        <v>42374.25</v>
      </c>
      <c r="O33" s="8">
        <f t="shared" si="5"/>
        <v>42402.25</v>
      </c>
      <c r="P33" t="b">
        <v>0</v>
      </c>
      <c r="Q33" t="b">
        <v>0</v>
      </c>
      <c r="R33" t="s">
        <v>89</v>
      </c>
      <c r="S33" t="str">
        <f t="shared" si="1"/>
        <v>games</v>
      </c>
      <c r="T33" t="str">
        <f t="shared" si="2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4"/>
        <v>43110.25</v>
      </c>
      <c r="O34" s="8">
        <f t="shared" si="5"/>
        <v>43137.25</v>
      </c>
      <c r="P34" t="b">
        <v>0</v>
      </c>
      <c r="Q34" t="b">
        <v>0</v>
      </c>
      <c r="R34" t="s">
        <v>42</v>
      </c>
      <c r="S34" t="str">
        <f t="shared" si="1"/>
        <v>film &amp; video</v>
      </c>
      <c r="T34" t="str">
        <f t="shared" si="2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4"/>
        <v>41917.208333333336</v>
      </c>
      <c r="O35" s="8">
        <f t="shared" si="5"/>
        <v>41954.25</v>
      </c>
      <c r="P35" t="b">
        <v>0</v>
      </c>
      <c r="Q35" t="b">
        <v>0</v>
      </c>
      <c r="R35" t="s">
        <v>33</v>
      </c>
      <c r="S35" t="str">
        <f t="shared" si="1"/>
        <v>theater</v>
      </c>
      <c r="T35" t="str">
        <f t="shared" si="2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4"/>
        <v>42817.208333333328</v>
      </c>
      <c r="O36" s="8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1"/>
        <v>film &amp; video</v>
      </c>
      <c r="T36" t="str">
        <f t="shared" si="2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4"/>
        <v>43484.25</v>
      </c>
      <c r="O37" s="8">
        <f t="shared" si="5"/>
        <v>43526.25</v>
      </c>
      <c r="P37" t="b">
        <v>0</v>
      </c>
      <c r="Q37" t="b">
        <v>1</v>
      </c>
      <c r="R37" t="s">
        <v>53</v>
      </c>
      <c r="S37" t="str">
        <f t="shared" si="1"/>
        <v>film &amp; video</v>
      </c>
      <c r="T37" t="str">
        <f t="shared" si="2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4"/>
        <v>40600.25</v>
      </c>
      <c r="O38" s="8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1"/>
        <v>theater</v>
      </c>
      <c r="T38" t="str">
        <f t="shared" si="2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4"/>
        <v>43744.208333333328</v>
      </c>
      <c r="O39" s="8">
        <f t="shared" si="5"/>
        <v>43777.25</v>
      </c>
      <c r="P39" t="b">
        <v>0</v>
      </c>
      <c r="Q39" t="b">
        <v>1</v>
      </c>
      <c r="R39" t="s">
        <v>119</v>
      </c>
      <c r="S39" t="str">
        <f t="shared" si="1"/>
        <v>publishing</v>
      </c>
      <c r="T39" t="str">
        <f t="shared" si="2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4"/>
        <v>40469.208333333336</v>
      </c>
      <c r="O40" s="8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1"/>
        <v>photography</v>
      </c>
      <c r="T40" t="str">
        <f t="shared" si="2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4"/>
        <v>41330.25</v>
      </c>
      <c r="O41" s="8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1"/>
        <v>theater</v>
      </c>
      <c r="T41" t="str">
        <f t="shared" si="2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4"/>
        <v>40334.208333333336</v>
      </c>
      <c r="O42" s="8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1"/>
        <v>technology</v>
      </c>
      <c r="T42" t="str">
        <f t="shared" si="2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4"/>
        <v>41156.208333333336</v>
      </c>
      <c r="O43" s="8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1"/>
        <v>music</v>
      </c>
      <c r="T43" t="str">
        <f t="shared" si="2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4"/>
        <v>40728.208333333336</v>
      </c>
      <c r="O44" s="8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1"/>
        <v>food</v>
      </c>
      <c r="T44" t="str">
        <f t="shared" si="2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4"/>
        <v>41844.208333333336</v>
      </c>
      <c r="O45" s="8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1"/>
        <v>publishing</v>
      </c>
      <c r="T45" t="str">
        <f t="shared" si="2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4"/>
        <v>43541.208333333328</v>
      </c>
      <c r="O46" s="8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1"/>
        <v>publishing</v>
      </c>
      <c r="T46" t="str">
        <f t="shared" si="2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4"/>
        <v>42676.208333333328</v>
      </c>
      <c r="O47" s="8">
        <f t="shared" si="5"/>
        <v>42691.25</v>
      </c>
      <c r="P47" t="b">
        <v>0</v>
      </c>
      <c r="Q47" t="b">
        <v>1</v>
      </c>
      <c r="R47" t="s">
        <v>33</v>
      </c>
      <c r="S47" t="str">
        <f t="shared" si="1"/>
        <v>theater</v>
      </c>
      <c r="T47" t="str">
        <f t="shared" si="2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4"/>
        <v>40367.208333333336</v>
      </c>
      <c r="O48" s="8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1"/>
        <v>music</v>
      </c>
      <c r="T48" t="str">
        <f t="shared" si="2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4"/>
        <v>41727.208333333336</v>
      </c>
      <c r="O49" s="8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1"/>
        <v>theater</v>
      </c>
      <c r="T49" t="str">
        <f t="shared" si="2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4"/>
        <v>42180.208333333328</v>
      </c>
      <c r="O50" s="8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1"/>
        <v>theater</v>
      </c>
      <c r="T50" t="str">
        <f t="shared" si="2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4"/>
        <v>43758.208333333328</v>
      </c>
      <c r="O51" s="8">
        <f t="shared" si="5"/>
        <v>43803.25</v>
      </c>
      <c r="P51" t="b">
        <v>0</v>
      </c>
      <c r="Q51" t="b">
        <v>0</v>
      </c>
      <c r="R51" t="s">
        <v>23</v>
      </c>
      <c r="S51" t="str">
        <f t="shared" si="1"/>
        <v>music</v>
      </c>
      <c r="T51" t="str">
        <f t="shared" si="2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4"/>
        <v>41487.208333333336</v>
      </c>
      <c r="O52" s="8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1"/>
        <v>music</v>
      </c>
      <c r="T52" t="str">
        <f t="shared" si="2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4"/>
        <v>40995.208333333336</v>
      </c>
      <c r="O53" s="8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1"/>
        <v>technology</v>
      </c>
      <c r="T53" t="str">
        <f t="shared" si="2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4"/>
        <v>40436.208333333336</v>
      </c>
      <c r="O54" s="8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1"/>
        <v>theater</v>
      </c>
      <c r="T54" t="str">
        <f t="shared" si="2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4"/>
        <v>41779.208333333336</v>
      </c>
      <c r="O55" s="8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1"/>
        <v>film &amp; video</v>
      </c>
      <c r="T55" t="str">
        <f t="shared" si="2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4"/>
        <v>43170.25</v>
      </c>
      <c r="O56" s="8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1"/>
        <v>technology</v>
      </c>
      <c r="T56" t="str">
        <f t="shared" si="2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4"/>
        <v>43311.208333333328</v>
      </c>
      <c r="O57" s="8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1"/>
        <v>music</v>
      </c>
      <c r="T57" t="str">
        <f t="shared" si="2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4"/>
        <v>42014.25</v>
      </c>
      <c r="O58" s="8">
        <f t="shared" si="5"/>
        <v>42021.25</v>
      </c>
      <c r="P58" t="b">
        <v>0</v>
      </c>
      <c r="Q58" t="b">
        <v>0</v>
      </c>
      <c r="R58" t="s">
        <v>65</v>
      </c>
      <c r="S58" t="str">
        <f t="shared" si="1"/>
        <v>technology</v>
      </c>
      <c r="T58" t="str">
        <f t="shared" si="2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4"/>
        <v>42979.208333333328</v>
      </c>
      <c r="O59" s="8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1"/>
        <v>games</v>
      </c>
      <c r="T59" t="str">
        <f t="shared" si="2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4"/>
        <v>42268.208333333328</v>
      </c>
      <c r="O60" s="8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1"/>
        <v>theater</v>
      </c>
      <c r="T60" t="str">
        <f t="shared" si="2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4"/>
        <v>42898.208333333328</v>
      </c>
      <c r="O61" s="8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1"/>
        <v>theater</v>
      </c>
      <c r="T61" t="str">
        <f t="shared" si="2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4"/>
        <v>41107.208333333336</v>
      </c>
      <c r="O62" s="8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1"/>
        <v>theater</v>
      </c>
      <c r="T62" t="str">
        <f t="shared" si="2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4"/>
        <v>40595.25</v>
      </c>
      <c r="O63" s="8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1"/>
        <v>theater</v>
      </c>
      <c r="T63" t="str">
        <f t="shared" si="2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4"/>
        <v>42160.208333333328</v>
      </c>
      <c r="O64" s="8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1"/>
        <v>technology</v>
      </c>
      <c r="T64" t="str">
        <f t="shared" si="2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4"/>
        <v>42853.208333333328</v>
      </c>
      <c r="O65" s="8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1"/>
        <v>theater</v>
      </c>
      <c r="T65" t="str">
        <f t="shared" si="2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(E66/D66)*100</f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4"/>
        <v>43283.208333333328</v>
      </c>
      <c r="O66" s="8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ref="S66:S129" si="7">LEFT(R66, SEARCH("/",R66,1)-1)</f>
        <v>technology</v>
      </c>
      <c r="T66" t="str">
        <f t="shared" ref="T66:T129" si="8">RIGHT(R66, LEN(R66)- SEARCH("/",R66))</f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4">
        <f t="shared" ref="I67:I130" si="9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10">L67/86400+DATE(1970,1,1)</f>
        <v>40570.25</v>
      </c>
      <c r="O67" s="8">
        <f t="shared" ref="O67:O130" si="11">M67/86400+DATE(1970,1,1)</f>
        <v>40577.25</v>
      </c>
      <c r="P67" t="b">
        <v>0</v>
      </c>
      <c r="Q67" t="b">
        <v>0</v>
      </c>
      <c r="R67" t="s">
        <v>33</v>
      </c>
      <c r="S67" t="str">
        <f t="shared" si="7"/>
        <v>theater</v>
      </c>
      <c r="T67" t="str">
        <f t="shared" si="8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10"/>
        <v>42102.208333333328</v>
      </c>
      <c r="O68" s="8">
        <f t="shared" si="11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10"/>
        <v>40203.25</v>
      </c>
      <c r="O69" s="8">
        <f t="shared" si="11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10"/>
        <v>42943.208333333328</v>
      </c>
      <c r="O70" s="8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10"/>
        <v>40531.25</v>
      </c>
      <c r="O71" s="8">
        <f t="shared" si="11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10"/>
        <v>40484.208333333336</v>
      </c>
      <c r="O72" s="8">
        <f t="shared" si="11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10"/>
        <v>43799.25</v>
      </c>
      <c r="O73" s="8">
        <f t="shared" si="11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10"/>
        <v>42186.208333333328</v>
      </c>
      <c r="O74" s="8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10"/>
        <v>42701.25</v>
      </c>
      <c r="O75" s="8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10"/>
        <v>42456.208333333328</v>
      </c>
      <c r="O76" s="8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10"/>
        <v>43296.208333333328</v>
      </c>
      <c r="O77" s="8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10"/>
        <v>42027.25</v>
      </c>
      <c r="O78" s="8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10"/>
        <v>40448.208333333336</v>
      </c>
      <c r="O79" s="8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10"/>
        <v>43206.208333333328</v>
      </c>
      <c r="O80" s="8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10"/>
        <v>43267.208333333328</v>
      </c>
      <c r="O81" s="8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10"/>
        <v>42976.208333333328</v>
      </c>
      <c r="O82" s="8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10"/>
        <v>43062.25</v>
      </c>
      <c r="O83" s="8">
        <f t="shared" si="11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10"/>
        <v>43482.25</v>
      </c>
      <c r="O84" s="8">
        <f t="shared" si="11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10"/>
        <v>42579.208333333328</v>
      </c>
      <c r="O85" s="8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10"/>
        <v>41118.208333333336</v>
      </c>
      <c r="O86" s="8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10"/>
        <v>40797.208333333336</v>
      </c>
      <c r="O87" s="8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10"/>
        <v>42128.208333333328</v>
      </c>
      <c r="O88" s="8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10"/>
        <v>40610.25</v>
      </c>
      <c r="O89" s="8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10"/>
        <v>42110.208333333328</v>
      </c>
      <c r="O90" s="8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10"/>
        <v>40283.208333333336</v>
      </c>
      <c r="O91" s="8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10"/>
        <v>42425.25</v>
      </c>
      <c r="O92" s="8">
        <f t="shared" si="11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10"/>
        <v>42588.208333333328</v>
      </c>
      <c r="O93" s="8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10"/>
        <v>40352.208333333336</v>
      </c>
      <c r="O94" s="8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10"/>
        <v>41202.208333333336</v>
      </c>
      <c r="O95" s="8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10"/>
        <v>43562.208333333328</v>
      </c>
      <c r="O96" s="8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10"/>
        <v>43752.208333333328</v>
      </c>
      <c r="O97" s="8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10"/>
        <v>40612.25</v>
      </c>
      <c r="O98" s="8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10"/>
        <v>42180.208333333328</v>
      </c>
      <c r="O99" s="8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10"/>
        <v>42212.208333333328</v>
      </c>
      <c r="O100" s="8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10"/>
        <v>41968.25</v>
      </c>
      <c r="O101" s="8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10"/>
        <v>40835.208333333336</v>
      </c>
      <c r="O102" s="8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10"/>
        <v>42056.25</v>
      </c>
      <c r="O103" s="8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10"/>
        <v>43234.208333333328</v>
      </c>
      <c r="O104" s="8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10"/>
        <v>40475.208333333336</v>
      </c>
      <c r="O105" s="8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10"/>
        <v>42878.208333333328</v>
      </c>
      <c r="O106" s="8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10"/>
        <v>41366.208333333336</v>
      </c>
      <c r="O107" s="8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10"/>
        <v>43716.208333333328</v>
      </c>
      <c r="O108" s="8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10"/>
        <v>43213.208333333328</v>
      </c>
      <c r="O109" s="8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10"/>
        <v>41005.208333333336</v>
      </c>
      <c r="O110" s="8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10"/>
        <v>41651.25</v>
      </c>
      <c r="O111" s="8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10"/>
        <v>43354.208333333328</v>
      </c>
      <c r="O112" s="8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10"/>
        <v>41174.208333333336</v>
      </c>
      <c r="O113" s="8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10"/>
        <v>41875.208333333336</v>
      </c>
      <c r="O114" s="8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10"/>
        <v>42990.208333333328</v>
      </c>
      <c r="O115" s="8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10"/>
        <v>43564.208333333328</v>
      </c>
      <c r="O116" s="8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10"/>
        <v>43056.25</v>
      </c>
      <c r="O117" s="8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10"/>
        <v>42265.208333333328</v>
      </c>
      <c r="O118" s="8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10"/>
        <v>40808.208333333336</v>
      </c>
      <c r="O119" s="8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10"/>
        <v>41665.25</v>
      </c>
      <c r="O120" s="8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10"/>
        <v>41806.208333333336</v>
      </c>
      <c r="O121" s="8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10"/>
        <v>42111.208333333328</v>
      </c>
      <c r="O122" s="8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10"/>
        <v>41917.208333333336</v>
      </c>
      <c r="O123" s="8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10"/>
        <v>41970.25</v>
      </c>
      <c r="O124" s="8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10"/>
        <v>42332.25</v>
      </c>
      <c r="O125" s="8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10"/>
        <v>43598.208333333328</v>
      </c>
      <c r="O126" s="8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10"/>
        <v>43362.208333333328</v>
      </c>
      <c r="O127" s="8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10"/>
        <v>42596.208333333328</v>
      </c>
      <c r="O128" s="8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10"/>
        <v>40310.208333333336</v>
      </c>
      <c r="O129" s="8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(E130/D130)*100</f>
        <v>60.334277620396605</v>
      </c>
      <c r="G130" t="s">
        <v>74</v>
      </c>
      <c r="H130">
        <v>532</v>
      </c>
      <c r="I130" s="4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10"/>
        <v>40417.208333333336</v>
      </c>
      <c r="O130" s="8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ref="S130:S193" si="13">LEFT(R130, SEARCH("/",R130,1)-1)</f>
        <v>music</v>
      </c>
      <c r="T130" t="str">
        <f t="shared" ref="T130:T193" si="14">RIGHT(R130, LEN(R130)- SEARCH("/",R130))</f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4">
        <f t="shared" ref="I131:I194" si="15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6">L131/86400+DATE(1970,1,1)</f>
        <v>42038.25</v>
      </c>
      <c r="O131" s="8">
        <f t="shared" ref="O131:O194" si="17">M131/86400+DATE(1970,1,1)</f>
        <v>42063.25</v>
      </c>
      <c r="P131" t="b">
        <v>0</v>
      </c>
      <c r="Q131" t="b">
        <v>0</v>
      </c>
      <c r="R131" t="s">
        <v>17</v>
      </c>
      <c r="S131" t="str">
        <f t="shared" si="13"/>
        <v>food</v>
      </c>
      <c r="T131" t="str">
        <f t="shared" si="14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6"/>
        <v>40842.208333333336</v>
      </c>
      <c r="O132" s="8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6"/>
        <v>41607.25</v>
      </c>
      <c r="O133" s="8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6"/>
        <v>43112.25</v>
      </c>
      <c r="O134" s="8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6"/>
        <v>40767.208333333336</v>
      </c>
      <c r="O135" s="8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6"/>
        <v>40713.208333333336</v>
      </c>
      <c r="O136" s="8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6"/>
        <v>41340.25</v>
      </c>
      <c r="O137" s="8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6"/>
        <v>41797.208333333336</v>
      </c>
      <c r="O138" s="8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6"/>
        <v>40457.208333333336</v>
      </c>
      <c r="O139" s="8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6"/>
        <v>41180.208333333336</v>
      </c>
      <c r="O140" s="8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6"/>
        <v>42115.208333333328</v>
      </c>
      <c r="O141" s="8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6"/>
        <v>43156.25</v>
      </c>
      <c r="O142" s="8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6"/>
        <v>42167.208333333328</v>
      </c>
      <c r="O143" s="8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6"/>
        <v>41005.208333333336</v>
      </c>
      <c r="O144" s="8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6"/>
        <v>40357.208333333336</v>
      </c>
      <c r="O145" s="8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6"/>
        <v>43633.208333333328</v>
      </c>
      <c r="O146" s="8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6"/>
        <v>41889.208333333336</v>
      </c>
      <c r="O147" s="8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6"/>
        <v>40855.25</v>
      </c>
      <c r="O148" s="8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6"/>
        <v>42534.208333333328</v>
      </c>
      <c r="O149" s="8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6"/>
        <v>42941.208333333328</v>
      </c>
      <c r="O150" s="8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6"/>
        <v>41275.25</v>
      </c>
      <c r="O151" s="8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6"/>
        <v>43450.25</v>
      </c>
      <c r="O152" s="8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6"/>
        <v>41799.208333333336</v>
      </c>
      <c r="O153" s="8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6"/>
        <v>42783.25</v>
      </c>
      <c r="O154" s="8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6"/>
        <v>41201.208333333336</v>
      </c>
      <c r="O155" s="8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6"/>
        <v>42502.208333333328</v>
      </c>
      <c r="O156" s="8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6"/>
        <v>40262.208333333336</v>
      </c>
      <c r="O157" s="8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6"/>
        <v>43743.208333333328</v>
      </c>
      <c r="O158" s="8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6"/>
        <v>41638.25</v>
      </c>
      <c r="O159" s="8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6"/>
        <v>42346.25</v>
      </c>
      <c r="O160" s="8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6"/>
        <v>43551.208333333328</v>
      </c>
      <c r="O161" s="8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6"/>
        <v>43582.208333333328</v>
      </c>
      <c r="O162" s="8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6"/>
        <v>42270.208333333328</v>
      </c>
      <c r="O163" s="8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6"/>
        <v>43442.25</v>
      </c>
      <c r="O164" s="8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6"/>
        <v>43028.208333333328</v>
      </c>
      <c r="O165" s="8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6"/>
        <v>43016.208333333328</v>
      </c>
      <c r="O166" s="8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6"/>
        <v>42948.208333333328</v>
      </c>
      <c r="O167" s="8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6"/>
        <v>40534.25</v>
      </c>
      <c r="O168" s="8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6"/>
        <v>41435.208333333336</v>
      </c>
      <c r="O169" s="8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6"/>
        <v>43518.25</v>
      </c>
      <c r="O170" s="8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6"/>
        <v>41077.208333333336</v>
      </c>
      <c r="O171" s="8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6"/>
        <v>42950.208333333328</v>
      </c>
      <c r="O172" s="8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6"/>
        <v>41718.208333333336</v>
      </c>
      <c r="O173" s="8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6"/>
        <v>41839.208333333336</v>
      </c>
      <c r="O174" s="8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6"/>
        <v>41412.208333333336</v>
      </c>
      <c r="O175" s="8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6"/>
        <v>42282.208333333328</v>
      </c>
      <c r="O176" s="8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6"/>
        <v>42613.208333333328</v>
      </c>
      <c r="O177" s="8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6"/>
        <v>42616.208333333328</v>
      </c>
      <c r="O178" s="8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6"/>
        <v>40497.25</v>
      </c>
      <c r="O179" s="8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6"/>
        <v>42999.208333333328</v>
      </c>
      <c r="O180" s="8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6"/>
        <v>41350.208333333336</v>
      </c>
      <c r="O181" s="8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6"/>
        <v>40259.208333333336</v>
      </c>
      <c r="O182" s="8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6"/>
        <v>43012.208333333328</v>
      </c>
      <c r="O183" s="8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6"/>
        <v>43631.208333333328</v>
      </c>
      <c r="O184" s="8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6"/>
        <v>40430.208333333336</v>
      </c>
      <c r="O185" s="8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6"/>
        <v>43588.208333333328</v>
      </c>
      <c r="O186" s="8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6"/>
        <v>43233.208333333328</v>
      </c>
      <c r="O187" s="8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6"/>
        <v>41782.208333333336</v>
      </c>
      <c r="O188" s="8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6"/>
        <v>41328.25</v>
      </c>
      <c r="O189" s="8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6"/>
        <v>41975.25</v>
      </c>
      <c r="O190" s="8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6"/>
        <v>42433.25</v>
      </c>
      <c r="O191" s="8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6"/>
        <v>41429.208333333336</v>
      </c>
      <c r="O192" s="8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6"/>
        <v>43536.208333333328</v>
      </c>
      <c r="O193" s="8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(E194/D194)*100</f>
        <v>19.992957746478872</v>
      </c>
      <c r="G194" t="s">
        <v>14</v>
      </c>
      <c r="H194">
        <v>243</v>
      </c>
      <c r="I194" s="4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6"/>
        <v>41817.208333333336</v>
      </c>
      <c r="O194" s="8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ref="S194:S257" si="19">LEFT(R194, SEARCH("/",R194,1)-1)</f>
        <v>music</v>
      </c>
      <c r="T194" t="str">
        <f t="shared" ref="T194:T257" si="20">RIGHT(R194, LEN(R194)- SEARCH("/",R194))</f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4">
        <f t="shared" ref="I195:I258" si="21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2">L195/86400+DATE(1970,1,1)</f>
        <v>43198.208333333328</v>
      </c>
      <c r="O195" s="8">
        <f t="shared" ref="O195:O258" si="23">M195/86400+DATE(1970,1,1)</f>
        <v>43202.208333333328</v>
      </c>
      <c r="P195" t="b">
        <v>1</v>
      </c>
      <c r="Q195" t="b">
        <v>0</v>
      </c>
      <c r="R195" t="s">
        <v>60</v>
      </c>
      <c r="S195" t="str">
        <f t="shared" si="19"/>
        <v>music</v>
      </c>
      <c r="T195" t="str">
        <f t="shared" si="20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2"/>
        <v>42261.208333333328</v>
      </c>
      <c r="O196" s="8">
        <f t="shared" si="23"/>
        <v>42277.208333333328</v>
      </c>
      <c r="P196" t="b">
        <v>0</v>
      </c>
      <c r="Q196" t="b">
        <v>0</v>
      </c>
      <c r="R196" t="s">
        <v>148</v>
      </c>
      <c r="S196" t="str">
        <f t="shared" si="19"/>
        <v>music</v>
      </c>
      <c r="T196" t="str">
        <f t="shared" si="20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2"/>
        <v>43310.208333333328</v>
      </c>
      <c r="O197" s="8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19"/>
        <v>music</v>
      </c>
      <c r="T197" t="str">
        <f t="shared" si="20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2"/>
        <v>42616.208333333328</v>
      </c>
      <c r="O198" s="8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19"/>
        <v>technology</v>
      </c>
      <c r="T198" t="str">
        <f t="shared" si="20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2"/>
        <v>42909.208333333328</v>
      </c>
      <c r="O199" s="8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19"/>
        <v>film &amp; video</v>
      </c>
      <c r="T199" t="str">
        <f t="shared" si="20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2"/>
        <v>40396.208333333336</v>
      </c>
      <c r="O200" s="8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19"/>
        <v>music</v>
      </c>
      <c r="T200" t="str">
        <f t="shared" si="20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2"/>
        <v>42192.208333333328</v>
      </c>
      <c r="O201" s="8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19"/>
        <v>music</v>
      </c>
      <c r="T201" t="str">
        <f t="shared" si="20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2"/>
        <v>40262.208333333336</v>
      </c>
      <c r="O202" s="8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19"/>
        <v>theater</v>
      </c>
      <c r="T202" t="str">
        <f t="shared" si="20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2"/>
        <v>41845.208333333336</v>
      </c>
      <c r="O203" s="8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19"/>
        <v>technology</v>
      </c>
      <c r="T203" t="str">
        <f t="shared" si="20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2"/>
        <v>40818.208333333336</v>
      </c>
      <c r="O204" s="8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19"/>
        <v>food</v>
      </c>
      <c r="T204" t="str">
        <f t="shared" si="20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2"/>
        <v>42752.25</v>
      </c>
      <c r="O205" s="8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19"/>
        <v>theater</v>
      </c>
      <c r="T205" t="str">
        <f t="shared" si="20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2"/>
        <v>40636.208333333336</v>
      </c>
      <c r="O206" s="8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19"/>
        <v>music</v>
      </c>
      <c r="T206" t="str">
        <f t="shared" si="20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2"/>
        <v>43390.208333333328</v>
      </c>
      <c r="O207" s="8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19"/>
        <v>theater</v>
      </c>
      <c r="T207" t="str">
        <f t="shared" si="20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2"/>
        <v>40236.25</v>
      </c>
      <c r="O208" s="8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19"/>
        <v>publishing</v>
      </c>
      <c r="T208" t="str">
        <f t="shared" si="20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2"/>
        <v>43340.208333333328</v>
      </c>
      <c r="O209" s="8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19"/>
        <v>music</v>
      </c>
      <c r="T209" t="str">
        <f t="shared" si="20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2"/>
        <v>43048.25</v>
      </c>
      <c r="O210" s="8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19"/>
        <v>film &amp; video</v>
      </c>
      <c r="T210" t="str">
        <f t="shared" si="20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2"/>
        <v>42496.208333333328</v>
      </c>
      <c r="O211" s="8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19"/>
        <v>film &amp; video</v>
      </c>
      <c r="T211" t="str">
        <f t="shared" si="20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2"/>
        <v>42797.25</v>
      </c>
      <c r="O212" s="8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19"/>
        <v>film &amp; video</v>
      </c>
      <c r="T212" t="str">
        <f t="shared" si="20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2"/>
        <v>41513.208333333336</v>
      </c>
      <c r="O213" s="8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19"/>
        <v>theater</v>
      </c>
      <c r="T213" t="str">
        <f t="shared" si="20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2"/>
        <v>43814.25</v>
      </c>
      <c r="O214" s="8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19"/>
        <v>theater</v>
      </c>
      <c r="T214" t="str">
        <f t="shared" si="20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2"/>
        <v>40488.208333333336</v>
      </c>
      <c r="O215" s="8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19"/>
        <v>music</v>
      </c>
      <c r="T215" t="str">
        <f t="shared" si="20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2"/>
        <v>40409.208333333336</v>
      </c>
      <c r="O216" s="8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19"/>
        <v>music</v>
      </c>
      <c r="T216" t="str">
        <f t="shared" si="20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2"/>
        <v>43509.25</v>
      </c>
      <c r="O217" s="8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19"/>
        <v>theater</v>
      </c>
      <c r="T217" t="str">
        <f t="shared" si="20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2"/>
        <v>40869.25</v>
      </c>
      <c r="O218" s="8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19"/>
        <v>theater</v>
      </c>
      <c r="T218" t="str">
        <f t="shared" si="20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2"/>
        <v>43583.208333333328</v>
      </c>
      <c r="O219" s="8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19"/>
        <v>film &amp; video</v>
      </c>
      <c r="T219" t="str">
        <f t="shared" si="20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2"/>
        <v>40858.25</v>
      </c>
      <c r="O220" s="8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19"/>
        <v>film &amp; video</v>
      </c>
      <c r="T220" t="str">
        <f t="shared" si="20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2"/>
        <v>41137.208333333336</v>
      </c>
      <c r="O221" s="8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19"/>
        <v>film &amp; video</v>
      </c>
      <c r="T221" t="str">
        <f t="shared" si="20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2"/>
        <v>40725.208333333336</v>
      </c>
      <c r="O222" s="8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19"/>
        <v>theater</v>
      </c>
      <c r="T222" t="str">
        <f t="shared" si="20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2"/>
        <v>41081.208333333336</v>
      </c>
      <c r="O223" s="8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19"/>
        <v>food</v>
      </c>
      <c r="T223" t="str">
        <f t="shared" si="20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2"/>
        <v>41914.208333333336</v>
      </c>
      <c r="O224" s="8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19"/>
        <v>photography</v>
      </c>
      <c r="T224" t="str">
        <f t="shared" si="20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2"/>
        <v>42445.208333333328</v>
      </c>
      <c r="O225" s="8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19"/>
        <v>theater</v>
      </c>
      <c r="T225" t="str">
        <f t="shared" si="20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2"/>
        <v>41906.208333333336</v>
      </c>
      <c r="O226" s="8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19"/>
        <v>film &amp; video</v>
      </c>
      <c r="T226" t="str">
        <f t="shared" si="20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2"/>
        <v>41762.208333333336</v>
      </c>
      <c r="O227" s="8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19"/>
        <v>music</v>
      </c>
      <c r="T227" t="str">
        <f t="shared" si="20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2"/>
        <v>40276.208333333336</v>
      </c>
      <c r="O228" s="8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19"/>
        <v>photography</v>
      </c>
      <c r="T228" t="str">
        <f t="shared" si="20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2"/>
        <v>42139.208333333328</v>
      </c>
      <c r="O229" s="8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19"/>
        <v>games</v>
      </c>
      <c r="T229" t="str">
        <f t="shared" si="20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2"/>
        <v>42613.208333333328</v>
      </c>
      <c r="O230" s="8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19"/>
        <v>film &amp; video</v>
      </c>
      <c r="T230" t="str">
        <f t="shared" si="20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2"/>
        <v>42887.208333333328</v>
      </c>
      <c r="O231" s="8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19"/>
        <v>games</v>
      </c>
      <c r="T231" t="str">
        <f t="shared" si="20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2"/>
        <v>43805.25</v>
      </c>
      <c r="O232" s="8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19"/>
        <v>games</v>
      </c>
      <c r="T232" t="str">
        <f t="shared" si="20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2"/>
        <v>41415.208333333336</v>
      </c>
      <c r="O233" s="8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19"/>
        <v>theater</v>
      </c>
      <c r="T233" t="str">
        <f t="shared" si="20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2"/>
        <v>42576.208333333328</v>
      </c>
      <c r="O234" s="8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19"/>
        <v>theater</v>
      </c>
      <c r="T234" t="str">
        <f t="shared" si="20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2"/>
        <v>40706.208333333336</v>
      </c>
      <c r="O235" s="8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19"/>
        <v>film &amp; video</v>
      </c>
      <c r="T235" t="str">
        <f t="shared" si="20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2"/>
        <v>42969.208333333328</v>
      </c>
      <c r="O236" s="8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19"/>
        <v>games</v>
      </c>
      <c r="T236" t="str">
        <f t="shared" si="20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2"/>
        <v>42779.25</v>
      </c>
      <c r="O237" s="8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19"/>
        <v>film &amp; video</v>
      </c>
      <c r="T237" t="str">
        <f t="shared" si="20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2"/>
        <v>43641.208333333328</v>
      </c>
      <c r="O238" s="8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19"/>
        <v>music</v>
      </c>
      <c r="T238" t="str">
        <f t="shared" si="20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2"/>
        <v>41754.208333333336</v>
      </c>
      <c r="O239" s="8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19"/>
        <v>film &amp; video</v>
      </c>
      <c r="T239" t="str">
        <f t="shared" si="20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2"/>
        <v>43083.25</v>
      </c>
      <c r="O240" s="8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19"/>
        <v>theater</v>
      </c>
      <c r="T240" t="str">
        <f t="shared" si="20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2"/>
        <v>42245.208333333328</v>
      </c>
      <c r="O241" s="8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19"/>
        <v>technology</v>
      </c>
      <c r="T241" t="str">
        <f t="shared" si="20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2"/>
        <v>40396.208333333336</v>
      </c>
      <c r="O242" s="8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19"/>
        <v>theater</v>
      </c>
      <c r="T242" t="str">
        <f t="shared" si="20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2"/>
        <v>41742.208333333336</v>
      </c>
      <c r="O243" s="8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19"/>
        <v>publishing</v>
      </c>
      <c r="T243" t="str">
        <f t="shared" si="20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2"/>
        <v>42865.208333333328</v>
      </c>
      <c r="O244" s="8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19"/>
        <v>music</v>
      </c>
      <c r="T244" t="str">
        <f t="shared" si="20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2"/>
        <v>43163.25</v>
      </c>
      <c r="O245" s="8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19"/>
        <v>theater</v>
      </c>
      <c r="T245" t="str">
        <f t="shared" si="20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2"/>
        <v>41834.208333333336</v>
      </c>
      <c r="O246" s="8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19"/>
        <v>theater</v>
      </c>
      <c r="T246" t="str">
        <f t="shared" si="20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2"/>
        <v>41736.208333333336</v>
      </c>
      <c r="O247" s="8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19"/>
        <v>theater</v>
      </c>
      <c r="T247" t="str">
        <f t="shared" si="20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2"/>
        <v>41491.208333333336</v>
      </c>
      <c r="O248" s="8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19"/>
        <v>technology</v>
      </c>
      <c r="T248" t="str">
        <f t="shared" si="20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2"/>
        <v>42726.25</v>
      </c>
      <c r="O249" s="8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19"/>
        <v>publishing</v>
      </c>
      <c r="T249" t="str">
        <f t="shared" si="20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2"/>
        <v>42004.25</v>
      </c>
      <c r="O250" s="8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19"/>
        <v>games</v>
      </c>
      <c r="T250" t="str">
        <f t="shared" si="20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2"/>
        <v>42006.25</v>
      </c>
      <c r="O251" s="8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19"/>
        <v>publishing</v>
      </c>
      <c r="T251" t="str">
        <f t="shared" si="20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2"/>
        <v>40203.25</v>
      </c>
      <c r="O252" s="8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19"/>
        <v>music</v>
      </c>
      <c r="T252" t="str">
        <f t="shared" si="20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2"/>
        <v>41252.25</v>
      </c>
      <c r="O253" s="8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19"/>
        <v>theater</v>
      </c>
      <c r="T253" t="str">
        <f t="shared" si="20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2"/>
        <v>41572.208333333336</v>
      </c>
      <c r="O254" s="8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19"/>
        <v>theater</v>
      </c>
      <c r="T254" t="str">
        <f t="shared" si="20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2"/>
        <v>40641.208333333336</v>
      </c>
      <c r="O255" s="8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19"/>
        <v>film &amp; video</v>
      </c>
      <c r="T255" t="str">
        <f t="shared" si="20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2"/>
        <v>42787.25</v>
      </c>
      <c r="O256" s="8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19"/>
        <v>publishing</v>
      </c>
      <c r="T256" t="str">
        <f t="shared" si="20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2"/>
        <v>40590.25</v>
      </c>
      <c r="O257" s="8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19"/>
        <v>music</v>
      </c>
      <c r="T257" t="str">
        <f t="shared" si="20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(E258/D258)*100</f>
        <v>23.390243902439025</v>
      </c>
      <c r="G258" t="s">
        <v>14</v>
      </c>
      <c r="H258">
        <v>15</v>
      </c>
      <c r="I258" s="4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2"/>
        <v>42393.25</v>
      </c>
      <c r="O258" s="8">
        <f t="shared" si="23"/>
        <v>42430.25</v>
      </c>
      <c r="P258" t="b">
        <v>0</v>
      </c>
      <c r="Q258" t="b">
        <v>0</v>
      </c>
      <c r="R258" t="s">
        <v>23</v>
      </c>
      <c r="S258" t="str">
        <f t="shared" ref="S258:S321" si="25">LEFT(R258, SEARCH("/",R258,1)-1)</f>
        <v>music</v>
      </c>
      <c r="T258" t="str">
        <f t="shared" ref="T258:T321" si="26">RIGHT(R258, LEN(R258)- SEARCH("/",R258))</f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4">
        <f t="shared" ref="I259:I322" si="2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8">L259/86400+DATE(1970,1,1)</f>
        <v>41338.25</v>
      </c>
      <c r="O259" s="8">
        <f t="shared" ref="O259:O322" si="29">M259/86400+DATE(1970,1,1)</f>
        <v>41352.208333333336</v>
      </c>
      <c r="P259" t="b">
        <v>0</v>
      </c>
      <c r="Q259" t="b">
        <v>0</v>
      </c>
      <c r="R259" t="s">
        <v>33</v>
      </c>
      <c r="S259" t="str">
        <f t="shared" si="25"/>
        <v>theater</v>
      </c>
      <c r="T259" t="str">
        <f t="shared" si="26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8"/>
        <v>42712.25</v>
      </c>
      <c r="O260" s="8">
        <f t="shared" si="29"/>
        <v>42732.25</v>
      </c>
      <c r="P260" t="b">
        <v>0</v>
      </c>
      <c r="Q260" t="b">
        <v>1</v>
      </c>
      <c r="R260" t="s">
        <v>33</v>
      </c>
      <c r="S260" t="str">
        <f t="shared" si="25"/>
        <v>theater</v>
      </c>
      <c r="T260" t="str">
        <f t="shared" si="26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8"/>
        <v>41251.25</v>
      </c>
      <c r="O261" s="8">
        <f t="shared" si="29"/>
        <v>41270.25</v>
      </c>
      <c r="P261" t="b">
        <v>1</v>
      </c>
      <c r="Q261" t="b">
        <v>0</v>
      </c>
      <c r="R261" t="s">
        <v>122</v>
      </c>
      <c r="S261" t="str">
        <f t="shared" si="25"/>
        <v>photography</v>
      </c>
      <c r="T261" t="str">
        <f t="shared" si="26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8"/>
        <v>41180.208333333336</v>
      </c>
      <c r="O262" s="8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25"/>
        <v>music</v>
      </c>
      <c r="T262" t="str">
        <f t="shared" si="26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8"/>
        <v>40415.208333333336</v>
      </c>
      <c r="O263" s="8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25"/>
        <v>music</v>
      </c>
      <c r="T263" t="str">
        <f t="shared" si="26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8"/>
        <v>40638.208333333336</v>
      </c>
      <c r="O264" s="8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25"/>
        <v>music</v>
      </c>
      <c r="T264" t="str">
        <f t="shared" si="26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8"/>
        <v>40187.25</v>
      </c>
      <c r="O265" s="8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25"/>
        <v>photography</v>
      </c>
      <c r="T265" t="str">
        <f t="shared" si="26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8"/>
        <v>41317.25</v>
      </c>
      <c r="O266" s="8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25"/>
        <v>theater</v>
      </c>
      <c r="T266" t="str">
        <f t="shared" si="26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8"/>
        <v>42372.25</v>
      </c>
      <c r="O267" s="8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25"/>
        <v>theater</v>
      </c>
      <c r="T267" t="str">
        <f t="shared" si="26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8"/>
        <v>41950.25</v>
      </c>
      <c r="O268" s="8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25"/>
        <v>music</v>
      </c>
      <c r="T268" t="str">
        <f t="shared" si="26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8"/>
        <v>41206.208333333336</v>
      </c>
      <c r="O269" s="8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25"/>
        <v>theater</v>
      </c>
      <c r="T269" t="str">
        <f t="shared" si="26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8"/>
        <v>41186.208333333336</v>
      </c>
      <c r="O270" s="8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25"/>
        <v>film &amp; video</v>
      </c>
      <c r="T270" t="str">
        <f t="shared" si="26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8"/>
        <v>43496.25</v>
      </c>
      <c r="O271" s="8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25"/>
        <v>film &amp; video</v>
      </c>
      <c r="T271" t="str">
        <f t="shared" si="26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8"/>
        <v>40514.25</v>
      </c>
      <c r="O272" s="8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25"/>
        <v>games</v>
      </c>
      <c r="T272" t="str">
        <f t="shared" si="26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8"/>
        <v>42345.25</v>
      </c>
      <c r="O273" s="8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25"/>
        <v>photography</v>
      </c>
      <c r="T273" t="str">
        <f t="shared" si="26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8"/>
        <v>43656.208333333328</v>
      </c>
      <c r="O274" s="8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25"/>
        <v>theater</v>
      </c>
      <c r="T274" t="str">
        <f t="shared" si="26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8"/>
        <v>42995.208333333328</v>
      </c>
      <c r="O275" s="8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25"/>
        <v>theater</v>
      </c>
      <c r="T275" t="str">
        <f t="shared" si="26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8"/>
        <v>43045.25</v>
      </c>
      <c r="O276" s="8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25"/>
        <v>theater</v>
      </c>
      <c r="T276" t="str">
        <f t="shared" si="26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8"/>
        <v>43561.208333333328</v>
      </c>
      <c r="O277" s="8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25"/>
        <v>publishing</v>
      </c>
      <c r="T277" t="str">
        <f t="shared" si="26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8"/>
        <v>41018.208333333336</v>
      </c>
      <c r="O278" s="8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25"/>
        <v>games</v>
      </c>
      <c r="T278" t="str">
        <f t="shared" si="26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8"/>
        <v>40378.208333333336</v>
      </c>
      <c r="O279" s="8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25"/>
        <v>theater</v>
      </c>
      <c r="T279" t="str">
        <f t="shared" si="26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8"/>
        <v>41239.25</v>
      </c>
      <c r="O280" s="8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25"/>
        <v>technology</v>
      </c>
      <c r="T280" t="str">
        <f t="shared" si="26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8"/>
        <v>43346.208333333328</v>
      </c>
      <c r="O281" s="8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25"/>
        <v>theater</v>
      </c>
      <c r="T281" t="str">
        <f t="shared" si="26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8"/>
        <v>43060.25</v>
      </c>
      <c r="O282" s="8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25"/>
        <v>film &amp; video</v>
      </c>
      <c r="T282" t="str">
        <f t="shared" si="26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8"/>
        <v>40979.25</v>
      </c>
      <c r="O283" s="8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25"/>
        <v>theater</v>
      </c>
      <c r="T283" t="str">
        <f t="shared" si="26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8"/>
        <v>42701.25</v>
      </c>
      <c r="O284" s="8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25"/>
        <v>film &amp; video</v>
      </c>
      <c r="T284" t="str">
        <f t="shared" si="26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8"/>
        <v>42520.208333333328</v>
      </c>
      <c r="O285" s="8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25"/>
        <v>music</v>
      </c>
      <c r="T285" t="str">
        <f t="shared" si="26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8"/>
        <v>41030.208333333336</v>
      </c>
      <c r="O286" s="8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25"/>
        <v>technology</v>
      </c>
      <c r="T286" t="str">
        <f t="shared" si="26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8"/>
        <v>42623.208333333328</v>
      </c>
      <c r="O287" s="8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25"/>
        <v>theater</v>
      </c>
      <c r="T287" t="str">
        <f t="shared" si="26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8"/>
        <v>42697.25</v>
      </c>
      <c r="O288" s="8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25"/>
        <v>theater</v>
      </c>
      <c r="T288" t="str">
        <f t="shared" si="26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8"/>
        <v>42122.208333333328</v>
      </c>
      <c r="O289" s="8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25"/>
        <v>music</v>
      </c>
      <c r="T289" t="str">
        <f t="shared" si="26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8"/>
        <v>40982.208333333336</v>
      </c>
      <c r="O290" s="8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25"/>
        <v>music</v>
      </c>
      <c r="T290" t="str">
        <f t="shared" si="26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8"/>
        <v>42219.208333333328</v>
      </c>
      <c r="O291" s="8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25"/>
        <v>theater</v>
      </c>
      <c r="T291" t="str">
        <f t="shared" si="26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8"/>
        <v>41404.208333333336</v>
      </c>
      <c r="O292" s="8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25"/>
        <v>film &amp; video</v>
      </c>
      <c r="T292" t="str">
        <f t="shared" si="26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8"/>
        <v>40831.208333333336</v>
      </c>
      <c r="O293" s="8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25"/>
        <v>technology</v>
      </c>
      <c r="T293" t="str">
        <f t="shared" si="26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8"/>
        <v>40984.208333333336</v>
      </c>
      <c r="O294" s="8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25"/>
        <v>food</v>
      </c>
      <c r="T294" t="str">
        <f t="shared" si="26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8"/>
        <v>40456.208333333336</v>
      </c>
      <c r="O295" s="8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25"/>
        <v>theater</v>
      </c>
      <c r="T295" t="str">
        <f t="shared" si="26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8"/>
        <v>43399.208333333328</v>
      </c>
      <c r="O296" s="8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25"/>
        <v>theater</v>
      </c>
      <c r="T296" t="str">
        <f t="shared" si="26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8"/>
        <v>41562.208333333336</v>
      </c>
      <c r="O297" s="8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25"/>
        <v>theater</v>
      </c>
      <c r="T297" t="str">
        <f t="shared" si="26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8"/>
        <v>43493.25</v>
      </c>
      <c r="O298" s="8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25"/>
        <v>theater</v>
      </c>
      <c r="T298" t="str">
        <f t="shared" si="26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8"/>
        <v>41653.25</v>
      </c>
      <c r="O299" s="8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25"/>
        <v>theater</v>
      </c>
      <c r="T299" t="str">
        <f t="shared" si="26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8"/>
        <v>42426.25</v>
      </c>
      <c r="O300" s="8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25"/>
        <v>music</v>
      </c>
      <c r="T300" t="str">
        <f t="shared" si="26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8"/>
        <v>42432.25</v>
      </c>
      <c r="O301" s="8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25"/>
        <v>food</v>
      </c>
      <c r="T301" t="str">
        <f t="shared" si="26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8"/>
        <v>42977.208333333328</v>
      </c>
      <c r="O302" s="8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25"/>
        <v>publishing</v>
      </c>
      <c r="T302" t="str">
        <f t="shared" si="26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8"/>
        <v>42061.25</v>
      </c>
      <c r="O303" s="8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25"/>
        <v>film &amp; video</v>
      </c>
      <c r="T303" t="str">
        <f t="shared" si="26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8"/>
        <v>43345.208333333328</v>
      </c>
      <c r="O304" s="8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25"/>
        <v>theater</v>
      </c>
      <c r="T304" t="str">
        <f t="shared" si="26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8"/>
        <v>42376.25</v>
      </c>
      <c r="O305" s="8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25"/>
        <v>music</v>
      </c>
      <c r="T305" t="str">
        <f t="shared" si="26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8"/>
        <v>42589.208333333328</v>
      </c>
      <c r="O306" s="8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25"/>
        <v>film &amp; video</v>
      </c>
      <c r="T306" t="str">
        <f t="shared" si="26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8"/>
        <v>42448.208333333328</v>
      </c>
      <c r="O307" s="8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25"/>
        <v>theater</v>
      </c>
      <c r="T307" t="str">
        <f t="shared" si="26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8"/>
        <v>42930.208333333328</v>
      </c>
      <c r="O308" s="8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25"/>
        <v>theater</v>
      </c>
      <c r="T308" t="str">
        <f t="shared" si="26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8"/>
        <v>41066.208333333336</v>
      </c>
      <c r="O309" s="8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25"/>
        <v>publishing</v>
      </c>
      <c r="T309" t="str">
        <f t="shared" si="26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8"/>
        <v>40651.208333333336</v>
      </c>
      <c r="O310" s="8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25"/>
        <v>theater</v>
      </c>
      <c r="T310" t="str">
        <f t="shared" si="26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8"/>
        <v>40807.208333333336</v>
      </c>
      <c r="O311" s="8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25"/>
        <v>music</v>
      </c>
      <c r="T311" t="str">
        <f t="shared" si="26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8"/>
        <v>40277.208333333336</v>
      </c>
      <c r="O312" s="8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25"/>
        <v>games</v>
      </c>
      <c r="T312" t="str">
        <f t="shared" si="26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8"/>
        <v>40590.25</v>
      </c>
      <c r="O313" s="8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25"/>
        <v>theater</v>
      </c>
      <c r="T313" t="str">
        <f t="shared" si="26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8"/>
        <v>41572.208333333336</v>
      </c>
      <c r="O314" s="8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25"/>
        <v>theater</v>
      </c>
      <c r="T314" t="str">
        <f t="shared" si="26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8"/>
        <v>40966.25</v>
      </c>
      <c r="O315" s="8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25"/>
        <v>music</v>
      </c>
      <c r="T315" t="str">
        <f t="shared" si="26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8"/>
        <v>43536.208333333328</v>
      </c>
      <c r="O316" s="8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25"/>
        <v>film &amp; video</v>
      </c>
      <c r="T316" t="str">
        <f t="shared" si="26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8"/>
        <v>41783.208333333336</v>
      </c>
      <c r="O317" s="8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25"/>
        <v>theater</v>
      </c>
      <c r="T317" t="str">
        <f t="shared" si="26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8"/>
        <v>43788.25</v>
      </c>
      <c r="O318" s="8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25"/>
        <v>food</v>
      </c>
      <c r="T318" t="str">
        <f t="shared" si="26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8"/>
        <v>42869.208333333328</v>
      </c>
      <c r="O319" s="8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25"/>
        <v>theater</v>
      </c>
      <c r="T319" t="str">
        <f t="shared" si="26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8"/>
        <v>41684.25</v>
      </c>
      <c r="O320" s="8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25"/>
        <v>music</v>
      </c>
      <c r="T320" t="str">
        <f t="shared" si="26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8"/>
        <v>40402.208333333336</v>
      </c>
      <c r="O321" s="8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25"/>
        <v>technology</v>
      </c>
      <c r="T321" t="str">
        <f t="shared" si="26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(E322/D322)*100</f>
        <v>9.5876777251184837</v>
      </c>
      <c r="G322" t="s">
        <v>14</v>
      </c>
      <c r="H322">
        <v>80</v>
      </c>
      <c r="I322" s="4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8"/>
        <v>40673.208333333336</v>
      </c>
      <c r="O322" s="8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ref="S322:S385" si="31">LEFT(R322, SEARCH("/",R322,1)-1)</f>
        <v>publishing</v>
      </c>
      <c r="T322" t="str">
        <f t="shared" ref="T322:T385" si="32">RIGHT(R322, LEN(R322)- SEARCH("/",R322))</f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4">
        <f t="shared" ref="I323:I386" si="33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4">L323/86400+DATE(1970,1,1)</f>
        <v>40634.208333333336</v>
      </c>
      <c r="O323" s="8">
        <f t="shared" ref="O323:O386" si="35">M323/86400+DATE(1970,1,1)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1"/>
        <v>film &amp; video</v>
      </c>
      <c r="T323" t="str">
        <f t="shared" si="32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4"/>
        <v>40507.25</v>
      </c>
      <c r="O324" s="8">
        <f t="shared" si="35"/>
        <v>40520.25</v>
      </c>
      <c r="P324" t="b">
        <v>0</v>
      </c>
      <c r="Q324" t="b">
        <v>0</v>
      </c>
      <c r="R324" t="s">
        <v>33</v>
      </c>
      <c r="S324" t="str">
        <f t="shared" si="31"/>
        <v>theater</v>
      </c>
      <c r="T324" t="str">
        <f t="shared" si="32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4"/>
        <v>41725.208333333336</v>
      </c>
      <c r="O325" s="8">
        <f t="shared" si="35"/>
        <v>41727.208333333336</v>
      </c>
      <c r="P325" t="b">
        <v>0</v>
      </c>
      <c r="Q325" t="b">
        <v>0</v>
      </c>
      <c r="R325" t="s">
        <v>42</v>
      </c>
      <c r="S325" t="str">
        <f t="shared" si="31"/>
        <v>film &amp; video</v>
      </c>
      <c r="T325" t="str">
        <f t="shared" si="32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4"/>
        <v>42176.208333333328</v>
      </c>
      <c r="O326" s="8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1"/>
        <v>theater</v>
      </c>
      <c r="T326" t="str">
        <f t="shared" si="32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4"/>
        <v>43267.208333333328</v>
      </c>
      <c r="O327" s="8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1"/>
        <v>theater</v>
      </c>
      <c r="T327" t="str">
        <f t="shared" si="32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4"/>
        <v>42364.25</v>
      </c>
      <c r="O328" s="8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1"/>
        <v>film &amp; video</v>
      </c>
      <c r="T328" t="str">
        <f t="shared" si="32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4"/>
        <v>43705.208333333328</v>
      </c>
      <c r="O329" s="8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1"/>
        <v>theater</v>
      </c>
      <c r="T329" t="str">
        <f t="shared" si="32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4"/>
        <v>43434.25</v>
      </c>
      <c r="O330" s="8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1"/>
        <v>music</v>
      </c>
      <c r="T330" t="str">
        <f t="shared" si="32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4"/>
        <v>42716.25</v>
      </c>
      <c r="O331" s="8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1"/>
        <v>games</v>
      </c>
      <c r="T331" t="str">
        <f t="shared" si="32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4"/>
        <v>43077.25</v>
      </c>
      <c r="O332" s="8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1"/>
        <v>film &amp; video</v>
      </c>
      <c r="T332" t="str">
        <f t="shared" si="32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4"/>
        <v>40896.25</v>
      </c>
      <c r="O333" s="8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1"/>
        <v>food</v>
      </c>
      <c r="T333" t="str">
        <f t="shared" si="32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4"/>
        <v>41361.208333333336</v>
      </c>
      <c r="O334" s="8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1"/>
        <v>technology</v>
      </c>
      <c r="T334" t="str">
        <f t="shared" si="32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4"/>
        <v>43424.25</v>
      </c>
      <c r="O335" s="8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1"/>
        <v>theater</v>
      </c>
      <c r="T335" t="str">
        <f t="shared" si="32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4"/>
        <v>43110.25</v>
      </c>
      <c r="O336" s="8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1"/>
        <v>music</v>
      </c>
      <c r="T336" t="str">
        <f t="shared" si="32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4"/>
        <v>43784.25</v>
      </c>
      <c r="O337" s="8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1"/>
        <v>music</v>
      </c>
      <c r="T337" t="str">
        <f t="shared" si="32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4"/>
        <v>40527.25</v>
      </c>
      <c r="O338" s="8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1"/>
        <v>music</v>
      </c>
      <c r="T338" t="str">
        <f t="shared" si="32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4"/>
        <v>43780.25</v>
      </c>
      <c r="O339" s="8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1"/>
        <v>theater</v>
      </c>
      <c r="T339" t="str">
        <f t="shared" si="32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4"/>
        <v>40821.208333333336</v>
      </c>
      <c r="O340" s="8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1"/>
        <v>theater</v>
      </c>
      <c r="T340" t="str">
        <f t="shared" si="32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4"/>
        <v>42949.208333333328</v>
      </c>
      <c r="O341" s="8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1"/>
        <v>theater</v>
      </c>
      <c r="T341" t="str">
        <f t="shared" si="32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4"/>
        <v>40889.25</v>
      </c>
      <c r="O342" s="8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1"/>
        <v>photography</v>
      </c>
      <c r="T342" t="str">
        <f t="shared" si="32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4"/>
        <v>42244.208333333328</v>
      </c>
      <c r="O343" s="8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1"/>
        <v>music</v>
      </c>
      <c r="T343" t="str">
        <f t="shared" si="32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4"/>
        <v>41475.208333333336</v>
      </c>
      <c r="O344" s="8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1"/>
        <v>theater</v>
      </c>
      <c r="T344" t="str">
        <f t="shared" si="32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4"/>
        <v>41597.25</v>
      </c>
      <c r="O345" s="8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1"/>
        <v>theater</v>
      </c>
      <c r="T345" t="str">
        <f t="shared" si="32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4"/>
        <v>43122.25</v>
      </c>
      <c r="O346" s="8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1"/>
        <v>games</v>
      </c>
      <c r="T346" t="str">
        <f t="shared" si="32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4"/>
        <v>42194.208333333328</v>
      </c>
      <c r="O347" s="8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1"/>
        <v>film &amp; video</v>
      </c>
      <c r="T347" t="str">
        <f t="shared" si="32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4"/>
        <v>42971.208333333328</v>
      </c>
      <c r="O348" s="8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1"/>
        <v>music</v>
      </c>
      <c r="T348" t="str">
        <f t="shared" si="32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4"/>
        <v>42046.25</v>
      </c>
      <c r="O349" s="8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1"/>
        <v>technology</v>
      </c>
      <c r="T349" t="str">
        <f t="shared" si="32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4"/>
        <v>42782.25</v>
      </c>
      <c r="O350" s="8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1"/>
        <v>food</v>
      </c>
      <c r="T350" t="str">
        <f t="shared" si="32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4"/>
        <v>42930.208333333328</v>
      </c>
      <c r="O351" s="8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1"/>
        <v>theater</v>
      </c>
      <c r="T351" t="str">
        <f t="shared" si="32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4"/>
        <v>42144.208333333328</v>
      </c>
      <c r="O352" s="8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1"/>
        <v>music</v>
      </c>
      <c r="T352" t="str">
        <f t="shared" si="32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4"/>
        <v>42240.208333333328</v>
      </c>
      <c r="O353" s="8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1"/>
        <v>music</v>
      </c>
      <c r="T353" t="str">
        <f t="shared" si="32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4"/>
        <v>42315.25</v>
      </c>
      <c r="O354" s="8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1"/>
        <v>theater</v>
      </c>
      <c r="T354" t="str">
        <f t="shared" si="32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4"/>
        <v>43651.208333333328</v>
      </c>
      <c r="O355" s="8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1"/>
        <v>theater</v>
      </c>
      <c r="T355" t="str">
        <f t="shared" si="32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4"/>
        <v>41520.208333333336</v>
      </c>
      <c r="O356" s="8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1"/>
        <v>film &amp; video</v>
      </c>
      <c r="T356" t="str">
        <f t="shared" si="32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4"/>
        <v>42757.25</v>
      </c>
      <c r="O357" s="8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1"/>
        <v>technology</v>
      </c>
      <c r="T357" t="str">
        <f t="shared" si="32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4"/>
        <v>40922.25</v>
      </c>
      <c r="O358" s="8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1"/>
        <v>theater</v>
      </c>
      <c r="T358" t="str">
        <f t="shared" si="32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4"/>
        <v>42250.208333333328</v>
      </c>
      <c r="O359" s="8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1"/>
        <v>games</v>
      </c>
      <c r="T359" t="str">
        <f t="shared" si="32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4"/>
        <v>43322.208333333328</v>
      </c>
      <c r="O360" s="8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1"/>
        <v>photography</v>
      </c>
      <c r="T360" t="str">
        <f t="shared" si="32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4"/>
        <v>40782.208333333336</v>
      </c>
      <c r="O361" s="8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1"/>
        <v>film &amp; video</v>
      </c>
      <c r="T361" t="str">
        <f t="shared" si="32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4"/>
        <v>40544.25</v>
      </c>
      <c r="O362" s="8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1"/>
        <v>theater</v>
      </c>
      <c r="T362" t="str">
        <f t="shared" si="32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4"/>
        <v>43015.208333333328</v>
      </c>
      <c r="O363" s="8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1"/>
        <v>theater</v>
      </c>
      <c r="T363" t="str">
        <f t="shared" si="32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4"/>
        <v>40570.25</v>
      </c>
      <c r="O364" s="8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1"/>
        <v>music</v>
      </c>
      <c r="T364" t="str">
        <f t="shared" si="32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4"/>
        <v>40904.25</v>
      </c>
      <c r="O365" s="8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1"/>
        <v>music</v>
      </c>
      <c r="T365" t="str">
        <f t="shared" si="32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4"/>
        <v>43164.25</v>
      </c>
      <c r="O366" s="8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1"/>
        <v>music</v>
      </c>
      <c r="T366" t="str">
        <f t="shared" si="32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4"/>
        <v>42733.25</v>
      </c>
      <c r="O367" s="8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1"/>
        <v>theater</v>
      </c>
      <c r="T367" t="str">
        <f t="shared" si="32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4"/>
        <v>40546.25</v>
      </c>
      <c r="O368" s="8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1"/>
        <v>theater</v>
      </c>
      <c r="T368" t="str">
        <f t="shared" si="32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4"/>
        <v>41930.208333333336</v>
      </c>
      <c r="O369" s="8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1"/>
        <v>theater</v>
      </c>
      <c r="T369" t="str">
        <f t="shared" si="32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4"/>
        <v>40464.208333333336</v>
      </c>
      <c r="O370" s="8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1"/>
        <v>film &amp; video</v>
      </c>
      <c r="T370" t="str">
        <f t="shared" si="32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4"/>
        <v>41308.25</v>
      </c>
      <c r="O371" s="8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1"/>
        <v>film &amp; video</v>
      </c>
      <c r="T371" t="str">
        <f t="shared" si="32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4"/>
        <v>43570.208333333328</v>
      </c>
      <c r="O372" s="8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1"/>
        <v>theater</v>
      </c>
      <c r="T372" t="str">
        <f t="shared" si="32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4"/>
        <v>42043.25</v>
      </c>
      <c r="O373" s="8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1"/>
        <v>theater</v>
      </c>
      <c r="T373" t="str">
        <f t="shared" si="32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4"/>
        <v>42012.25</v>
      </c>
      <c r="O374" s="8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1"/>
        <v>film &amp; video</v>
      </c>
      <c r="T374" t="str">
        <f t="shared" si="32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4"/>
        <v>42964.208333333328</v>
      </c>
      <c r="O375" s="8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1"/>
        <v>theater</v>
      </c>
      <c r="T375" t="str">
        <f t="shared" si="32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4"/>
        <v>43476.25</v>
      </c>
      <c r="O376" s="8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1"/>
        <v>film &amp; video</v>
      </c>
      <c r="T376" t="str">
        <f t="shared" si="32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4"/>
        <v>42293.208333333328</v>
      </c>
      <c r="O377" s="8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1"/>
        <v>music</v>
      </c>
      <c r="T377" t="str">
        <f t="shared" si="32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4"/>
        <v>41826.208333333336</v>
      </c>
      <c r="O378" s="8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1"/>
        <v>music</v>
      </c>
      <c r="T378" t="str">
        <f t="shared" si="32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4"/>
        <v>43760.208333333328</v>
      </c>
      <c r="O379" s="8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1"/>
        <v>theater</v>
      </c>
      <c r="T379" t="str">
        <f t="shared" si="32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4"/>
        <v>43241.208333333328</v>
      </c>
      <c r="O380" s="8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1"/>
        <v>film &amp; video</v>
      </c>
      <c r="T380" t="str">
        <f t="shared" si="32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4"/>
        <v>40843.208333333336</v>
      </c>
      <c r="O381" s="8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1"/>
        <v>theater</v>
      </c>
      <c r="T381" t="str">
        <f t="shared" si="32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4"/>
        <v>41448.208333333336</v>
      </c>
      <c r="O382" s="8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1"/>
        <v>theater</v>
      </c>
      <c r="T382" t="str">
        <f t="shared" si="32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4"/>
        <v>42163.208333333328</v>
      </c>
      <c r="O383" s="8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1"/>
        <v>theater</v>
      </c>
      <c r="T383" t="str">
        <f t="shared" si="32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4"/>
        <v>43024.208333333328</v>
      </c>
      <c r="O384" s="8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1"/>
        <v>photography</v>
      </c>
      <c r="T384" t="str">
        <f t="shared" si="32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4"/>
        <v>43509.25</v>
      </c>
      <c r="O385" s="8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1"/>
        <v>food</v>
      </c>
      <c r="T385" t="str">
        <f t="shared" si="32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(E386/D386)*100</f>
        <v>172.00961538461539</v>
      </c>
      <c r="G386" t="s">
        <v>20</v>
      </c>
      <c r="H386">
        <v>4799</v>
      </c>
      <c r="I386" s="4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4"/>
        <v>42776.25</v>
      </c>
      <c r="O386" s="8">
        <f t="shared" si="35"/>
        <v>42803.25</v>
      </c>
      <c r="P386" t="b">
        <v>1</v>
      </c>
      <c r="Q386" t="b">
        <v>1</v>
      </c>
      <c r="R386" t="s">
        <v>42</v>
      </c>
      <c r="S386" t="str">
        <f t="shared" ref="S386:S449" si="37">LEFT(R386, SEARCH("/",R386,1)-1)</f>
        <v>film &amp; video</v>
      </c>
      <c r="T386" t="str">
        <f t="shared" ref="T386:T449" si="38">RIGHT(R386, LEN(R386)- SEARCH("/",R386))</f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4">
        <f t="shared" ref="I387:I450" si="39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40">L387/86400+DATE(1970,1,1)</f>
        <v>43553.208333333328</v>
      </c>
      <c r="O387" s="8">
        <f t="shared" ref="O387:O450" si="41">M387/86400+DATE(1970,1,1)</f>
        <v>43585.208333333328</v>
      </c>
      <c r="P387" t="b">
        <v>0</v>
      </c>
      <c r="Q387" t="b">
        <v>0</v>
      </c>
      <c r="R387" t="s">
        <v>68</v>
      </c>
      <c r="S387" t="str">
        <f t="shared" si="37"/>
        <v>publishing</v>
      </c>
      <c r="T387" t="str">
        <f t="shared" si="38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40"/>
        <v>40355.208333333336</v>
      </c>
      <c r="O388" s="8">
        <f t="shared" si="41"/>
        <v>40367.208333333336</v>
      </c>
      <c r="P388" t="b">
        <v>0</v>
      </c>
      <c r="Q388" t="b">
        <v>0</v>
      </c>
      <c r="R388" t="s">
        <v>33</v>
      </c>
      <c r="S388" t="str">
        <f t="shared" si="37"/>
        <v>theater</v>
      </c>
      <c r="T388" t="str">
        <f t="shared" si="38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40"/>
        <v>41072.208333333336</v>
      </c>
      <c r="O389" s="8">
        <f t="shared" si="41"/>
        <v>41077.208333333336</v>
      </c>
      <c r="P389" t="b">
        <v>0</v>
      </c>
      <c r="Q389" t="b">
        <v>0</v>
      </c>
      <c r="R389" t="s">
        <v>65</v>
      </c>
      <c r="S389" t="str">
        <f t="shared" si="37"/>
        <v>technology</v>
      </c>
      <c r="T389" t="str">
        <f t="shared" si="38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40"/>
        <v>40912.25</v>
      </c>
      <c r="O390" s="8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37"/>
        <v>music</v>
      </c>
      <c r="T390" t="str">
        <f t="shared" si="38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40"/>
        <v>40479.208333333336</v>
      </c>
      <c r="O391" s="8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37"/>
        <v>theater</v>
      </c>
      <c r="T391" t="str">
        <f t="shared" si="38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40"/>
        <v>41530.208333333336</v>
      </c>
      <c r="O392" s="8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37"/>
        <v>photography</v>
      </c>
      <c r="T392" t="str">
        <f t="shared" si="38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40"/>
        <v>41653.25</v>
      </c>
      <c r="O393" s="8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37"/>
        <v>publishing</v>
      </c>
      <c r="T393" t="str">
        <f t="shared" si="38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40"/>
        <v>40549.25</v>
      </c>
      <c r="O394" s="8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37"/>
        <v>technology</v>
      </c>
      <c r="T394" t="str">
        <f t="shared" si="38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40"/>
        <v>42933.208333333328</v>
      </c>
      <c r="O395" s="8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37"/>
        <v>music</v>
      </c>
      <c r="T395" t="str">
        <f t="shared" si="38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40"/>
        <v>41484.208333333336</v>
      </c>
      <c r="O396" s="8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37"/>
        <v>film &amp; video</v>
      </c>
      <c r="T396" t="str">
        <f t="shared" si="38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40"/>
        <v>40885.25</v>
      </c>
      <c r="O397" s="8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37"/>
        <v>theater</v>
      </c>
      <c r="T397" t="str">
        <f t="shared" si="38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40"/>
        <v>43378.208333333328</v>
      </c>
      <c r="O398" s="8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37"/>
        <v>film &amp; video</v>
      </c>
      <c r="T398" t="str">
        <f t="shared" si="38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40"/>
        <v>41417.208333333336</v>
      </c>
      <c r="O399" s="8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37"/>
        <v>music</v>
      </c>
      <c r="T399" t="str">
        <f t="shared" si="38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40"/>
        <v>43228.208333333328</v>
      </c>
      <c r="O400" s="8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37"/>
        <v>film &amp; video</v>
      </c>
      <c r="T400" t="str">
        <f t="shared" si="38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40"/>
        <v>40576.25</v>
      </c>
      <c r="O401" s="8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37"/>
        <v>music</v>
      </c>
      <c r="T401" t="str">
        <f t="shared" si="38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40"/>
        <v>41502.208333333336</v>
      </c>
      <c r="O402" s="8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37"/>
        <v>photography</v>
      </c>
      <c r="T402" t="str">
        <f t="shared" si="38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40"/>
        <v>43765.208333333328</v>
      </c>
      <c r="O403" s="8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37"/>
        <v>theater</v>
      </c>
      <c r="T403" t="str">
        <f t="shared" si="38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40"/>
        <v>40914.25</v>
      </c>
      <c r="O404" s="8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37"/>
        <v>film &amp; video</v>
      </c>
      <c r="T404" t="str">
        <f t="shared" si="38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40"/>
        <v>40310.208333333336</v>
      </c>
      <c r="O405" s="8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37"/>
        <v>theater</v>
      </c>
      <c r="T405" t="str">
        <f t="shared" si="38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40"/>
        <v>43053.25</v>
      </c>
      <c r="O406" s="8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37"/>
        <v>theater</v>
      </c>
      <c r="T406" t="str">
        <f t="shared" si="38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40"/>
        <v>43255.208333333328</v>
      </c>
      <c r="O407" s="8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37"/>
        <v>theater</v>
      </c>
      <c r="T407" t="str">
        <f t="shared" si="38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40"/>
        <v>41304.25</v>
      </c>
      <c r="O408" s="8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37"/>
        <v>film &amp; video</v>
      </c>
      <c r="T408" t="str">
        <f t="shared" si="38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40"/>
        <v>43751.208333333328</v>
      </c>
      <c r="O409" s="8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37"/>
        <v>theater</v>
      </c>
      <c r="T409" t="str">
        <f t="shared" si="38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40"/>
        <v>42541.208333333328</v>
      </c>
      <c r="O410" s="8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37"/>
        <v>film &amp; video</v>
      </c>
      <c r="T410" t="str">
        <f t="shared" si="38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40"/>
        <v>42843.208333333328</v>
      </c>
      <c r="O411" s="8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37"/>
        <v>music</v>
      </c>
      <c r="T411" t="str">
        <f t="shared" si="38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40"/>
        <v>42122.208333333328</v>
      </c>
      <c r="O412" s="8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37"/>
        <v>games</v>
      </c>
      <c r="T412" t="str">
        <f t="shared" si="38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40"/>
        <v>42884.208333333328</v>
      </c>
      <c r="O413" s="8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37"/>
        <v>theater</v>
      </c>
      <c r="T413" t="str">
        <f t="shared" si="38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40"/>
        <v>41642.25</v>
      </c>
      <c r="O414" s="8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37"/>
        <v>publishing</v>
      </c>
      <c r="T414" t="str">
        <f t="shared" si="38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40"/>
        <v>43431.25</v>
      </c>
      <c r="O415" s="8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37"/>
        <v>film &amp; video</v>
      </c>
      <c r="T415" t="str">
        <f t="shared" si="38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40"/>
        <v>40288.208333333336</v>
      </c>
      <c r="O416" s="8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37"/>
        <v>food</v>
      </c>
      <c r="T416" t="str">
        <f t="shared" si="38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40"/>
        <v>40921.25</v>
      </c>
      <c r="O417" s="8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37"/>
        <v>theater</v>
      </c>
      <c r="T417" t="str">
        <f t="shared" si="38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40"/>
        <v>40560.25</v>
      </c>
      <c r="O418" s="8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37"/>
        <v>film &amp; video</v>
      </c>
      <c r="T418" t="str">
        <f t="shared" si="38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40"/>
        <v>43407.208333333328</v>
      </c>
      <c r="O419" s="8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37"/>
        <v>theater</v>
      </c>
      <c r="T419" t="str">
        <f t="shared" si="38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40"/>
        <v>41035.208333333336</v>
      </c>
      <c r="O420" s="8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37"/>
        <v>film &amp; video</v>
      </c>
      <c r="T420" t="str">
        <f t="shared" si="38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40"/>
        <v>40899.25</v>
      </c>
      <c r="O421" s="8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37"/>
        <v>technology</v>
      </c>
      <c r="T421" t="str">
        <f t="shared" si="38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40"/>
        <v>42911.208333333328</v>
      </c>
      <c r="O422" s="8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37"/>
        <v>theater</v>
      </c>
      <c r="T422" t="str">
        <f t="shared" si="38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40"/>
        <v>42915.208333333328</v>
      </c>
      <c r="O423" s="8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37"/>
        <v>technology</v>
      </c>
      <c r="T423" t="str">
        <f t="shared" si="38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40"/>
        <v>40285.208333333336</v>
      </c>
      <c r="O424" s="8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37"/>
        <v>theater</v>
      </c>
      <c r="T424" t="str">
        <f t="shared" si="38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40"/>
        <v>40808.208333333336</v>
      </c>
      <c r="O425" s="8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37"/>
        <v>food</v>
      </c>
      <c r="T425" t="str">
        <f t="shared" si="38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40"/>
        <v>43208.208333333328</v>
      </c>
      <c r="O426" s="8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37"/>
        <v>music</v>
      </c>
      <c r="T426" t="str">
        <f t="shared" si="38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40"/>
        <v>42213.208333333328</v>
      </c>
      <c r="O427" s="8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37"/>
        <v>photography</v>
      </c>
      <c r="T427" t="str">
        <f t="shared" si="38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40"/>
        <v>41332.25</v>
      </c>
      <c r="O428" s="8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37"/>
        <v>theater</v>
      </c>
      <c r="T428" t="str">
        <f t="shared" si="38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40"/>
        <v>41895.208333333336</v>
      </c>
      <c r="O429" s="8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37"/>
        <v>theater</v>
      </c>
      <c r="T429" t="str">
        <f t="shared" si="38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40"/>
        <v>40585.25</v>
      </c>
      <c r="O430" s="8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37"/>
        <v>film &amp; video</v>
      </c>
      <c r="T430" t="str">
        <f t="shared" si="38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40"/>
        <v>41680.25</v>
      </c>
      <c r="O431" s="8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37"/>
        <v>photography</v>
      </c>
      <c r="T431" t="str">
        <f t="shared" si="38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40"/>
        <v>43737.208333333328</v>
      </c>
      <c r="O432" s="8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37"/>
        <v>theater</v>
      </c>
      <c r="T432" t="str">
        <f t="shared" si="38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40"/>
        <v>43273.208333333328</v>
      </c>
      <c r="O433" s="8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37"/>
        <v>theater</v>
      </c>
      <c r="T433" t="str">
        <f t="shared" si="38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40"/>
        <v>41761.208333333336</v>
      </c>
      <c r="O434" s="8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37"/>
        <v>theater</v>
      </c>
      <c r="T434" t="str">
        <f t="shared" si="38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40"/>
        <v>41603.25</v>
      </c>
      <c r="O435" s="8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37"/>
        <v>film &amp; video</v>
      </c>
      <c r="T435" t="str">
        <f t="shared" si="38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40"/>
        <v>42705.25</v>
      </c>
      <c r="O436" s="8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37"/>
        <v>theater</v>
      </c>
      <c r="T436" t="str">
        <f t="shared" si="38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40"/>
        <v>41988.25</v>
      </c>
      <c r="O437" s="8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37"/>
        <v>theater</v>
      </c>
      <c r="T437" t="str">
        <f t="shared" si="38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40"/>
        <v>43575.208333333328</v>
      </c>
      <c r="O438" s="8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37"/>
        <v>music</v>
      </c>
      <c r="T438" t="str">
        <f t="shared" si="38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40"/>
        <v>42260.208333333328</v>
      </c>
      <c r="O439" s="8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37"/>
        <v>film &amp; video</v>
      </c>
      <c r="T439" t="str">
        <f t="shared" si="38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40"/>
        <v>41337.25</v>
      </c>
      <c r="O440" s="8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37"/>
        <v>theater</v>
      </c>
      <c r="T440" t="str">
        <f t="shared" si="38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40"/>
        <v>42680.208333333328</v>
      </c>
      <c r="O441" s="8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37"/>
        <v>film &amp; video</v>
      </c>
      <c r="T441" t="str">
        <f t="shared" si="38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40"/>
        <v>42916.208333333328</v>
      </c>
      <c r="O442" s="8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37"/>
        <v>film &amp; video</v>
      </c>
      <c r="T442" t="str">
        <f t="shared" si="38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40"/>
        <v>41025.208333333336</v>
      </c>
      <c r="O443" s="8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37"/>
        <v>technology</v>
      </c>
      <c r="T443" t="str">
        <f t="shared" si="38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40"/>
        <v>42980.208333333328</v>
      </c>
      <c r="O444" s="8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37"/>
        <v>theater</v>
      </c>
      <c r="T444" t="str">
        <f t="shared" si="38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40"/>
        <v>40451.208333333336</v>
      </c>
      <c r="O445" s="8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37"/>
        <v>theater</v>
      </c>
      <c r="T445" t="str">
        <f t="shared" si="38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40"/>
        <v>40748.208333333336</v>
      </c>
      <c r="O446" s="8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37"/>
        <v>music</v>
      </c>
      <c r="T446" t="str">
        <f t="shared" si="38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40"/>
        <v>40515.25</v>
      </c>
      <c r="O447" s="8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37"/>
        <v>theater</v>
      </c>
      <c r="T447" t="str">
        <f t="shared" si="38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40"/>
        <v>41261.25</v>
      </c>
      <c r="O448" s="8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37"/>
        <v>technology</v>
      </c>
      <c r="T448" t="str">
        <f t="shared" si="38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40"/>
        <v>43088.25</v>
      </c>
      <c r="O449" s="8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37"/>
        <v>film &amp; video</v>
      </c>
      <c r="T449" t="str">
        <f t="shared" si="38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(E450/D450)*100</f>
        <v>50.482758620689658</v>
      </c>
      <c r="G450" t="s">
        <v>14</v>
      </c>
      <c r="H450">
        <v>605</v>
      </c>
      <c r="I450" s="4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40"/>
        <v>41378.208333333336</v>
      </c>
      <c r="O450" s="8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ref="S450:S513" si="43">LEFT(R450, SEARCH("/",R450,1)-1)</f>
        <v>games</v>
      </c>
      <c r="T450" t="str">
        <f t="shared" ref="T450:T513" si="44">RIGHT(R450, LEN(R450)- SEARCH("/",R450))</f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4">
        <f t="shared" ref="I451:I514" si="45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6">L451/86400+DATE(1970,1,1)</f>
        <v>43530.25</v>
      </c>
      <c r="O451" s="8">
        <f t="shared" ref="O451:O514" si="47">M451/86400+DATE(1970,1,1)</f>
        <v>43547.208333333328</v>
      </c>
      <c r="P451" t="b">
        <v>0</v>
      </c>
      <c r="Q451" t="b">
        <v>0</v>
      </c>
      <c r="R451" t="s">
        <v>89</v>
      </c>
      <c r="S451" t="str">
        <f t="shared" si="43"/>
        <v>games</v>
      </c>
      <c r="T451" t="str">
        <f t="shared" si="44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6"/>
        <v>43394.208333333328</v>
      </c>
      <c r="O452" s="8">
        <f t="shared" si="47"/>
        <v>43417.25</v>
      </c>
      <c r="P452" t="b">
        <v>0</v>
      </c>
      <c r="Q452" t="b">
        <v>0</v>
      </c>
      <c r="R452" t="s">
        <v>71</v>
      </c>
      <c r="S452" t="str">
        <f t="shared" si="43"/>
        <v>film &amp; video</v>
      </c>
      <c r="T452" t="str">
        <f t="shared" si="44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6"/>
        <v>42935.208333333328</v>
      </c>
      <c r="O453" s="8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3"/>
        <v>music</v>
      </c>
      <c r="T453" t="str">
        <f t="shared" si="44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6"/>
        <v>40365.208333333336</v>
      </c>
      <c r="O454" s="8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3"/>
        <v>film &amp; video</v>
      </c>
      <c r="T454" t="str">
        <f t="shared" si="44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6"/>
        <v>42705.25</v>
      </c>
      <c r="O455" s="8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3"/>
        <v>film &amp; video</v>
      </c>
      <c r="T455" t="str">
        <f t="shared" si="44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6"/>
        <v>41568.208333333336</v>
      </c>
      <c r="O456" s="8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3"/>
        <v>film &amp; video</v>
      </c>
      <c r="T456" t="str">
        <f t="shared" si="44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6"/>
        <v>40809.208333333336</v>
      </c>
      <c r="O457" s="8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3"/>
        <v>theater</v>
      </c>
      <c r="T457" t="str">
        <f t="shared" si="44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6"/>
        <v>43141.25</v>
      </c>
      <c r="O458" s="8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3"/>
        <v>music</v>
      </c>
      <c r="T458" t="str">
        <f t="shared" si="44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6"/>
        <v>42657.208333333328</v>
      </c>
      <c r="O459" s="8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3"/>
        <v>theater</v>
      </c>
      <c r="T459" t="str">
        <f t="shared" si="44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6"/>
        <v>40265.208333333336</v>
      </c>
      <c r="O460" s="8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3"/>
        <v>theater</v>
      </c>
      <c r="T460" t="str">
        <f t="shared" si="44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6"/>
        <v>42001.25</v>
      </c>
      <c r="O461" s="8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3"/>
        <v>film &amp; video</v>
      </c>
      <c r="T461" t="str">
        <f t="shared" si="44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6"/>
        <v>40399.208333333336</v>
      </c>
      <c r="O462" s="8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3"/>
        <v>theater</v>
      </c>
      <c r="T462" t="str">
        <f t="shared" si="44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6"/>
        <v>41757.208333333336</v>
      </c>
      <c r="O463" s="8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3"/>
        <v>film &amp; video</v>
      </c>
      <c r="T463" t="str">
        <f t="shared" si="44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6"/>
        <v>41304.25</v>
      </c>
      <c r="O464" s="8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3"/>
        <v>games</v>
      </c>
      <c r="T464" t="str">
        <f t="shared" si="44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6"/>
        <v>41639.25</v>
      </c>
      <c r="O465" s="8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3"/>
        <v>film &amp; video</v>
      </c>
      <c r="T465" t="str">
        <f t="shared" si="44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6"/>
        <v>43142.25</v>
      </c>
      <c r="O466" s="8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3"/>
        <v>theater</v>
      </c>
      <c r="T466" t="str">
        <f t="shared" si="44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6"/>
        <v>43127.25</v>
      </c>
      <c r="O467" s="8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3"/>
        <v>publishing</v>
      </c>
      <c r="T467" t="str">
        <f t="shared" si="44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6"/>
        <v>41409.208333333336</v>
      </c>
      <c r="O468" s="8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3"/>
        <v>technology</v>
      </c>
      <c r="T468" t="str">
        <f t="shared" si="44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6"/>
        <v>42331.25</v>
      </c>
      <c r="O469" s="8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3"/>
        <v>technology</v>
      </c>
      <c r="T469" t="str">
        <f t="shared" si="44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6"/>
        <v>43569.208333333328</v>
      </c>
      <c r="O470" s="8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3"/>
        <v>theater</v>
      </c>
      <c r="T470" t="str">
        <f t="shared" si="44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6"/>
        <v>42142.208333333328</v>
      </c>
      <c r="O471" s="8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3"/>
        <v>film &amp; video</v>
      </c>
      <c r="T471" t="str">
        <f t="shared" si="44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6"/>
        <v>42716.25</v>
      </c>
      <c r="O472" s="8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3"/>
        <v>technology</v>
      </c>
      <c r="T472" t="str">
        <f t="shared" si="44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6"/>
        <v>41031.208333333336</v>
      </c>
      <c r="O473" s="8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3"/>
        <v>food</v>
      </c>
      <c r="T473" t="str">
        <f t="shared" si="44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6"/>
        <v>43535.208333333328</v>
      </c>
      <c r="O474" s="8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3"/>
        <v>music</v>
      </c>
      <c r="T474" t="str">
        <f t="shared" si="44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6"/>
        <v>43277.208333333328</v>
      </c>
      <c r="O475" s="8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3"/>
        <v>music</v>
      </c>
      <c r="T475" t="str">
        <f t="shared" si="44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6"/>
        <v>41989.25</v>
      </c>
      <c r="O476" s="8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3"/>
        <v>film &amp; video</v>
      </c>
      <c r="T476" t="str">
        <f t="shared" si="44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6"/>
        <v>41450.208333333336</v>
      </c>
      <c r="O477" s="8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3"/>
        <v>publishing</v>
      </c>
      <c r="T477" t="str">
        <f t="shared" si="44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6"/>
        <v>43322.208333333328</v>
      </c>
      <c r="O478" s="8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3"/>
        <v>publishing</v>
      </c>
      <c r="T478" t="str">
        <f t="shared" si="44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6"/>
        <v>40720.208333333336</v>
      </c>
      <c r="O479" s="8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3"/>
        <v>film &amp; video</v>
      </c>
      <c r="T479" t="str">
        <f t="shared" si="44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6"/>
        <v>42072.208333333328</v>
      </c>
      <c r="O480" s="8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3"/>
        <v>technology</v>
      </c>
      <c r="T480" t="str">
        <f t="shared" si="44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6"/>
        <v>42945.208333333328</v>
      </c>
      <c r="O481" s="8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3"/>
        <v>food</v>
      </c>
      <c r="T481" t="str">
        <f t="shared" si="44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6"/>
        <v>40248.25</v>
      </c>
      <c r="O482" s="8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3"/>
        <v>photography</v>
      </c>
      <c r="T482" t="str">
        <f t="shared" si="44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6"/>
        <v>41913.208333333336</v>
      </c>
      <c r="O483" s="8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3"/>
        <v>theater</v>
      </c>
      <c r="T483" t="str">
        <f t="shared" si="44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6"/>
        <v>40963.25</v>
      </c>
      <c r="O484" s="8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3"/>
        <v>publishing</v>
      </c>
      <c r="T484" t="str">
        <f t="shared" si="44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6"/>
        <v>43811.25</v>
      </c>
      <c r="O485" s="8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3"/>
        <v>theater</v>
      </c>
      <c r="T485" t="str">
        <f t="shared" si="44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6"/>
        <v>41855.208333333336</v>
      </c>
      <c r="O486" s="8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3"/>
        <v>food</v>
      </c>
      <c r="T486" t="str">
        <f t="shared" si="44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6"/>
        <v>43626.208333333328</v>
      </c>
      <c r="O487" s="8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3"/>
        <v>theater</v>
      </c>
      <c r="T487" t="str">
        <f t="shared" si="44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6"/>
        <v>43168.25</v>
      </c>
      <c r="O488" s="8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3"/>
        <v>publishing</v>
      </c>
      <c r="T488" t="str">
        <f t="shared" si="44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6"/>
        <v>42845.208333333328</v>
      </c>
      <c r="O489" s="8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3"/>
        <v>theater</v>
      </c>
      <c r="T489" t="str">
        <f t="shared" si="44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6"/>
        <v>42403.25</v>
      </c>
      <c r="O490" s="8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3"/>
        <v>theater</v>
      </c>
      <c r="T490" t="str">
        <f t="shared" si="44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6"/>
        <v>40406.208333333336</v>
      </c>
      <c r="O491" s="8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3"/>
        <v>technology</v>
      </c>
      <c r="T491" t="str">
        <f t="shared" si="44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6"/>
        <v>43786.25</v>
      </c>
      <c r="O492" s="8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3"/>
        <v>journalism</v>
      </c>
      <c r="T492" t="str">
        <f t="shared" si="44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6"/>
        <v>41456.208333333336</v>
      </c>
      <c r="O493" s="8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3"/>
        <v>food</v>
      </c>
      <c r="T493" t="str">
        <f t="shared" si="44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6"/>
        <v>40336.208333333336</v>
      </c>
      <c r="O494" s="8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3"/>
        <v>film &amp; video</v>
      </c>
      <c r="T494" t="str">
        <f t="shared" si="44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6"/>
        <v>43645.208333333328</v>
      </c>
      <c r="O495" s="8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3"/>
        <v>photography</v>
      </c>
      <c r="T495" t="str">
        <f t="shared" si="44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6"/>
        <v>40990.208333333336</v>
      </c>
      <c r="O496" s="8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3"/>
        <v>technology</v>
      </c>
      <c r="T496" t="str">
        <f t="shared" si="44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6"/>
        <v>41800.208333333336</v>
      </c>
      <c r="O497" s="8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3"/>
        <v>theater</v>
      </c>
      <c r="T497" t="str">
        <f t="shared" si="44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6"/>
        <v>42876.208333333328</v>
      </c>
      <c r="O498" s="8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3"/>
        <v>film &amp; video</v>
      </c>
      <c r="T498" t="str">
        <f t="shared" si="44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6"/>
        <v>42724.25</v>
      </c>
      <c r="O499" s="8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3"/>
        <v>technology</v>
      </c>
      <c r="T499" t="str">
        <f t="shared" si="44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6"/>
        <v>42005.25</v>
      </c>
      <c r="O500" s="8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3"/>
        <v>technology</v>
      </c>
      <c r="T500" t="str">
        <f t="shared" si="44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6"/>
        <v>42444.208333333328</v>
      </c>
      <c r="O501" s="8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3"/>
        <v>film &amp; video</v>
      </c>
      <c r="T501" t="str">
        <f t="shared" si="44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6"/>
        <v>41395.208333333336</v>
      </c>
      <c r="O502" s="8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3"/>
        <v>theater</v>
      </c>
      <c r="T502" t="str">
        <f t="shared" si="44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6"/>
        <v>41345.208333333336</v>
      </c>
      <c r="O503" s="8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3"/>
        <v>film &amp; video</v>
      </c>
      <c r="T503" t="str">
        <f t="shared" si="44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6"/>
        <v>41117.208333333336</v>
      </c>
      <c r="O504" s="8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3"/>
        <v>games</v>
      </c>
      <c r="T504" t="str">
        <f t="shared" si="44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6"/>
        <v>42186.208333333328</v>
      </c>
      <c r="O505" s="8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3"/>
        <v>film &amp; video</v>
      </c>
      <c r="T505" t="str">
        <f t="shared" si="44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6"/>
        <v>42142.208333333328</v>
      </c>
      <c r="O506" s="8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3"/>
        <v>music</v>
      </c>
      <c r="T506" t="str">
        <f t="shared" si="44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6"/>
        <v>41341.25</v>
      </c>
      <c r="O507" s="8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3"/>
        <v>publishing</v>
      </c>
      <c r="T507" t="str">
        <f t="shared" si="44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6"/>
        <v>43062.25</v>
      </c>
      <c r="O508" s="8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3"/>
        <v>theater</v>
      </c>
      <c r="T508" t="str">
        <f t="shared" si="44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6"/>
        <v>41373.208333333336</v>
      </c>
      <c r="O509" s="8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3"/>
        <v>technology</v>
      </c>
      <c r="T509" t="str">
        <f t="shared" si="44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6"/>
        <v>43310.208333333328</v>
      </c>
      <c r="O510" s="8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3"/>
        <v>theater</v>
      </c>
      <c r="T510" t="str">
        <f t="shared" si="44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6"/>
        <v>41034.208333333336</v>
      </c>
      <c r="O511" s="8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3"/>
        <v>theater</v>
      </c>
      <c r="T511" t="str">
        <f t="shared" si="44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6"/>
        <v>43251.208333333328</v>
      </c>
      <c r="O512" s="8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3"/>
        <v>film &amp; video</v>
      </c>
      <c r="T512" t="str">
        <f t="shared" si="44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6"/>
        <v>43671.208333333328</v>
      </c>
      <c r="O513" s="8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3"/>
        <v>theater</v>
      </c>
      <c r="T513" t="str">
        <f t="shared" si="44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(E514/D514)*100</f>
        <v>139.31868131868131</v>
      </c>
      <c r="G514" t="s">
        <v>20</v>
      </c>
      <c r="H514">
        <v>239</v>
      </c>
      <c r="I514" s="4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6"/>
        <v>41825.208333333336</v>
      </c>
      <c r="O514" s="8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ref="S514:S577" si="49">LEFT(R514, SEARCH("/",R514,1)-1)</f>
        <v>games</v>
      </c>
      <c r="T514" t="str">
        <f t="shared" ref="T514:T577" si="50">RIGHT(R514, LEN(R514)- SEARCH("/",R514))</f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 s="4">
        <f t="shared" ref="I515:I578" si="51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2">L515/86400+DATE(1970,1,1)</f>
        <v>40430.208333333336</v>
      </c>
      <c r="O515" s="8">
        <f t="shared" ref="O515:O578" si="53">M515/86400+DATE(1970,1,1)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9"/>
        <v>film &amp; video</v>
      </c>
      <c r="T515" t="str">
        <f t="shared" si="50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2"/>
        <v>41614.25</v>
      </c>
      <c r="O516" s="8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49"/>
        <v>music</v>
      </c>
      <c r="T516" t="str">
        <f t="shared" si="50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2"/>
        <v>40900.25</v>
      </c>
      <c r="O517" s="8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49"/>
        <v>theater</v>
      </c>
      <c r="T517" t="str">
        <f t="shared" si="50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2"/>
        <v>40396.208333333336</v>
      </c>
      <c r="O518" s="8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49"/>
        <v>publishing</v>
      </c>
      <c r="T518" t="str">
        <f t="shared" si="50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2"/>
        <v>42860.208333333328</v>
      </c>
      <c r="O519" s="8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49"/>
        <v>food</v>
      </c>
      <c r="T519" t="str">
        <f t="shared" si="50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2"/>
        <v>43154.25</v>
      </c>
      <c r="O520" s="8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49"/>
        <v>film &amp; video</v>
      </c>
      <c r="T520" t="str">
        <f t="shared" si="50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2"/>
        <v>42012.25</v>
      </c>
      <c r="O521" s="8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49"/>
        <v>music</v>
      </c>
      <c r="T521" t="str">
        <f t="shared" si="50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2"/>
        <v>43574.208333333328</v>
      </c>
      <c r="O522" s="8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49"/>
        <v>theater</v>
      </c>
      <c r="T522" t="str">
        <f t="shared" si="50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2"/>
        <v>42605.208333333328</v>
      </c>
      <c r="O523" s="8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49"/>
        <v>film &amp; video</v>
      </c>
      <c r="T523" t="str">
        <f t="shared" si="50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2"/>
        <v>41093.208333333336</v>
      </c>
      <c r="O524" s="8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49"/>
        <v>film &amp; video</v>
      </c>
      <c r="T524" t="str">
        <f t="shared" si="50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2"/>
        <v>40241.25</v>
      </c>
      <c r="O525" s="8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49"/>
        <v>film &amp; video</v>
      </c>
      <c r="T525" t="str">
        <f t="shared" si="50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2"/>
        <v>40294.208333333336</v>
      </c>
      <c r="O526" s="8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49"/>
        <v>theater</v>
      </c>
      <c r="T526" t="str">
        <f t="shared" si="50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2"/>
        <v>40505.25</v>
      </c>
      <c r="O527" s="8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49"/>
        <v>technology</v>
      </c>
      <c r="T527" t="str">
        <f t="shared" si="50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2"/>
        <v>42364.25</v>
      </c>
      <c r="O528" s="8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49"/>
        <v>theater</v>
      </c>
      <c r="T528" t="str">
        <f t="shared" si="50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2"/>
        <v>42405.25</v>
      </c>
      <c r="O529" s="8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49"/>
        <v>film &amp; video</v>
      </c>
      <c r="T529" t="str">
        <f t="shared" si="50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2"/>
        <v>41601.25</v>
      </c>
      <c r="O530" s="8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49"/>
        <v>music</v>
      </c>
      <c r="T530" t="str">
        <f t="shared" si="50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2"/>
        <v>41769.208333333336</v>
      </c>
      <c r="O531" s="8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49"/>
        <v>games</v>
      </c>
      <c r="T531" t="str">
        <f t="shared" si="50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2"/>
        <v>40421.208333333336</v>
      </c>
      <c r="O532" s="8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49"/>
        <v>publishing</v>
      </c>
      <c r="T532" t="str">
        <f t="shared" si="50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2"/>
        <v>41589.25</v>
      </c>
      <c r="O533" s="8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49"/>
        <v>games</v>
      </c>
      <c r="T533" t="str">
        <f t="shared" si="50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2"/>
        <v>43125.25</v>
      </c>
      <c r="O534" s="8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49"/>
        <v>theater</v>
      </c>
      <c r="T534" t="str">
        <f t="shared" si="50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2"/>
        <v>41479.208333333336</v>
      </c>
      <c r="O535" s="8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49"/>
        <v>music</v>
      </c>
      <c r="T535" t="str">
        <f t="shared" si="50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2"/>
        <v>43329.208333333328</v>
      </c>
      <c r="O536" s="8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49"/>
        <v>film &amp; video</v>
      </c>
      <c r="T536" t="str">
        <f t="shared" si="50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2"/>
        <v>43259.208333333328</v>
      </c>
      <c r="O537" s="8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49"/>
        <v>theater</v>
      </c>
      <c r="T537" t="str">
        <f t="shared" si="50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2"/>
        <v>40414.208333333336</v>
      </c>
      <c r="O538" s="8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49"/>
        <v>publishing</v>
      </c>
      <c r="T538" t="str">
        <f t="shared" si="50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2"/>
        <v>43342.208333333328</v>
      </c>
      <c r="O539" s="8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49"/>
        <v>film &amp; video</v>
      </c>
      <c r="T539" t="str">
        <f t="shared" si="50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2"/>
        <v>41539.208333333336</v>
      </c>
      <c r="O540" s="8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49"/>
        <v>games</v>
      </c>
      <c r="T540" t="str">
        <f t="shared" si="50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2"/>
        <v>43647.208333333328</v>
      </c>
      <c r="O541" s="8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49"/>
        <v>food</v>
      </c>
      <c r="T541" t="str">
        <f t="shared" si="50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2"/>
        <v>43225.208333333328</v>
      </c>
      <c r="O542" s="8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49"/>
        <v>photography</v>
      </c>
      <c r="T542" t="str">
        <f t="shared" si="50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2"/>
        <v>42165.208333333328</v>
      </c>
      <c r="O543" s="8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49"/>
        <v>games</v>
      </c>
      <c r="T543" t="str">
        <f t="shared" si="50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2"/>
        <v>42391.25</v>
      </c>
      <c r="O544" s="8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49"/>
        <v>music</v>
      </c>
      <c r="T544" t="str">
        <f t="shared" si="50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2"/>
        <v>41528.208333333336</v>
      </c>
      <c r="O545" s="8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49"/>
        <v>games</v>
      </c>
      <c r="T545" t="str">
        <f t="shared" si="50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2"/>
        <v>42377.25</v>
      </c>
      <c r="O546" s="8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49"/>
        <v>music</v>
      </c>
      <c r="T546" t="str">
        <f t="shared" si="50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2"/>
        <v>43824.25</v>
      </c>
      <c r="O547" s="8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49"/>
        <v>theater</v>
      </c>
      <c r="T547" t="str">
        <f t="shared" si="50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2"/>
        <v>43360.208333333328</v>
      </c>
      <c r="O548" s="8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49"/>
        <v>theater</v>
      </c>
      <c r="T548" t="str">
        <f t="shared" si="50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2"/>
        <v>42029.25</v>
      </c>
      <c r="O549" s="8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49"/>
        <v>film &amp; video</v>
      </c>
      <c r="T549" t="str">
        <f t="shared" si="50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2"/>
        <v>42461.208333333328</v>
      </c>
      <c r="O550" s="8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49"/>
        <v>theater</v>
      </c>
      <c r="T550" t="str">
        <f t="shared" si="50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2"/>
        <v>41422.208333333336</v>
      </c>
      <c r="O551" s="8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49"/>
        <v>technology</v>
      </c>
      <c r="T551" t="str">
        <f t="shared" si="50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2"/>
        <v>40968.25</v>
      </c>
      <c r="O552" s="8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49"/>
        <v>music</v>
      </c>
      <c r="T552" t="str">
        <f t="shared" si="50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2"/>
        <v>41993.25</v>
      </c>
      <c r="O553" s="8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49"/>
        <v>technology</v>
      </c>
      <c r="T553" t="str">
        <f t="shared" si="50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2"/>
        <v>42700.25</v>
      </c>
      <c r="O554" s="8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49"/>
        <v>theater</v>
      </c>
      <c r="T554" t="str">
        <f t="shared" si="50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2"/>
        <v>40545.25</v>
      </c>
      <c r="O555" s="8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49"/>
        <v>music</v>
      </c>
      <c r="T555" t="str">
        <f t="shared" si="50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2"/>
        <v>42723.25</v>
      </c>
      <c r="O556" s="8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49"/>
        <v>music</v>
      </c>
      <c r="T556" t="str">
        <f t="shared" si="50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2"/>
        <v>41731.208333333336</v>
      </c>
      <c r="O557" s="8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49"/>
        <v>music</v>
      </c>
      <c r="T557" t="str">
        <f t="shared" si="50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2"/>
        <v>40792.208333333336</v>
      </c>
      <c r="O558" s="8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49"/>
        <v>publishing</v>
      </c>
      <c r="T558" t="str">
        <f t="shared" si="50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2"/>
        <v>42279.208333333328</v>
      </c>
      <c r="O559" s="8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49"/>
        <v>film &amp; video</v>
      </c>
      <c r="T559" t="str">
        <f t="shared" si="50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2"/>
        <v>42424.25</v>
      </c>
      <c r="O560" s="8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49"/>
        <v>theater</v>
      </c>
      <c r="T560" t="str">
        <f t="shared" si="50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2"/>
        <v>42584.208333333328</v>
      </c>
      <c r="O561" s="8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49"/>
        <v>theater</v>
      </c>
      <c r="T561" t="str">
        <f t="shared" si="50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2"/>
        <v>40865.25</v>
      </c>
      <c r="O562" s="8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49"/>
        <v>film &amp; video</v>
      </c>
      <c r="T562" t="str">
        <f t="shared" si="50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2"/>
        <v>40833.208333333336</v>
      </c>
      <c r="O563" s="8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49"/>
        <v>theater</v>
      </c>
      <c r="T563" t="str">
        <f t="shared" si="50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2"/>
        <v>43536.208333333328</v>
      </c>
      <c r="O564" s="8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49"/>
        <v>music</v>
      </c>
      <c r="T564" t="str">
        <f t="shared" si="50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2"/>
        <v>43417.25</v>
      </c>
      <c r="O565" s="8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49"/>
        <v>film &amp; video</v>
      </c>
      <c r="T565" t="str">
        <f t="shared" si="50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2"/>
        <v>42078.208333333328</v>
      </c>
      <c r="O566" s="8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49"/>
        <v>theater</v>
      </c>
      <c r="T566" t="str">
        <f t="shared" si="50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2"/>
        <v>40862.25</v>
      </c>
      <c r="O567" s="8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49"/>
        <v>theater</v>
      </c>
      <c r="T567" t="str">
        <f t="shared" si="50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2"/>
        <v>42424.25</v>
      </c>
      <c r="O568" s="8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49"/>
        <v>music</v>
      </c>
      <c r="T568" t="str">
        <f t="shared" si="50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2"/>
        <v>41830.208333333336</v>
      </c>
      <c r="O569" s="8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49"/>
        <v>music</v>
      </c>
      <c r="T569" t="str">
        <f t="shared" si="50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2"/>
        <v>40374.208333333336</v>
      </c>
      <c r="O570" s="8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49"/>
        <v>theater</v>
      </c>
      <c r="T570" t="str">
        <f t="shared" si="50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2"/>
        <v>40554.25</v>
      </c>
      <c r="O571" s="8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49"/>
        <v>film &amp; video</v>
      </c>
      <c r="T571" t="str">
        <f t="shared" si="50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2"/>
        <v>41993.25</v>
      </c>
      <c r="O572" s="8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49"/>
        <v>music</v>
      </c>
      <c r="T572" t="str">
        <f t="shared" si="50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2"/>
        <v>42174.208333333328</v>
      </c>
      <c r="O573" s="8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49"/>
        <v>film &amp; video</v>
      </c>
      <c r="T573" t="str">
        <f t="shared" si="50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2"/>
        <v>42275.208333333328</v>
      </c>
      <c r="O574" s="8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49"/>
        <v>music</v>
      </c>
      <c r="T574" t="str">
        <f t="shared" si="50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2"/>
        <v>41761.208333333336</v>
      </c>
      <c r="O575" s="8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49"/>
        <v>journalism</v>
      </c>
      <c r="T575" t="str">
        <f t="shared" si="50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2"/>
        <v>43806.25</v>
      </c>
      <c r="O576" s="8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49"/>
        <v>food</v>
      </c>
      <c r="T576" t="str">
        <f t="shared" si="50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2"/>
        <v>41779.208333333336</v>
      </c>
      <c r="O577" s="8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49"/>
        <v>theater</v>
      </c>
      <c r="T577" t="str">
        <f t="shared" si="50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(E578/D578)*100</f>
        <v>64.927835051546396</v>
      </c>
      <c r="G578" t="s">
        <v>14</v>
      </c>
      <c r="H578">
        <v>64</v>
      </c>
      <c r="I578" s="4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2"/>
        <v>43040.208333333328</v>
      </c>
      <c r="O578" s="8">
        <f t="shared" si="53"/>
        <v>43057.25</v>
      </c>
      <c r="P578" t="b">
        <v>0</v>
      </c>
      <c r="Q578" t="b">
        <v>0</v>
      </c>
      <c r="R578" t="s">
        <v>33</v>
      </c>
      <c r="S578" t="str">
        <f t="shared" ref="S578:S641" si="55">LEFT(R578, SEARCH("/",R578,1)-1)</f>
        <v>theater</v>
      </c>
      <c r="T578" t="str">
        <f t="shared" ref="T578:T641" si="56">RIGHT(R578, LEN(R578)- SEARCH("/",R578))</f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 s="4">
        <f t="shared" ref="I579:I642" si="5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8">L579/86400+DATE(1970,1,1)</f>
        <v>40613.25</v>
      </c>
      <c r="O579" s="8">
        <f t="shared" ref="O579:O642" si="59">M579/86400+DATE(1970,1,1)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5"/>
        <v>music</v>
      </c>
      <c r="T579" t="str">
        <f t="shared" si="56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8"/>
        <v>40878.25</v>
      </c>
      <c r="O580" s="8">
        <f t="shared" si="59"/>
        <v>40881.25</v>
      </c>
      <c r="P580" t="b">
        <v>0</v>
      </c>
      <c r="Q580" t="b">
        <v>0</v>
      </c>
      <c r="R580" t="s">
        <v>474</v>
      </c>
      <c r="S580" t="str">
        <f t="shared" si="55"/>
        <v>film &amp; video</v>
      </c>
      <c r="T580" t="str">
        <f t="shared" si="56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8"/>
        <v>40762.208333333336</v>
      </c>
      <c r="O581" s="8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55"/>
        <v>music</v>
      </c>
      <c r="T581" t="str">
        <f t="shared" si="56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8"/>
        <v>41696.25</v>
      </c>
      <c r="O582" s="8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5"/>
        <v>theater</v>
      </c>
      <c r="T582" t="str">
        <f t="shared" si="56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8"/>
        <v>40662.208333333336</v>
      </c>
      <c r="O583" s="8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5"/>
        <v>technology</v>
      </c>
      <c r="T583" t="str">
        <f t="shared" si="56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8"/>
        <v>42165.208333333328</v>
      </c>
      <c r="O584" s="8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5"/>
        <v>games</v>
      </c>
      <c r="T584" t="str">
        <f t="shared" si="56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8"/>
        <v>40959.25</v>
      </c>
      <c r="O585" s="8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5"/>
        <v>film &amp; video</v>
      </c>
      <c r="T585" t="str">
        <f t="shared" si="56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8"/>
        <v>41024.208333333336</v>
      </c>
      <c r="O586" s="8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5"/>
        <v>technology</v>
      </c>
      <c r="T586" t="str">
        <f t="shared" si="56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8"/>
        <v>40255.208333333336</v>
      </c>
      <c r="O587" s="8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5"/>
        <v>publishing</v>
      </c>
      <c r="T587" t="str">
        <f t="shared" si="56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8"/>
        <v>40499.25</v>
      </c>
      <c r="O588" s="8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5"/>
        <v>music</v>
      </c>
      <c r="T588" t="str">
        <f t="shared" si="56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8"/>
        <v>43484.25</v>
      </c>
      <c r="O589" s="8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5"/>
        <v>food</v>
      </c>
      <c r="T589" t="str">
        <f t="shared" si="56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8"/>
        <v>40262.208333333336</v>
      </c>
      <c r="O590" s="8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5"/>
        <v>theater</v>
      </c>
      <c r="T590" t="str">
        <f t="shared" si="56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8"/>
        <v>42190.208333333328</v>
      </c>
      <c r="O591" s="8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5"/>
        <v>film &amp; video</v>
      </c>
      <c r="T591" t="str">
        <f t="shared" si="56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8"/>
        <v>41994.25</v>
      </c>
      <c r="O592" s="8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5"/>
        <v>publishing</v>
      </c>
      <c r="T592" t="str">
        <f t="shared" si="56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8"/>
        <v>40373.208333333336</v>
      </c>
      <c r="O593" s="8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5"/>
        <v>games</v>
      </c>
      <c r="T593" t="str">
        <f t="shared" si="56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8"/>
        <v>41789.208333333336</v>
      </c>
      <c r="O594" s="8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5"/>
        <v>theater</v>
      </c>
      <c r="T594" t="str">
        <f t="shared" si="56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8"/>
        <v>41724.208333333336</v>
      </c>
      <c r="O595" s="8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5"/>
        <v>film &amp; video</v>
      </c>
      <c r="T595" t="str">
        <f t="shared" si="56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8"/>
        <v>42548.208333333328</v>
      </c>
      <c r="O596" s="8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5"/>
        <v>theater</v>
      </c>
      <c r="T596" t="str">
        <f t="shared" si="56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8"/>
        <v>40253.208333333336</v>
      </c>
      <c r="O597" s="8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55"/>
        <v>theater</v>
      </c>
      <c r="T597" t="str">
        <f t="shared" si="56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8"/>
        <v>42434.25</v>
      </c>
      <c r="O598" s="8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55"/>
        <v>film &amp; video</v>
      </c>
      <c r="T598" t="str">
        <f t="shared" si="56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8"/>
        <v>43786.25</v>
      </c>
      <c r="O599" s="8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55"/>
        <v>theater</v>
      </c>
      <c r="T599" t="str">
        <f t="shared" si="56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8"/>
        <v>40344.208333333336</v>
      </c>
      <c r="O600" s="8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55"/>
        <v>music</v>
      </c>
      <c r="T600" t="str">
        <f t="shared" si="56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8"/>
        <v>42047.25</v>
      </c>
      <c r="O601" s="8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55"/>
        <v>film &amp; video</v>
      </c>
      <c r="T601" t="str">
        <f t="shared" si="56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8"/>
        <v>41485.208333333336</v>
      </c>
      <c r="O602" s="8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55"/>
        <v>food</v>
      </c>
      <c r="T602" t="str">
        <f t="shared" si="56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8"/>
        <v>41789.208333333336</v>
      </c>
      <c r="O603" s="8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55"/>
        <v>technology</v>
      </c>
      <c r="T603" t="str">
        <f t="shared" si="56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8"/>
        <v>42160.208333333328</v>
      </c>
      <c r="O604" s="8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55"/>
        <v>theater</v>
      </c>
      <c r="T604" t="str">
        <f t="shared" si="56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8"/>
        <v>43573.208333333328</v>
      </c>
      <c r="O605" s="8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55"/>
        <v>theater</v>
      </c>
      <c r="T605" t="str">
        <f t="shared" si="56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8"/>
        <v>40565.25</v>
      </c>
      <c r="O606" s="8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55"/>
        <v>theater</v>
      </c>
      <c r="T606" t="str">
        <f t="shared" si="56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8"/>
        <v>42280.208333333328</v>
      </c>
      <c r="O607" s="8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55"/>
        <v>publishing</v>
      </c>
      <c r="T607" t="str">
        <f t="shared" si="56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8"/>
        <v>42436.25</v>
      </c>
      <c r="O608" s="8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55"/>
        <v>music</v>
      </c>
      <c r="T608" t="str">
        <f t="shared" si="56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8"/>
        <v>41721.208333333336</v>
      </c>
      <c r="O609" s="8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55"/>
        <v>food</v>
      </c>
      <c r="T609" t="str">
        <f t="shared" si="56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8"/>
        <v>43530.25</v>
      </c>
      <c r="O610" s="8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55"/>
        <v>music</v>
      </c>
      <c r="T610" t="str">
        <f t="shared" si="56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8"/>
        <v>43481.25</v>
      </c>
      <c r="O611" s="8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55"/>
        <v>film &amp; video</v>
      </c>
      <c r="T611" t="str">
        <f t="shared" si="56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8"/>
        <v>41259.25</v>
      </c>
      <c r="O612" s="8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55"/>
        <v>theater</v>
      </c>
      <c r="T612" t="str">
        <f t="shared" si="56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8"/>
        <v>41480.208333333336</v>
      </c>
      <c r="O613" s="8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55"/>
        <v>theater</v>
      </c>
      <c r="T613" t="str">
        <f t="shared" si="56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8"/>
        <v>40474.208333333336</v>
      </c>
      <c r="O614" s="8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55"/>
        <v>music</v>
      </c>
      <c r="T614" t="str">
        <f t="shared" si="56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8"/>
        <v>42973.208333333328</v>
      </c>
      <c r="O615" s="8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55"/>
        <v>theater</v>
      </c>
      <c r="T615" t="str">
        <f t="shared" si="56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8"/>
        <v>42746.25</v>
      </c>
      <c r="O616" s="8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55"/>
        <v>theater</v>
      </c>
      <c r="T616" t="str">
        <f t="shared" si="56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8"/>
        <v>42489.208333333328</v>
      </c>
      <c r="O617" s="8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55"/>
        <v>theater</v>
      </c>
      <c r="T617" t="str">
        <f t="shared" si="56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8"/>
        <v>41537.208333333336</v>
      </c>
      <c r="O618" s="8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55"/>
        <v>music</v>
      </c>
      <c r="T618" t="str">
        <f t="shared" si="56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8"/>
        <v>41794.208333333336</v>
      </c>
      <c r="O619" s="8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55"/>
        <v>theater</v>
      </c>
      <c r="T619" t="str">
        <f t="shared" si="56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8"/>
        <v>41396.208333333336</v>
      </c>
      <c r="O620" s="8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55"/>
        <v>publishing</v>
      </c>
      <c r="T620" t="str">
        <f t="shared" si="56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8"/>
        <v>40669.208333333336</v>
      </c>
      <c r="O621" s="8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55"/>
        <v>theater</v>
      </c>
      <c r="T621" t="str">
        <f t="shared" si="56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8"/>
        <v>42559.208333333328</v>
      </c>
      <c r="O622" s="8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55"/>
        <v>photography</v>
      </c>
      <c r="T622" t="str">
        <f t="shared" si="56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8"/>
        <v>42626.208333333328</v>
      </c>
      <c r="O623" s="8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55"/>
        <v>theater</v>
      </c>
      <c r="T623" t="str">
        <f t="shared" si="56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8"/>
        <v>43205.208333333328</v>
      </c>
      <c r="O624" s="8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55"/>
        <v>music</v>
      </c>
      <c r="T624" t="str">
        <f t="shared" si="56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8"/>
        <v>42201.208333333328</v>
      </c>
      <c r="O625" s="8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55"/>
        <v>theater</v>
      </c>
      <c r="T625" t="str">
        <f t="shared" si="56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8"/>
        <v>42029.25</v>
      </c>
      <c r="O626" s="8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55"/>
        <v>photography</v>
      </c>
      <c r="T626" t="str">
        <f t="shared" si="56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8"/>
        <v>43857.25</v>
      </c>
      <c r="O627" s="8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55"/>
        <v>theater</v>
      </c>
      <c r="T627" t="str">
        <f t="shared" si="56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8"/>
        <v>40449.208333333336</v>
      </c>
      <c r="O628" s="8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55"/>
        <v>theater</v>
      </c>
      <c r="T628" t="str">
        <f t="shared" si="56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8"/>
        <v>40345.208333333336</v>
      </c>
      <c r="O629" s="8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55"/>
        <v>food</v>
      </c>
      <c r="T629" t="str">
        <f t="shared" si="56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8"/>
        <v>40455.208333333336</v>
      </c>
      <c r="O630" s="8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55"/>
        <v>music</v>
      </c>
      <c r="T630" t="str">
        <f t="shared" si="56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8"/>
        <v>42557.208333333328</v>
      </c>
      <c r="O631" s="8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55"/>
        <v>theater</v>
      </c>
      <c r="T631" t="str">
        <f t="shared" si="56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8"/>
        <v>43586.208333333328</v>
      </c>
      <c r="O632" s="8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55"/>
        <v>theater</v>
      </c>
      <c r="T632" t="str">
        <f t="shared" si="56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8"/>
        <v>43550.208333333328</v>
      </c>
      <c r="O633" s="8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55"/>
        <v>theater</v>
      </c>
      <c r="T633" t="str">
        <f t="shared" si="56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8"/>
        <v>41945.208333333336</v>
      </c>
      <c r="O634" s="8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55"/>
        <v>theater</v>
      </c>
      <c r="T634" t="str">
        <f t="shared" si="56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8"/>
        <v>42315.25</v>
      </c>
      <c r="O635" s="8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55"/>
        <v>film &amp; video</v>
      </c>
      <c r="T635" t="str">
        <f t="shared" si="56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8"/>
        <v>42819.208333333328</v>
      </c>
      <c r="O636" s="8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55"/>
        <v>film &amp; video</v>
      </c>
      <c r="T636" t="str">
        <f t="shared" si="56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8"/>
        <v>41314.25</v>
      </c>
      <c r="O637" s="8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55"/>
        <v>film &amp; video</v>
      </c>
      <c r="T637" t="str">
        <f t="shared" si="56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8"/>
        <v>40926.25</v>
      </c>
      <c r="O638" s="8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55"/>
        <v>film &amp; video</v>
      </c>
      <c r="T638" t="str">
        <f t="shared" si="56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8"/>
        <v>42688.25</v>
      </c>
      <c r="O639" s="8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55"/>
        <v>theater</v>
      </c>
      <c r="T639" t="str">
        <f t="shared" si="56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8"/>
        <v>40386.208333333336</v>
      </c>
      <c r="O640" s="8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55"/>
        <v>theater</v>
      </c>
      <c r="T640" t="str">
        <f t="shared" si="56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8"/>
        <v>43309.208333333328</v>
      </c>
      <c r="O641" s="8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55"/>
        <v>film &amp; video</v>
      </c>
      <c r="T641" t="str">
        <f t="shared" si="56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(E642/D642)*100</f>
        <v>16.501669449081803</v>
      </c>
      <c r="G642" t="s">
        <v>14</v>
      </c>
      <c r="H642">
        <v>257</v>
      </c>
      <c r="I642" s="4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8"/>
        <v>42387.25</v>
      </c>
      <c r="O642" s="8">
        <f t="shared" si="59"/>
        <v>42390.25</v>
      </c>
      <c r="P642" t="b">
        <v>0</v>
      </c>
      <c r="Q642" t="b">
        <v>0</v>
      </c>
      <c r="R642" t="s">
        <v>33</v>
      </c>
      <c r="S642" t="str">
        <f t="shared" ref="S642:S705" si="61">LEFT(R642, SEARCH("/",R642,1)-1)</f>
        <v>theater</v>
      </c>
      <c r="T642" t="str">
        <f t="shared" ref="T642:T705" si="62">RIGHT(R642, LEN(R642)- SEARCH("/",R642))</f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 s="4">
        <f t="shared" ref="I643:I706" si="63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4">L643/86400+DATE(1970,1,1)</f>
        <v>42786.25</v>
      </c>
      <c r="O643" s="8">
        <f t="shared" ref="O643:O706" si="65">M643/86400+DATE(1970,1,1)</f>
        <v>42814.208333333328</v>
      </c>
      <c r="P643" t="b">
        <v>0</v>
      </c>
      <c r="Q643" t="b">
        <v>0</v>
      </c>
      <c r="R643" t="s">
        <v>33</v>
      </c>
      <c r="S643" t="str">
        <f t="shared" si="61"/>
        <v>theater</v>
      </c>
      <c r="T643" t="str">
        <f t="shared" si="62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4"/>
        <v>43451.25</v>
      </c>
      <c r="O644" s="8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1"/>
        <v>technology</v>
      </c>
      <c r="T644" t="str">
        <f t="shared" si="62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4"/>
        <v>42795.25</v>
      </c>
      <c r="O645" s="8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1"/>
        <v>theater</v>
      </c>
      <c r="T645" t="str">
        <f t="shared" si="62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4"/>
        <v>43452.25</v>
      </c>
      <c r="O646" s="8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1"/>
        <v>theater</v>
      </c>
      <c r="T646" t="str">
        <f t="shared" si="62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4"/>
        <v>43369.208333333328</v>
      </c>
      <c r="O647" s="8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1"/>
        <v>music</v>
      </c>
      <c r="T647" t="str">
        <f t="shared" si="62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4"/>
        <v>41346.208333333336</v>
      </c>
      <c r="O648" s="8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1"/>
        <v>games</v>
      </c>
      <c r="T648" t="str">
        <f t="shared" si="62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4"/>
        <v>43199.208333333328</v>
      </c>
      <c r="O649" s="8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1"/>
        <v>publishing</v>
      </c>
      <c r="T649" t="str">
        <f t="shared" si="62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4"/>
        <v>42922.208333333328</v>
      </c>
      <c r="O650" s="8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1"/>
        <v>food</v>
      </c>
      <c r="T650" t="str">
        <f t="shared" si="62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4"/>
        <v>40471.208333333336</v>
      </c>
      <c r="O651" s="8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1"/>
        <v>theater</v>
      </c>
      <c r="T651" t="str">
        <f t="shared" si="62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4"/>
        <v>41828.208333333336</v>
      </c>
      <c r="O652" s="8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1"/>
        <v>music</v>
      </c>
      <c r="T652" t="str">
        <f t="shared" si="62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4"/>
        <v>41692.25</v>
      </c>
      <c r="O653" s="8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1"/>
        <v>film &amp; video</v>
      </c>
      <c r="T653" t="str">
        <f t="shared" si="62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4"/>
        <v>42587.208333333328</v>
      </c>
      <c r="O654" s="8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1"/>
        <v>technology</v>
      </c>
      <c r="T654" t="str">
        <f t="shared" si="62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4"/>
        <v>42468.208333333328</v>
      </c>
      <c r="O655" s="8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1"/>
        <v>technology</v>
      </c>
      <c r="T655" t="str">
        <f t="shared" si="62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4"/>
        <v>42240.208333333328</v>
      </c>
      <c r="O656" s="8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1"/>
        <v>music</v>
      </c>
      <c r="T656" t="str">
        <f t="shared" si="62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4"/>
        <v>42796.25</v>
      </c>
      <c r="O657" s="8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1"/>
        <v>photography</v>
      </c>
      <c r="T657" t="str">
        <f t="shared" si="62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4"/>
        <v>43097.25</v>
      </c>
      <c r="O658" s="8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1"/>
        <v>food</v>
      </c>
      <c r="T658" t="str">
        <f t="shared" si="62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4"/>
        <v>43096.25</v>
      </c>
      <c r="O659" s="8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1"/>
        <v>film &amp; video</v>
      </c>
      <c r="T659" t="str">
        <f t="shared" si="62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4"/>
        <v>42246.208333333328</v>
      </c>
      <c r="O660" s="8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1"/>
        <v>music</v>
      </c>
      <c r="T660" t="str">
        <f t="shared" si="62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4"/>
        <v>40570.25</v>
      </c>
      <c r="O661" s="8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1"/>
        <v>film &amp; video</v>
      </c>
      <c r="T661" t="str">
        <f t="shared" si="62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4"/>
        <v>42237.208333333328</v>
      </c>
      <c r="O662" s="8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1"/>
        <v>theater</v>
      </c>
      <c r="T662" t="str">
        <f t="shared" si="62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4"/>
        <v>40996.208333333336</v>
      </c>
      <c r="O663" s="8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1"/>
        <v>music</v>
      </c>
      <c r="T663" t="str">
        <f t="shared" si="62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4"/>
        <v>43443.25</v>
      </c>
      <c r="O664" s="8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1"/>
        <v>theater</v>
      </c>
      <c r="T664" t="str">
        <f t="shared" si="62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4"/>
        <v>40458.208333333336</v>
      </c>
      <c r="O665" s="8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1"/>
        <v>theater</v>
      </c>
      <c r="T665" t="str">
        <f t="shared" si="62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4"/>
        <v>40959.25</v>
      </c>
      <c r="O666" s="8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1"/>
        <v>music</v>
      </c>
      <c r="T666" t="str">
        <f t="shared" si="62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4"/>
        <v>40733.208333333336</v>
      </c>
      <c r="O667" s="8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1"/>
        <v>film &amp; video</v>
      </c>
      <c r="T667" t="str">
        <f t="shared" si="62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4"/>
        <v>41516.208333333336</v>
      </c>
      <c r="O668" s="8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1"/>
        <v>theater</v>
      </c>
      <c r="T668" t="str">
        <f t="shared" si="62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4"/>
        <v>41892.208333333336</v>
      </c>
      <c r="O669" s="8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1"/>
        <v>journalism</v>
      </c>
      <c r="T669" t="str">
        <f t="shared" si="62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4"/>
        <v>41122.208333333336</v>
      </c>
      <c r="O670" s="8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1"/>
        <v>theater</v>
      </c>
      <c r="T670" t="str">
        <f t="shared" si="62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4"/>
        <v>42912.208333333328</v>
      </c>
      <c r="O671" s="8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1"/>
        <v>theater</v>
      </c>
      <c r="T671" t="str">
        <f t="shared" si="62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4"/>
        <v>42425.25</v>
      </c>
      <c r="O672" s="8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1"/>
        <v>music</v>
      </c>
      <c r="T672" t="str">
        <f t="shared" si="62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4"/>
        <v>40390.208333333336</v>
      </c>
      <c r="O673" s="8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1"/>
        <v>theater</v>
      </c>
      <c r="T673" t="str">
        <f t="shared" si="62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4"/>
        <v>43180.208333333328</v>
      </c>
      <c r="O674" s="8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1"/>
        <v>theater</v>
      </c>
      <c r="T674" t="str">
        <f t="shared" si="62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4"/>
        <v>42475.208333333328</v>
      </c>
      <c r="O675" s="8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1"/>
        <v>music</v>
      </c>
      <c r="T675" t="str">
        <f t="shared" si="62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4"/>
        <v>40774.208333333336</v>
      </c>
      <c r="O676" s="8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1"/>
        <v>photography</v>
      </c>
      <c r="T676" t="str">
        <f t="shared" si="62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4"/>
        <v>43719.208333333328</v>
      </c>
      <c r="O677" s="8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1"/>
        <v>journalism</v>
      </c>
      <c r="T677" t="str">
        <f t="shared" si="62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4"/>
        <v>41178.208333333336</v>
      </c>
      <c r="O678" s="8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1"/>
        <v>photography</v>
      </c>
      <c r="T678" t="str">
        <f t="shared" si="62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4"/>
        <v>42561.208333333328</v>
      </c>
      <c r="O679" s="8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1"/>
        <v>publishing</v>
      </c>
      <c r="T679" t="str">
        <f t="shared" si="62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4"/>
        <v>43484.25</v>
      </c>
      <c r="O680" s="8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1"/>
        <v>film &amp; video</v>
      </c>
      <c r="T680" t="str">
        <f t="shared" si="62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4"/>
        <v>43756.208333333328</v>
      </c>
      <c r="O681" s="8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1"/>
        <v>food</v>
      </c>
      <c r="T681" t="str">
        <f t="shared" si="62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4"/>
        <v>43813.25</v>
      </c>
      <c r="O682" s="8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1"/>
        <v>games</v>
      </c>
      <c r="T682" t="str">
        <f t="shared" si="62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4"/>
        <v>40898.25</v>
      </c>
      <c r="O683" s="8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1"/>
        <v>theater</v>
      </c>
      <c r="T683" t="str">
        <f t="shared" si="62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4"/>
        <v>41619.25</v>
      </c>
      <c r="O684" s="8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1"/>
        <v>theater</v>
      </c>
      <c r="T684" t="str">
        <f t="shared" si="62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4"/>
        <v>43359.208333333328</v>
      </c>
      <c r="O685" s="8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1"/>
        <v>theater</v>
      </c>
      <c r="T685" t="str">
        <f t="shared" si="62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4"/>
        <v>40358.208333333336</v>
      </c>
      <c r="O686" s="8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1"/>
        <v>publishing</v>
      </c>
      <c r="T686" t="str">
        <f t="shared" si="62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4"/>
        <v>42239.208333333328</v>
      </c>
      <c r="O687" s="8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1"/>
        <v>theater</v>
      </c>
      <c r="T687" t="str">
        <f t="shared" si="62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4"/>
        <v>43186.208333333328</v>
      </c>
      <c r="O688" s="8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1"/>
        <v>technology</v>
      </c>
      <c r="T688" t="str">
        <f t="shared" si="62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4"/>
        <v>42806.25</v>
      </c>
      <c r="O689" s="8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1"/>
        <v>theater</v>
      </c>
      <c r="T689" t="str">
        <f t="shared" si="62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4"/>
        <v>43475.25</v>
      </c>
      <c r="O690" s="8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1"/>
        <v>film &amp; video</v>
      </c>
      <c r="T690" t="str">
        <f t="shared" si="62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4"/>
        <v>41576.208333333336</v>
      </c>
      <c r="O691" s="8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1"/>
        <v>technology</v>
      </c>
      <c r="T691" t="str">
        <f t="shared" si="62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4"/>
        <v>40874.25</v>
      </c>
      <c r="O692" s="8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1"/>
        <v>film &amp; video</v>
      </c>
      <c r="T692" t="str">
        <f t="shared" si="62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4"/>
        <v>41185.208333333336</v>
      </c>
      <c r="O693" s="8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1"/>
        <v>film &amp; video</v>
      </c>
      <c r="T693" t="str">
        <f t="shared" si="62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4"/>
        <v>43655.208333333328</v>
      </c>
      <c r="O694" s="8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1"/>
        <v>music</v>
      </c>
      <c r="T694" t="str">
        <f t="shared" si="62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4"/>
        <v>43025.208333333328</v>
      </c>
      <c r="O695" s="8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1"/>
        <v>theater</v>
      </c>
      <c r="T695" t="str">
        <f t="shared" si="62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4"/>
        <v>43066.25</v>
      </c>
      <c r="O696" s="8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1"/>
        <v>theater</v>
      </c>
      <c r="T696" t="str">
        <f t="shared" si="62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4"/>
        <v>42322.25</v>
      </c>
      <c r="O697" s="8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1"/>
        <v>music</v>
      </c>
      <c r="T697" t="str">
        <f t="shared" si="62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4"/>
        <v>42114.208333333328</v>
      </c>
      <c r="O698" s="8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1"/>
        <v>theater</v>
      </c>
      <c r="T698" t="str">
        <f t="shared" si="62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4"/>
        <v>43190.208333333328</v>
      </c>
      <c r="O699" s="8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1"/>
        <v>music</v>
      </c>
      <c r="T699" t="str">
        <f t="shared" si="62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4"/>
        <v>40871.25</v>
      </c>
      <c r="O700" s="8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1"/>
        <v>technology</v>
      </c>
      <c r="T700" t="str">
        <f t="shared" si="62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4"/>
        <v>43641.208333333328</v>
      </c>
      <c r="O701" s="8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1"/>
        <v>film &amp; video</v>
      </c>
      <c r="T701" t="str">
        <f t="shared" si="62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4"/>
        <v>40203.25</v>
      </c>
      <c r="O702" s="8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1"/>
        <v>technology</v>
      </c>
      <c r="T702" t="str">
        <f t="shared" si="62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4"/>
        <v>40629.208333333336</v>
      </c>
      <c r="O703" s="8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1"/>
        <v>theater</v>
      </c>
      <c r="T703" t="str">
        <f t="shared" si="62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4"/>
        <v>41477.208333333336</v>
      </c>
      <c r="O704" s="8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1"/>
        <v>technology</v>
      </c>
      <c r="T704" t="str">
        <f t="shared" si="62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4"/>
        <v>41020.208333333336</v>
      </c>
      <c r="O705" s="8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1"/>
        <v>publishing</v>
      </c>
      <c r="T705" t="str">
        <f t="shared" si="62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(E706/D706)*100</f>
        <v>122.78160919540231</v>
      </c>
      <c r="G706" t="s">
        <v>20</v>
      </c>
      <c r="H706">
        <v>116</v>
      </c>
      <c r="I706" s="4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4"/>
        <v>42555.208333333328</v>
      </c>
      <c r="O706" s="8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ref="S706:S769" si="67">LEFT(R706, SEARCH("/",R706,1)-1)</f>
        <v>film &amp; video</v>
      </c>
      <c r="T706" t="str">
        <f t="shared" ref="T706:T769" si="68">RIGHT(R706, LEN(R706)- SEARCH("/",R706))</f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 s="4">
        <f t="shared" ref="I707:I770" si="69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70">L707/86400+DATE(1970,1,1)</f>
        <v>41619.25</v>
      </c>
      <c r="O707" s="8">
        <f t="shared" ref="O707:O770" si="71">M707/86400+DATE(1970,1,1)</f>
        <v>41623.25</v>
      </c>
      <c r="P707" t="b">
        <v>0</v>
      </c>
      <c r="Q707" t="b">
        <v>0</v>
      </c>
      <c r="R707" t="s">
        <v>68</v>
      </c>
      <c r="S707" t="str">
        <f t="shared" si="67"/>
        <v>publishing</v>
      </c>
      <c r="T707" t="str">
        <f t="shared" si="68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70"/>
        <v>43471.25</v>
      </c>
      <c r="O708" s="8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67"/>
        <v>technology</v>
      </c>
      <c r="T708" t="str">
        <f t="shared" si="68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70"/>
        <v>43442.25</v>
      </c>
      <c r="O709" s="8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7"/>
        <v>film &amp; video</v>
      </c>
      <c r="T709" t="str">
        <f t="shared" si="68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70"/>
        <v>42877.208333333328</v>
      </c>
      <c r="O710" s="8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7"/>
        <v>theater</v>
      </c>
      <c r="T710" t="str">
        <f t="shared" si="68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70"/>
        <v>41018.208333333336</v>
      </c>
      <c r="O711" s="8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7"/>
        <v>theater</v>
      </c>
      <c r="T711" t="str">
        <f t="shared" si="68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70"/>
        <v>43295.208333333328</v>
      </c>
      <c r="O712" s="8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7"/>
        <v>theater</v>
      </c>
      <c r="T712" t="str">
        <f t="shared" si="68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70"/>
        <v>42393.25</v>
      </c>
      <c r="O713" s="8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7"/>
        <v>theater</v>
      </c>
      <c r="T713" t="str">
        <f t="shared" si="68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70"/>
        <v>42559.208333333328</v>
      </c>
      <c r="O714" s="8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7"/>
        <v>theater</v>
      </c>
      <c r="T714" t="str">
        <f t="shared" si="68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70"/>
        <v>42604.208333333328</v>
      </c>
      <c r="O715" s="8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7"/>
        <v>publishing</v>
      </c>
      <c r="T715" t="str">
        <f t="shared" si="68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70"/>
        <v>41870.208333333336</v>
      </c>
      <c r="O716" s="8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7"/>
        <v>music</v>
      </c>
      <c r="T716" t="str">
        <f t="shared" si="68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70"/>
        <v>40397.208333333336</v>
      </c>
      <c r="O717" s="8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7"/>
        <v>games</v>
      </c>
      <c r="T717" t="str">
        <f t="shared" si="68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70"/>
        <v>41465.208333333336</v>
      </c>
      <c r="O718" s="8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7"/>
        <v>theater</v>
      </c>
      <c r="T718" t="str">
        <f t="shared" si="68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70"/>
        <v>40777.208333333336</v>
      </c>
      <c r="O719" s="8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7"/>
        <v>film &amp; video</v>
      </c>
      <c r="T719" t="str">
        <f t="shared" si="68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70"/>
        <v>41442.208333333336</v>
      </c>
      <c r="O720" s="8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7"/>
        <v>technology</v>
      </c>
      <c r="T720" t="str">
        <f t="shared" si="68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70"/>
        <v>41058.208333333336</v>
      </c>
      <c r="O721" s="8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7"/>
        <v>publishing</v>
      </c>
      <c r="T721" t="str">
        <f t="shared" si="68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70"/>
        <v>43152.25</v>
      </c>
      <c r="O722" s="8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7"/>
        <v>theater</v>
      </c>
      <c r="T722" t="str">
        <f t="shared" si="68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70"/>
        <v>43194.208333333328</v>
      </c>
      <c r="O723" s="8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7"/>
        <v>music</v>
      </c>
      <c r="T723" t="str">
        <f t="shared" si="68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70"/>
        <v>43045.25</v>
      </c>
      <c r="O724" s="8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7"/>
        <v>film &amp; video</v>
      </c>
      <c r="T724" t="str">
        <f t="shared" si="68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70"/>
        <v>42431.25</v>
      </c>
      <c r="O725" s="8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7"/>
        <v>theater</v>
      </c>
      <c r="T725" t="str">
        <f t="shared" si="68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70"/>
        <v>41934.208333333336</v>
      </c>
      <c r="O726" s="8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7"/>
        <v>theater</v>
      </c>
      <c r="T726" t="str">
        <f t="shared" si="68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70"/>
        <v>41958.25</v>
      </c>
      <c r="O727" s="8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7"/>
        <v>games</v>
      </c>
      <c r="T727" t="str">
        <f t="shared" si="68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70"/>
        <v>40476.208333333336</v>
      </c>
      <c r="O728" s="8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7"/>
        <v>theater</v>
      </c>
      <c r="T728" t="str">
        <f t="shared" si="68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70"/>
        <v>43485.25</v>
      </c>
      <c r="O729" s="8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7"/>
        <v>technology</v>
      </c>
      <c r="T729" t="str">
        <f t="shared" si="68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70"/>
        <v>42515.208333333328</v>
      </c>
      <c r="O730" s="8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7"/>
        <v>theater</v>
      </c>
      <c r="T730" t="str">
        <f t="shared" si="68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70"/>
        <v>41309.25</v>
      </c>
      <c r="O731" s="8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7"/>
        <v>film &amp; video</v>
      </c>
      <c r="T731" t="str">
        <f t="shared" si="68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70"/>
        <v>42147.208333333328</v>
      </c>
      <c r="O732" s="8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7"/>
        <v>technology</v>
      </c>
      <c r="T732" t="str">
        <f t="shared" si="68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70"/>
        <v>42939.208333333328</v>
      </c>
      <c r="O733" s="8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7"/>
        <v>technology</v>
      </c>
      <c r="T733" t="str">
        <f t="shared" si="68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70"/>
        <v>42816.208333333328</v>
      </c>
      <c r="O734" s="8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7"/>
        <v>music</v>
      </c>
      <c r="T734" t="str">
        <f t="shared" si="68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70"/>
        <v>41844.208333333336</v>
      </c>
      <c r="O735" s="8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7"/>
        <v>music</v>
      </c>
      <c r="T735" t="str">
        <f t="shared" si="68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70"/>
        <v>42763.25</v>
      </c>
      <c r="O736" s="8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7"/>
        <v>theater</v>
      </c>
      <c r="T736" t="str">
        <f t="shared" si="68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70"/>
        <v>42459.208333333328</v>
      </c>
      <c r="O737" s="8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7"/>
        <v>photography</v>
      </c>
      <c r="T737" t="str">
        <f t="shared" si="68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70"/>
        <v>42055.25</v>
      </c>
      <c r="O738" s="8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7"/>
        <v>publishing</v>
      </c>
      <c r="T738" t="str">
        <f t="shared" si="68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70"/>
        <v>42685.25</v>
      </c>
      <c r="O739" s="8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7"/>
        <v>music</v>
      </c>
      <c r="T739" t="str">
        <f t="shared" si="68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70"/>
        <v>41959.25</v>
      </c>
      <c r="O740" s="8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7"/>
        <v>theater</v>
      </c>
      <c r="T740" t="str">
        <f t="shared" si="68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70"/>
        <v>41089.208333333336</v>
      </c>
      <c r="O741" s="8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7"/>
        <v>music</v>
      </c>
      <c r="T741" t="str">
        <f t="shared" si="68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70"/>
        <v>42769.25</v>
      </c>
      <c r="O742" s="8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7"/>
        <v>theater</v>
      </c>
      <c r="T742" t="str">
        <f t="shared" si="68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70"/>
        <v>40321.208333333336</v>
      </c>
      <c r="O743" s="8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7"/>
        <v>theater</v>
      </c>
      <c r="T743" t="str">
        <f t="shared" si="68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70"/>
        <v>40197.25</v>
      </c>
      <c r="O744" s="8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7"/>
        <v>music</v>
      </c>
      <c r="T744" t="str">
        <f t="shared" si="68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70"/>
        <v>42298.208333333328</v>
      </c>
      <c r="O745" s="8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7"/>
        <v>theater</v>
      </c>
      <c r="T745" t="str">
        <f t="shared" si="68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70"/>
        <v>43322.208333333328</v>
      </c>
      <c r="O746" s="8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7"/>
        <v>theater</v>
      </c>
      <c r="T746" t="str">
        <f t="shared" si="68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70"/>
        <v>40328.208333333336</v>
      </c>
      <c r="O747" s="8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7"/>
        <v>technology</v>
      </c>
      <c r="T747" t="str">
        <f t="shared" si="68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70"/>
        <v>40825.208333333336</v>
      </c>
      <c r="O748" s="8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7"/>
        <v>technology</v>
      </c>
      <c r="T748" t="str">
        <f t="shared" si="68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70"/>
        <v>40423.208333333336</v>
      </c>
      <c r="O749" s="8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7"/>
        <v>theater</v>
      </c>
      <c r="T749" t="str">
        <f t="shared" si="68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70"/>
        <v>40238.25</v>
      </c>
      <c r="O750" s="8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7"/>
        <v>film &amp; video</v>
      </c>
      <c r="T750" t="str">
        <f t="shared" si="68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70"/>
        <v>41920.208333333336</v>
      </c>
      <c r="O751" s="8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7"/>
        <v>technology</v>
      </c>
      <c r="T751" t="str">
        <f t="shared" si="68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70"/>
        <v>40360.208333333336</v>
      </c>
      <c r="O752" s="8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7"/>
        <v>music</v>
      </c>
      <c r="T752" t="str">
        <f t="shared" si="68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70"/>
        <v>42446.208333333328</v>
      </c>
      <c r="O753" s="8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7"/>
        <v>publishing</v>
      </c>
      <c r="T753" t="str">
        <f t="shared" si="68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70"/>
        <v>40395.208333333336</v>
      </c>
      <c r="O754" s="8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7"/>
        <v>theater</v>
      </c>
      <c r="T754" t="str">
        <f t="shared" si="68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70"/>
        <v>40321.208333333336</v>
      </c>
      <c r="O755" s="8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7"/>
        <v>photography</v>
      </c>
      <c r="T755" t="str">
        <f t="shared" si="68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70"/>
        <v>41210.208333333336</v>
      </c>
      <c r="O756" s="8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7"/>
        <v>theater</v>
      </c>
      <c r="T756" t="str">
        <f t="shared" si="68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70"/>
        <v>43096.25</v>
      </c>
      <c r="O757" s="8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7"/>
        <v>theater</v>
      </c>
      <c r="T757" t="str">
        <f t="shared" si="68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70"/>
        <v>42024.25</v>
      </c>
      <c r="O758" s="8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7"/>
        <v>theater</v>
      </c>
      <c r="T758" t="str">
        <f t="shared" si="68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70"/>
        <v>40675.208333333336</v>
      </c>
      <c r="O759" s="8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7"/>
        <v>film &amp; video</v>
      </c>
      <c r="T759" t="str">
        <f t="shared" si="68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70"/>
        <v>41936.208333333336</v>
      </c>
      <c r="O760" s="8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7"/>
        <v>music</v>
      </c>
      <c r="T760" t="str">
        <f t="shared" si="68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70"/>
        <v>43136.25</v>
      </c>
      <c r="O761" s="8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7"/>
        <v>music</v>
      </c>
      <c r="T761" t="str">
        <f t="shared" si="68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70"/>
        <v>43678.208333333328</v>
      </c>
      <c r="O762" s="8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7"/>
        <v>games</v>
      </c>
      <c r="T762" t="str">
        <f t="shared" si="68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70"/>
        <v>42938.208333333328</v>
      </c>
      <c r="O763" s="8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7"/>
        <v>music</v>
      </c>
      <c r="T763" t="str">
        <f t="shared" si="68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70"/>
        <v>41241.25</v>
      </c>
      <c r="O764" s="8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7"/>
        <v>music</v>
      </c>
      <c r="T764" t="str">
        <f t="shared" si="68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70"/>
        <v>41037.208333333336</v>
      </c>
      <c r="O765" s="8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7"/>
        <v>theater</v>
      </c>
      <c r="T765" t="str">
        <f t="shared" si="68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70"/>
        <v>40676.208333333336</v>
      </c>
      <c r="O766" s="8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7"/>
        <v>music</v>
      </c>
      <c r="T766" t="str">
        <f t="shared" si="68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70"/>
        <v>42840.208333333328</v>
      </c>
      <c r="O767" s="8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7"/>
        <v>music</v>
      </c>
      <c r="T767" t="str">
        <f t="shared" si="68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70"/>
        <v>43362.208333333328</v>
      </c>
      <c r="O768" s="8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7"/>
        <v>film &amp; video</v>
      </c>
      <c r="T768" t="str">
        <f t="shared" si="68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70"/>
        <v>42283.208333333328</v>
      </c>
      <c r="O769" s="8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7"/>
        <v>publishing</v>
      </c>
      <c r="T769" t="str">
        <f t="shared" si="68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(E770/D770)*100</f>
        <v>231</v>
      </c>
      <c r="G770" t="s">
        <v>20</v>
      </c>
      <c r="H770">
        <v>150</v>
      </c>
      <c r="I770" s="4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70"/>
        <v>41619.25</v>
      </c>
      <c r="O770" s="8">
        <f t="shared" si="71"/>
        <v>41634.25</v>
      </c>
      <c r="P770" t="b">
        <v>0</v>
      </c>
      <c r="Q770" t="b">
        <v>0</v>
      </c>
      <c r="R770" t="s">
        <v>33</v>
      </c>
      <c r="S770" t="str">
        <f t="shared" ref="S770:S833" si="73">LEFT(R770, SEARCH("/",R770,1)-1)</f>
        <v>theater</v>
      </c>
      <c r="T770" t="str">
        <f t="shared" ref="T770:T833" si="74">RIGHT(R770, LEN(R770)- SEARCH("/",R770))</f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 s="4">
        <f t="shared" ref="I771:I834" si="75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6">L771/86400+DATE(1970,1,1)</f>
        <v>41501.208333333336</v>
      </c>
      <c r="O771" s="8">
        <f t="shared" ref="O771:O834" si="77">M771/86400+DATE(1970,1,1)</f>
        <v>41527.208333333336</v>
      </c>
      <c r="P771" t="b">
        <v>0</v>
      </c>
      <c r="Q771" t="b">
        <v>0</v>
      </c>
      <c r="R771" t="s">
        <v>89</v>
      </c>
      <c r="S771" t="str">
        <f t="shared" si="73"/>
        <v>games</v>
      </c>
      <c r="T771" t="str">
        <f t="shared" si="74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6"/>
        <v>41743.208333333336</v>
      </c>
      <c r="O772" s="8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3"/>
        <v>theater</v>
      </c>
      <c r="T772" t="str">
        <f t="shared" si="74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6"/>
        <v>43491.25</v>
      </c>
      <c r="O773" s="8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3"/>
        <v>theater</v>
      </c>
      <c r="T773" t="str">
        <f t="shared" si="74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6"/>
        <v>43505.25</v>
      </c>
      <c r="O774" s="8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3"/>
        <v>music</v>
      </c>
      <c r="T774" t="str">
        <f t="shared" si="74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6"/>
        <v>42838.208333333328</v>
      </c>
      <c r="O775" s="8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3"/>
        <v>theater</v>
      </c>
      <c r="T775" t="str">
        <f t="shared" si="74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6"/>
        <v>42513.208333333328</v>
      </c>
      <c r="O776" s="8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3"/>
        <v>technology</v>
      </c>
      <c r="T776" t="str">
        <f t="shared" si="74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6"/>
        <v>41949.25</v>
      </c>
      <c r="O777" s="8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3"/>
        <v>music</v>
      </c>
      <c r="T777" t="str">
        <f t="shared" si="74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6"/>
        <v>43650.208333333328</v>
      </c>
      <c r="O778" s="8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3"/>
        <v>theater</v>
      </c>
      <c r="T778" t="str">
        <f t="shared" si="74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6"/>
        <v>40809.208333333336</v>
      </c>
      <c r="O779" s="8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3"/>
        <v>theater</v>
      </c>
      <c r="T779" t="str">
        <f t="shared" si="74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6"/>
        <v>40768.208333333336</v>
      </c>
      <c r="O780" s="8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3"/>
        <v>film &amp; video</v>
      </c>
      <c r="T780" t="str">
        <f t="shared" si="74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6"/>
        <v>42230.208333333328</v>
      </c>
      <c r="O781" s="8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3"/>
        <v>theater</v>
      </c>
      <c r="T781" t="str">
        <f t="shared" si="74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6"/>
        <v>42573.208333333328</v>
      </c>
      <c r="O782" s="8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3"/>
        <v>film &amp; video</v>
      </c>
      <c r="T782" t="str">
        <f t="shared" si="74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6"/>
        <v>40482.208333333336</v>
      </c>
      <c r="O783" s="8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3"/>
        <v>theater</v>
      </c>
      <c r="T783" t="str">
        <f t="shared" si="74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6"/>
        <v>40603.25</v>
      </c>
      <c r="O784" s="8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3"/>
        <v>film &amp; video</v>
      </c>
      <c r="T784" t="str">
        <f t="shared" si="74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6"/>
        <v>41625.25</v>
      </c>
      <c r="O785" s="8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3"/>
        <v>music</v>
      </c>
      <c r="T785" t="str">
        <f t="shared" si="74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6"/>
        <v>42435.25</v>
      </c>
      <c r="O786" s="8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3"/>
        <v>technology</v>
      </c>
      <c r="T786" t="str">
        <f t="shared" si="74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6"/>
        <v>43582.208333333328</v>
      </c>
      <c r="O787" s="8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3"/>
        <v>film &amp; video</v>
      </c>
      <c r="T787" t="str">
        <f t="shared" si="74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6"/>
        <v>43186.208333333328</v>
      </c>
      <c r="O788" s="8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3"/>
        <v>music</v>
      </c>
      <c r="T788" t="str">
        <f t="shared" si="74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6"/>
        <v>40684.208333333336</v>
      </c>
      <c r="O789" s="8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3"/>
        <v>music</v>
      </c>
      <c r="T789" t="str">
        <f t="shared" si="74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6"/>
        <v>41202.208333333336</v>
      </c>
      <c r="O790" s="8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3"/>
        <v>film &amp; video</v>
      </c>
      <c r="T790" t="str">
        <f t="shared" si="74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6"/>
        <v>41786.208333333336</v>
      </c>
      <c r="O791" s="8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3"/>
        <v>theater</v>
      </c>
      <c r="T791" t="str">
        <f t="shared" si="74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6"/>
        <v>40223.25</v>
      </c>
      <c r="O792" s="8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3"/>
        <v>theater</v>
      </c>
      <c r="T792" t="str">
        <f t="shared" si="74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6"/>
        <v>42715.25</v>
      </c>
      <c r="O793" s="8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3"/>
        <v>food</v>
      </c>
      <c r="T793" t="str">
        <f t="shared" si="74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6"/>
        <v>41451.208333333336</v>
      </c>
      <c r="O794" s="8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3"/>
        <v>theater</v>
      </c>
      <c r="T794" t="str">
        <f t="shared" si="74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6"/>
        <v>41450.208333333336</v>
      </c>
      <c r="O795" s="8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3"/>
        <v>publishing</v>
      </c>
      <c r="T795" t="str">
        <f t="shared" si="74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6"/>
        <v>43091.25</v>
      </c>
      <c r="O796" s="8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3"/>
        <v>music</v>
      </c>
      <c r="T796" t="str">
        <f t="shared" si="74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6"/>
        <v>42675.208333333328</v>
      </c>
      <c r="O797" s="8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3"/>
        <v>film &amp; video</v>
      </c>
      <c r="T797" t="str">
        <f t="shared" si="74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6"/>
        <v>41859.208333333336</v>
      </c>
      <c r="O798" s="8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3"/>
        <v>games</v>
      </c>
      <c r="T798" t="str">
        <f t="shared" si="74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6"/>
        <v>43464.25</v>
      </c>
      <c r="O799" s="8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3"/>
        <v>technology</v>
      </c>
      <c r="T799" t="str">
        <f t="shared" si="74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6"/>
        <v>41060.208333333336</v>
      </c>
      <c r="O800" s="8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3"/>
        <v>theater</v>
      </c>
      <c r="T800" t="str">
        <f t="shared" si="74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6"/>
        <v>42399.25</v>
      </c>
      <c r="O801" s="8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3"/>
        <v>theater</v>
      </c>
      <c r="T801" t="str">
        <f t="shared" si="74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6"/>
        <v>42167.208333333328</v>
      </c>
      <c r="O802" s="8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3"/>
        <v>music</v>
      </c>
      <c r="T802" t="str">
        <f t="shared" si="74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6"/>
        <v>43830.25</v>
      </c>
      <c r="O803" s="8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3"/>
        <v>photography</v>
      </c>
      <c r="T803" t="str">
        <f t="shared" si="74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6"/>
        <v>43650.208333333328</v>
      </c>
      <c r="O804" s="8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3"/>
        <v>photography</v>
      </c>
      <c r="T804" t="str">
        <f t="shared" si="74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6"/>
        <v>43492.25</v>
      </c>
      <c r="O805" s="8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3"/>
        <v>theater</v>
      </c>
      <c r="T805" t="str">
        <f t="shared" si="74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6"/>
        <v>43102.25</v>
      </c>
      <c r="O806" s="8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3"/>
        <v>music</v>
      </c>
      <c r="T806" t="str">
        <f t="shared" si="74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6"/>
        <v>41958.25</v>
      </c>
      <c r="O807" s="8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3"/>
        <v>film &amp; video</v>
      </c>
      <c r="T807" t="str">
        <f t="shared" si="74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6"/>
        <v>40973.25</v>
      </c>
      <c r="O808" s="8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3"/>
        <v>film &amp; video</v>
      </c>
      <c r="T808" t="str">
        <f t="shared" si="74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6"/>
        <v>43753.208333333328</v>
      </c>
      <c r="O809" s="8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3"/>
        <v>theater</v>
      </c>
      <c r="T809" t="str">
        <f t="shared" si="74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6"/>
        <v>42507.208333333328</v>
      </c>
      <c r="O810" s="8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3"/>
        <v>food</v>
      </c>
      <c r="T810" t="str">
        <f t="shared" si="74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6"/>
        <v>41135.208333333336</v>
      </c>
      <c r="O811" s="8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3"/>
        <v>film &amp; video</v>
      </c>
      <c r="T811" t="str">
        <f t="shared" si="74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6"/>
        <v>43067.25</v>
      </c>
      <c r="O812" s="8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3"/>
        <v>theater</v>
      </c>
      <c r="T812" t="str">
        <f t="shared" si="74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6"/>
        <v>42378.25</v>
      </c>
      <c r="O813" s="8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3"/>
        <v>games</v>
      </c>
      <c r="T813" t="str">
        <f t="shared" si="74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6"/>
        <v>43206.208333333328</v>
      </c>
      <c r="O814" s="8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3"/>
        <v>publishing</v>
      </c>
      <c r="T814" t="str">
        <f t="shared" si="74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6"/>
        <v>41148.208333333336</v>
      </c>
      <c r="O815" s="8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3"/>
        <v>games</v>
      </c>
      <c r="T815" t="str">
        <f t="shared" si="74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6"/>
        <v>42517.208333333328</v>
      </c>
      <c r="O816" s="8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3"/>
        <v>music</v>
      </c>
      <c r="T816" t="str">
        <f t="shared" si="74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6"/>
        <v>43068.25</v>
      </c>
      <c r="O817" s="8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3"/>
        <v>music</v>
      </c>
      <c r="T817" t="str">
        <f t="shared" si="74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6"/>
        <v>41680.25</v>
      </c>
      <c r="O818" s="8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3"/>
        <v>theater</v>
      </c>
      <c r="T818" t="str">
        <f t="shared" si="74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6"/>
        <v>43589.208333333328</v>
      </c>
      <c r="O819" s="8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3"/>
        <v>publishing</v>
      </c>
      <c r="T819" t="str">
        <f t="shared" si="74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6"/>
        <v>43486.25</v>
      </c>
      <c r="O820" s="8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3"/>
        <v>theater</v>
      </c>
      <c r="T820" t="str">
        <f t="shared" si="74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6"/>
        <v>41237.25</v>
      </c>
      <c r="O821" s="8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3"/>
        <v>games</v>
      </c>
      <c r="T821" t="str">
        <f t="shared" si="74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6"/>
        <v>43310.208333333328</v>
      </c>
      <c r="O822" s="8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3"/>
        <v>music</v>
      </c>
      <c r="T822" t="str">
        <f t="shared" si="74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6"/>
        <v>42794.25</v>
      </c>
      <c r="O823" s="8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3"/>
        <v>film &amp; video</v>
      </c>
      <c r="T823" t="str">
        <f t="shared" si="74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6"/>
        <v>41698.25</v>
      </c>
      <c r="O824" s="8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3"/>
        <v>music</v>
      </c>
      <c r="T824" t="str">
        <f t="shared" si="74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6"/>
        <v>41892.208333333336</v>
      </c>
      <c r="O825" s="8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3"/>
        <v>music</v>
      </c>
      <c r="T825" t="str">
        <f t="shared" si="74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6"/>
        <v>40348.208333333336</v>
      </c>
      <c r="O826" s="8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3"/>
        <v>publishing</v>
      </c>
      <c r="T826" t="str">
        <f t="shared" si="74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6"/>
        <v>42941.208333333328</v>
      </c>
      <c r="O827" s="8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3"/>
        <v>film &amp; video</v>
      </c>
      <c r="T827" t="str">
        <f t="shared" si="74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6"/>
        <v>40525.25</v>
      </c>
      <c r="O828" s="8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3"/>
        <v>theater</v>
      </c>
      <c r="T828" t="str">
        <f t="shared" si="74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6"/>
        <v>40666.208333333336</v>
      </c>
      <c r="O829" s="8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3"/>
        <v>film &amp; video</v>
      </c>
      <c r="T829" t="str">
        <f t="shared" si="74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6"/>
        <v>43340.208333333328</v>
      </c>
      <c r="O830" s="8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3"/>
        <v>theater</v>
      </c>
      <c r="T830" t="str">
        <f t="shared" si="74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6"/>
        <v>42164.208333333328</v>
      </c>
      <c r="O831" s="8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3"/>
        <v>theater</v>
      </c>
      <c r="T831" t="str">
        <f t="shared" si="74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6"/>
        <v>43103.25</v>
      </c>
      <c r="O832" s="8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3"/>
        <v>theater</v>
      </c>
      <c r="T832" t="str">
        <f t="shared" si="74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6"/>
        <v>40994.208333333336</v>
      </c>
      <c r="O833" s="8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3"/>
        <v>photography</v>
      </c>
      <c r="T833" t="str">
        <f t="shared" si="74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(E834/D834)*100</f>
        <v>315.17592592592592</v>
      </c>
      <c r="G834" t="s">
        <v>20</v>
      </c>
      <c r="H834">
        <v>1297</v>
      </c>
      <c r="I834" s="4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6"/>
        <v>42299.208333333328</v>
      </c>
      <c r="O834" s="8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ref="S834:S897" si="79">LEFT(R834, SEARCH("/",R834,1)-1)</f>
        <v>publishing</v>
      </c>
      <c r="T834" t="str">
        <f t="shared" ref="T834:T897" si="80">RIGHT(R834, LEN(R834)- SEARCH("/",R834))</f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 s="4">
        <f t="shared" ref="I835:I898" si="81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2">L835/86400+DATE(1970,1,1)</f>
        <v>40588.25</v>
      </c>
      <c r="O835" s="8">
        <f t="shared" ref="O835:O898" si="83">M835/86400+DATE(1970,1,1)</f>
        <v>40599.25</v>
      </c>
      <c r="P835" t="b">
        <v>0</v>
      </c>
      <c r="Q835" t="b">
        <v>0</v>
      </c>
      <c r="R835" t="s">
        <v>206</v>
      </c>
      <c r="S835" t="str">
        <f t="shared" si="79"/>
        <v>publishing</v>
      </c>
      <c r="T835" t="str">
        <f t="shared" si="80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2"/>
        <v>41448.208333333336</v>
      </c>
      <c r="O836" s="8">
        <f t="shared" si="83"/>
        <v>41454.208333333336</v>
      </c>
      <c r="P836" t="b">
        <v>0</v>
      </c>
      <c r="Q836" t="b">
        <v>0</v>
      </c>
      <c r="R836" t="s">
        <v>33</v>
      </c>
      <c r="S836" t="str">
        <f t="shared" si="79"/>
        <v>theater</v>
      </c>
      <c r="T836" t="str">
        <f t="shared" si="80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2"/>
        <v>42063.25</v>
      </c>
      <c r="O837" s="8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79"/>
        <v>technology</v>
      </c>
      <c r="T837" t="str">
        <f t="shared" si="80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2"/>
        <v>40214.25</v>
      </c>
      <c r="O838" s="8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79"/>
        <v>music</v>
      </c>
      <c r="T838" t="str">
        <f t="shared" si="80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2"/>
        <v>40629.208333333336</v>
      </c>
      <c r="O839" s="8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79"/>
        <v>music</v>
      </c>
      <c r="T839" t="str">
        <f t="shared" si="80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2"/>
        <v>43370.208333333328</v>
      </c>
      <c r="O840" s="8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79"/>
        <v>theater</v>
      </c>
      <c r="T840" t="str">
        <f t="shared" si="80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2"/>
        <v>41715.208333333336</v>
      </c>
      <c r="O841" s="8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79"/>
        <v>film &amp; video</v>
      </c>
      <c r="T841" t="str">
        <f t="shared" si="80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2"/>
        <v>41836.208333333336</v>
      </c>
      <c r="O842" s="8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79"/>
        <v>theater</v>
      </c>
      <c r="T842" t="str">
        <f t="shared" si="80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2"/>
        <v>42419.25</v>
      </c>
      <c r="O843" s="8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79"/>
        <v>technology</v>
      </c>
      <c r="T843" t="str">
        <f t="shared" si="80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2"/>
        <v>43266.208333333328</v>
      </c>
      <c r="O844" s="8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79"/>
        <v>technology</v>
      </c>
      <c r="T844" t="str">
        <f t="shared" si="80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2"/>
        <v>43338.208333333328</v>
      </c>
      <c r="O845" s="8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79"/>
        <v>photography</v>
      </c>
      <c r="T845" t="str">
        <f t="shared" si="80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2"/>
        <v>40930.25</v>
      </c>
      <c r="O846" s="8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79"/>
        <v>film &amp; video</v>
      </c>
      <c r="T846" t="str">
        <f t="shared" si="80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2"/>
        <v>43235.208333333328</v>
      </c>
      <c r="O847" s="8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79"/>
        <v>technology</v>
      </c>
      <c r="T847" t="str">
        <f t="shared" si="80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2"/>
        <v>43302.208333333328</v>
      </c>
      <c r="O848" s="8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79"/>
        <v>technology</v>
      </c>
      <c r="T848" t="str">
        <f t="shared" si="80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2"/>
        <v>43107.25</v>
      </c>
      <c r="O849" s="8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79"/>
        <v>food</v>
      </c>
      <c r="T849" t="str">
        <f t="shared" si="80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2"/>
        <v>40341.208333333336</v>
      </c>
      <c r="O850" s="8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79"/>
        <v>film &amp; video</v>
      </c>
      <c r="T850" t="str">
        <f t="shared" si="80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2"/>
        <v>40948.25</v>
      </c>
      <c r="O851" s="8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79"/>
        <v>music</v>
      </c>
      <c r="T851" t="str">
        <f t="shared" si="80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2"/>
        <v>40866.25</v>
      </c>
      <c r="O852" s="8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79"/>
        <v>music</v>
      </c>
      <c r="T852" t="str">
        <f t="shared" si="80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2"/>
        <v>41031.208333333336</v>
      </c>
      <c r="O853" s="8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79"/>
        <v>music</v>
      </c>
      <c r="T853" t="str">
        <f t="shared" si="80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2"/>
        <v>40740.208333333336</v>
      </c>
      <c r="O854" s="8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79"/>
        <v>games</v>
      </c>
      <c r="T854" t="str">
        <f t="shared" si="80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2"/>
        <v>40714.208333333336</v>
      </c>
      <c r="O855" s="8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79"/>
        <v>music</v>
      </c>
      <c r="T855" t="str">
        <f t="shared" si="80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2"/>
        <v>43787.25</v>
      </c>
      <c r="O856" s="8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79"/>
        <v>publishing</v>
      </c>
      <c r="T856" t="str">
        <f t="shared" si="80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2"/>
        <v>40712.208333333336</v>
      </c>
      <c r="O857" s="8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79"/>
        <v>theater</v>
      </c>
      <c r="T857" t="str">
        <f t="shared" si="80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2"/>
        <v>41023.208333333336</v>
      </c>
      <c r="O858" s="8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79"/>
        <v>food</v>
      </c>
      <c r="T858" t="str">
        <f t="shared" si="80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2"/>
        <v>40944.25</v>
      </c>
      <c r="O859" s="8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79"/>
        <v>film &amp; video</v>
      </c>
      <c r="T859" t="str">
        <f t="shared" si="80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2"/>
        <v>43211.208333333328</v>
      </c>
      <c r="O860" s="8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79"/>
        <v>food</v>
      </c>
      <c r="T860" t="str">
        <f t="shared" si="80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2"/>
        <v>41334.25</v>
      </c>
      <c r="O861" s="8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79"/>
        <v>theater</v>
      </c>
      <c r="T861" t="str">
        <f t="shared" si="80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2"/>
        <v>43515.25</v>
      </c>
      <c r="O862" s="8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79"/>
        <v>technology</v>
      </c>
      <c r="T862" t="str">
        <f t="shared" si="80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2"/>
        <v>40258.208333333336</v>
      </c>
      <c r="O863" s="8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79"/>
        <v>theater</v>
      </c>
      <c r="T863" t="str">
        <f t="shared" si="80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2"/>
        <v>40756.208333333336</v>
      </c>
      <c r="O864" s="8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79"/>
        <v>theater</v>
      </c>
      <c r="T864" t="str">
        <f t="shared" si="80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2"/>
        <v>42172.208333333328</v>
      </c>
      <c r="O865" s="8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79"/>
        <v>film &amp; video</v>
      </c>
      <c r="T865" t="str">
        <f t="shared" si="80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2"/>
        <v>42601.208333333328</v>
      </c>
      <c r="O866" s="8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79"/>
        <v>film &amp; video</v>
      </c>
      <c r="T866" t="str">
        <f t="shared" si="80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2"/>
        <v>41897.208333333336</v>
      </c>
      <c r="O867" s="8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79"/>
        <v>theater</v>
      </c>
      <c r="T867" t="str">
        <f t="shared" si="80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2"/>
        <v>40671.208333333336</v>
      </c>
      <c r="O868" s="8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79"/>
        <v>photography</v>
      </c>
      <c r="T868" t="str">
        <f t="shared" si="80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2"/>
        <v>43382.208333333328</v>
      </c>
      <c r="O869" s="8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79"/>
        <v>food</v>
      </c>
      <c r="T869" t="str">
        <f t="shared" si="80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2"/>
        <v>41559.208333333336</v>
      </c>
      <c r="O870" s="8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79"/>
        <v>theater</v>
      </c>
      <c r="T870" t="str">
        <f t="shared" si="80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2"/>
        <v>40350.208333333336</v>
      </c>
      <c r="O871" s="8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79"/>
        <v>film &amp; video</v>
      </c>
      <c r="T871" t="str">
        <f t="shared" si="80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2"/>
        <v>42240.208333333328</v>
      </c>
      <c r="O872" s="8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79"/>
        <v>theater</v>
      </c>
      <c r="T872" t="str">
        <f t="shared" si="80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2"/>
        <v>43040.208333333328</v>
      </c>
      <c r="O873" s="8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79"/>
        <v>theater</v>
      </c>
      <c r="T873" t="str">
        <f t="shared" si="80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2"/>
        <v>43346.208333333328</v>
      </c>
      <c r="O874" s="8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79"/>
        <v>film &amp; video</v>
      </c>
      <c r="T874" t="str">
        <f t="shared" si="80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2"/>
        <v>41647.25</v>
      </c>
      <c r="O875" s="8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79"/>
        <v>photography</v>
      </c>
      <c r="T875" t="str">
        <f t="shared" si="80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2"/>
        <v>40291.208333333336</v>
      </c>
      <c r="O876" s="8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79"/>
        <v>photography</v>
      </c>
      <c r="T876" t="str">
        <f t="shared" si="80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2"/>
        <v>40556.25</v>
      </c>
      <c r="O877" s="8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79"/>
        <v>music</v>
      </c>
      <c r="T877" t="str">
        <f t="shared" si="80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2"/>
        <v>43624.208333333328</v>
      </c>
      <c r="O878" s="8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79"/>
        <v>photography</v>
      </c>
      <c r="T878" t="str">
        <f t="shared" si="80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2"/>
        <v>42577.208333333328</v>
      </c>
      <c r="O879" s="8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79"/>
        <v>food</v>
      </c>
      <c r="T879" t="str">
        <f t="shared" si="80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2"/>
        <v>43845.25</v>
      </c>
      <c r="O880" s="8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79"/>
        <v>music</v>
      </c>
      <c r="T880" t="str">
        <f t="shared" si="80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2"/>
        <v>42788.25</v>
      </c>
      <c r="O881" s="8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79"/>
        <v>publishing</v>
      </c>
      <c r="T881" t="str">
        <f t="shared" si="80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2"/>
        <v>43667.208333333328</v>
      </c>
      <c r="O882" s="8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79"/>
        <v>music</v>
      </c>
      <c r="T882" t="str">
        <f t="shared" si="80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2"/>
        <v>42194.208333333328</v>
      </c>
      <c r="O883" s="8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79"/>
        <v>theater</v>
      </c>
      <c r="T883" t="str">
        <f t="shared" si="80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2"/>
        <v>42025.25</v>
      </c>
      <c r="O884" s="8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79"/>
        <v>theater</v>
      </c>
      <c r="T884" t="str">
        <f t="shared" si="80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2"/>
        <v>40323.208333333336</v>
      </c>
      <c r="O885" s="8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79"/>
        <v>film &amp; video</v>
      </c>
      <c r="T885" t="str">
        <f t="shared" si="80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2"/>
        <v>41763.208333333336</v>
      </c>
      <c r="O886" s="8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79"/>
        <v>theater</v>
      </c>
      <c r="T886" t="str">
        <f t="shared" si="80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2"/>
        <v>40335.208333333336</v>
      </c>
      <c r="O887" s="8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79"/>
        <v>theater</v>
      </c>
      <c r="T887" t="str">
        <f t="shared" si="80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2"/>
        <v>40416.208333333336</v>
      </c>
      <c r="O888" s="8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79"/>
        <v>music</v>
      </c>
      <c r="T888" t="str">
        <f t="shared" si="80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2"/>
        <v>42202.208333333328</v>
      </c>
      <c r="O889" s="8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79"/>
        <v>theater</v>
      </c>
      <c r="T889" t="str">
        <f t="shared" si="80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2"/>
        <v>42836.208333333328</v>
      </c>
      <c r="O890" s="8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79"/>
        <v>theater</v>
      </c>
      <c r="T890" t="str">
        <f t="shared" si="80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2"/>
        <v>41710.208333333336</v>
      </c>
      <c r="O891" s="8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79"/>
        <v>music</v>
      </c>
      <c r="T891" t="str">
        <f t="shared" si="80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2"/>
        <v>43640.208333333328</v>
      </c>
      <c r="O892" s="8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79"/>
        <v>music</v>
      </c>
      <c r="T892" t="str">
        <f t="shared" si="80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2"/>
        <v>40880.25</v>
      </c>
      <c r="O893" s="8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79"/>
        <v>film &amp; video</v>
      </c>
      <c r="T893" t="str">
        <f t="shared" si="80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2"/>
        <v>40319.208333333336</v>
      </c>
      <c r="O894" s="8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79"/>
        <v>publishing</v>
      </c>
      <c r="T894" t="str">
        <f t="shared" si="80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2"/>
        <v>42170.208333333328</v>
      </c>
      <c r="O895" s="8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79"/>
        <v>film &amp; video</v>
      </c>
      <c r="T895" t="str">
        <f t="shared" si="80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2"/>
        <v>41466.208333333336</v>
      </c>
      <c r="O896" s="8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79"/>
        <v>film &amp; video</v>
      </c>
      <c r="T896" t="str">
        <f t="shared" si="80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2"/>
        <v>43134.25</v>
      </c>
      <c r="O897" s="8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79"/>
        <v>theater</v>
      </c>
      <c r="T897" t="str">
        <f t="shared" si="80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(E898/D898)*100</f>
        <v>774.43434343434342</v>
      </c>
      <c r="G898" t="s">
        <v>20</v>
      </c>
      <c r="H898">
        <v>1460</v>
      </c>
      <c r="I898" s="4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2"/>
        <v>40738.208333333336</v>
      </c>
      <c r="O898" s="8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ref="S898:S961" si="85">LEFT(R898, SEARCH("/",R898,1)-1)</f>
        <v>food</v>
      </c>
      <c r="T898" t="str">
        <f t="shared" ref="T898:T961" si="86">RIGHT(R898, LEN(R898)- SEARCH("/",R898))</f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 s="4">
        <f t="shared" ref="I899:I962" si="8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8">L899/86400+DATE(1970,1,1)</f>
        <v>43583.208333333328</v>
      </c>
      <c r="O899" s="8">
        <f t="shared" ref="O899:O962" si="89">M899/86400+DATE(1970,1,1)</f>
        <v>43585.208333333328</v>
      </c>
      <c r="P899" t="b">
        <v>0</v>
      </c>
      <c r="Q899" t="b">
        <v>0</v>
      </c>
      <c r="R899" t="s">
        <v>33</v>
      </c>
      <c r="S899" t="str">
        <f t="shared" si="85"/>
        <v>theater</v>
      </c>
      <c r="T899" t="str">
        <f t="shared" si="86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8"/>
        <v>43815.25</v>
      </c>
      <c r="O900" s="8">
        <f t="shared" si="89"/>
        <v>43821.25</v>
      </c>
      <c r="P900" t="b">
        <v>0</v>
      </c>
      <c r="Q900" t="b">
        <v>0</v>
      </c>
      <c r="R900" t="s">
        <v>42</v>
      </c>
      <c r="S900" t="str">
        <f t="shared" si="85"/>
        <v>film &amp; video</v>
      </c>
      <c r="T900" t="str">
        <f t="shared" si="86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8"/>
        <v>41554.208333333336</v>
      </c>
      <c r="O901" s="8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85"/>
        <v>music</v>
      </c>
      <c r="T901" t="str">
        <f t="shared" si="86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8"/>
        <v>41901.208333333336</v>
      </c>
      <c r="O902" s="8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5"/>
        <v>technology</v>
      </c>
      <c r="T902" t="str">
        <f t="shared" si="86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8"/>
        <v>43298.208333333328</v>
      </c>
      <c r="O903" s="8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5"/>
        <v>music</v>
      </c>
      <c r="T903" t="str">
        <f t="shared" si="86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8"/>
        <v>42399.25</v>
      </c>
      <c r="O904" s="8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5"/>
        <v>technology</v>
      </c>
      <c r="T904" t="str">
        <f t="shared" si="86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8"/>
        <v>41034.208333333336</v>
      </c>
      <c r="O905" s="8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5"/>
        <v>publishing</v>
      </c>
      <c r="T905" t="str">
        <f t="shared" si="86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8"/>
        <v>41186.208333333336</v>
      </c>
      <c r="O906" s="8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5"/>
        <v>publishing</v>
      </c>
      <c r="T906" t="str">
        <f t="shared" si="86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8"/>
        <v>41536.208333333336</v>
      </c>
      <c r="O907" s="8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5"/>
        <v>theater</v>
      </c>
      <c r="T907" t="str">
        <f t="shared" si="86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8"/>
        <v>42868.208333333328</v>
      </c>
      <c r="O908" s="8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5"/>
        <v>film &amp; video</v>
      </c>
      <c r="T908" t="str">
        <f t="shared" si="86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8"/>
        <v>40660.208333333336</v>
      </c>
      <c r="O909" s="8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5"/>
        <v>theater</v>
      </c>
      <c r="T909" t="str">
        <f t="shared" si="86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8"/>
        <v>41031.208333333336</v>
      </c>
      <c r="O910" s="8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5"/>
        <v>games</v>
      </c>
      <c r="T910" t="str">
        <f t="shared" si="86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8"/>
        <v>43255.208333333328</v>
      </c>
      <c r="O911" s="8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5"/>
        <v>theater</v>
      </c>
      <c r="T911" t="str">
        <f t="shared" si="86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8"/>
        <v>42026.25</v>
      </c>
      <c r="O912" s="8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5"/>
        <v>theater</v>
      </c>
      <c r="T912" t="str">
        <f t="shared" si="86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8"/>
        <v>43717.208333333328</v>
      </c>
      <c r="O913" s="8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5"/>
        <v>technology</v>
      </c>
      <c r="T913" t="str">
        <f t="shared" si="86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8"/>
        <v>41157.208333333336</v>
      </c>
      <c r="O914" s="8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5"/>
        <v>film &amp; video</v>
      </c>
      <c r="T914" t="str">
        <f t="shared" si="86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8"/>
        <v>43597.208333333328</v>
      </c>
      <c r="O915" s="8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5"/>
        <v>film &amp; video</v>
      </c>
      <c r="T915" t="str">
        <f t="shared" si="86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8"/>
        <v>41490.208333333336</v>
      </c>
      <c r="O916" s="8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5"/>
        <v>theater</v>
      </c>
      <c r="T916" t="str">
        <f t="shared" si="86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8"/>
        <v>42976.208333333328</v>
      </c>
      <c r="O917" s="8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5"/>
        <v>film &amp; video</v>
      </c>
      <c r="T917" t="str">
        <f t="shared" si="86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8"/>
        <v>41991.25</v>
      </c>
      <c r="O918" s="8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5"/>
        <v>photography</v>
      </c>
      <c r="T918" t="str">
        <f t="shared" si="86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8"/>
        <v>40722.208333333336</v>
      </c>
      <c r="O919" s="8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5"/>
        <v>film &amp; video</v>
      </c>
      <c r="T919" t="str">
        <f t="shared" si="86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8"/>
        <v>41117.208333333336</v>
      </c>
      <c r="O920" s="8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5"/>
        <v>publishing</v>
      </c>
      <c r="T920" t="str">
        <f t="shared" si="86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8"/>
        <v>43022.208333333328</v>
      </c>
      <c r="O921" s="8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5"/>
        <v>theater</v>
      </c>
      <c r="T921" t="str">
        <f t="shared" si="86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8"/>
        <v>43503.25</v>
      </c>
      <c r="O922" s="8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5"/>
        <v>film &amp; video</v>
      </c>
      <c r="T922" t="str">
        <f t="shared" si="86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8"/>
        <v>40951.25</v>
      </c>
      <c r="O923" s="8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5"/>
        <v>technology</v>
      </c>
      <c r="T923" t="str">
        <f t="shared" si="86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8"/>
        <v>43443.25</v>
      </c>
      <c r="O924" s="8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5"/>
        <v>music</v>
      </c>
      <c r="T924" t="str">
        <f t="shared" si="86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8"/>
        <v>40373.208333333336</v>
      </c>
      <c r="O925" s="8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5"/>
        <v>theater</v>
      </c>
      <c r="T925" t="str">
        <f t="shared" si="86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8"/>
        <v>43769.208333333328</v>
      </c>
      <c r="O926" s="8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5"/>
        <v>theater</v>
      </c>
      <c r="T926" t="str">
        <f t="shared" si="86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8"/>
        <v>43000.208333333328</v>
      </c>
      <c r="O927" s="8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5"/>
        <v>theater</v>
      </c>
      <c r="T927" t="str">
        <f t="shared" si="86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8"/>
        <v>42502.208333333328</v>
      </c>
      <c r="O928" s="8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5"/>
        <v>food</v>
      </c>
      <c r="T928" t="str">
        <f t="shared" si="86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8"/>
        <v>41102.208333333336</v>
      </c>
      <c r="O929" s="8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5"/>
        <v>theater</v>
      </c>
      <c r="T929" t="str">
        <f t="shared" si="86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8"/>
        <v>41637.25</v>
      </c>
      <c r="O930" s="8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5"/>
        <v>technology</v>
      </c>
      <c r="T930" t="str">
        <f t="shared" si="86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8"/>
        <v>42858.208333333328</v>
      </c>
      <c r="O931" s="8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5"/>
        <v>theater</v>
      </c>
      <c r="T931" t="str">
        <f t="shared" si="86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8"/>
        <v>42060.25</v>
      </c>
      <c r="O932" s="8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5"/>
        <v>theater</v>
      </c>
      <c r="T932" t="str">
        <f t="shared" si="86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8"/>
        <v>41818.208333333336</v>
      </c>
      <c r="O933" s="8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5"/>
        <v>theater</v>
      </c>
      <c r="T933" t="str">
        <f t="shared" si="86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8"/>
        <v>41709.208333333336</v>
      </c>
      <c r="O934" s="8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5"/>
        <v>music</v>
      </c>
      <c r="T934" t="str">
        <f t="shared" si="86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8"/>
        <v>41372.208333333336</v>
      </c>
      <c r="O935" s="8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5"/>
        <v>theater</v>
      </c>
      <c r="T935" t="str">
        <f t="shared" si="86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8"/>
        <v>42422.25</v>
      </c>
      <c r="O936" s="8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5"/>
        <v>theater</v>
      </c>
      <c r="T936" t="str">
        <f t="shared" si="86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8"/>
        <v>42209.208333333328</v>
      </c>
      <c r="O937" s="8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5"/>
        <v>theater</v>
      </c>
      <c r="T937" t="str">
        <f t="shared" si="86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8"/>
        <v>43668.208333333328</v>
      </c>
      <c r="O938" s="8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5"/>
        <v>theater</v>
      </c>
      <c r="T938" t="str">
        <f t="shared" si="86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8"/>
        <v>42334.25</v>
      </c>
      <c r="O939" s="8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5"/>
        <v>film &amp; video</v>
      </c>
      <c r="T939" t="str">
        <f t="shared" si="86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8"/>
        <v>43263.208333333328</v>
      </c>
      <c r="O940" s="8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5"/>
        <v>publishing</v>
      </c>
      <c r="T940" t="str">
        <f t="shared" si="86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8"/>
        <v>40670.208333333336</v>
      </c>
      <c r="O941" s="8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5"/>
        <v>games</v>
      </c>
      <c r="T941" t="str">
        <f t="shared" si="86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8"/>
        <v>41244.25</v>
      </c>
      <c r="O942" s="8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5"/>
        <v>technology</v>
      </c>
      <c r="T942" t="str">
        <f t="shared" si="86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8"/>
        <v>40552.25</v>
      </c>
      <c r="O943" s="8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5"/>
        <v>theater</v>
      </c>
      <c r="T943" t="str">
        <f t="shared" si="86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8"/>
        <v>40568.25</v>
      </c>
      <c r="O944" s="8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5"/>
        <v>theater</v>
      </c>
      <c r="T944" t="str">
        <f t="shared" si="86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8"/>
        <v>41906.208333333336</v>
      </c>
      <c r="O945" s="8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5"/>
        <v>food</v>
      </c>
      <c r="T945" t="str">
        <f t="shared" si="86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8"/>
        <v>42776.25</v>
      </c>
      <c r="O946" s="8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5"/>
        <v>photography</v>
      </c>
      <c r="T946" t="str">
        <f t="shared" si="86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8"/>
        <v>41004.208333333336</v>
      </c>
      <c r="O947" s="8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5"/>
        <v>photography</v>
      </c>
      <c r="T947" t="str">
        <f t="shared" si="86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8"/>
        <v>40710.208333333336</v>
      </c>
      <c r="O948" s="8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5"/>
        <v>theater</v>
      </c>
      <c r="T948" t="str">
        <f t="shared" si="86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8"/>
        <v>41908.208333333336</v>
      </c>
      <c r="O949" s="8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5"/>
        <v>theater</v>
      </c>
      <c r="T949" t="str">
        <f t="shared" si="86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8"/>
        <v>41985.25</v>
      </c>
      <c r="O950" s="8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5"/>
        <v>film &amp; video</v>
      </c>
      <c r="T950" t="str">
        <f t="shared" si="86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8"/>
        <v>42112.208333333328</v>
      </c>
      <c r="O951" s="8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5"/>
        <v>technology</v>
      </c>
      <c r="T951" t="str">
        <f t="shared" si="86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8"/>
        <v>43571.208333333328</v>
      </c>
      <c r="O952" s="8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5"/>
        <v>theater</v>
      </c>
      <c r="T952" t="str">
        <f t="shared" si="86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8"/>
        <v>42730.25</v>
      </c>
      <c r="O953" s="8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5"/>
        <v>music</v>
      </c>
      <c r="T953" t="str">
        <f t="shared" si="86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8"/>
        <v>42591.208333333328</v>
      </c>
      <c r="O954" s="8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5"/>
        <v>film &amp; video</v>
      </c>
      <c r="T954" t="str">
        <f t="shared" si="86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8"/>
        <v>42358.25</v>
      </c>
      <c r="O955" s="8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5"/>
        <v>film &amp; video</v>
      </c>
      <c r="T955" t="str">
        <f t="shared" si="86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8"/>
        <v>41174.208333333336</v>
      </c>
      <c r="O956" s="8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5"/>
        <v>technology</v>
      </c>
      <c r="T956" t="str">
        <f t="shared" si="86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8"/>
        <v>41238.25</v>
      </c>
      <c r="O957" s="8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5"/>
        <v>theater</v>
      </c>
      <c r="T957" t="str">
        <f t="shared" si="86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8"/>
        <v>42360.25</v>
      </c>
      <c r="O958" s="8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5"/>
        <v>film &amp; video</v>
      </c>
      <c r="T958" t="str">
        <f t="shared" si="86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8"/>
        <v>40955.25</v>
      </c>
      <c r="O959" s="8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5"/>
        <v>theater</v>
      </c>
      <c r="T959" t="str">
        <f t="shared" si="86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8"/>
        <v>40350.208333333336</v>
      </c>
      <c r="O960" s="8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5"/>
        <v>film &amp; video</v>
      </c>
      <c r="T960" t="str">
        <f t="shared" si="86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8"/>
        <v>40357.208333333336</v>
      </c>
      <c r="O961" s="8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5"/>
        <v>publishing</v>
      </c>
      <c r="T961" t="str">
        <f t="shared" si="86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90">(E962/D962)*100</f>
        <v>85.054545454545448</v>
      </c>
      <c r="G962" t="s">
        <v>14</v>
      </c>
      <c r="H962">
        <v>55</v>
      </c>
      <c r="I962" s="4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8"/>
        <v>42408.25</v>
      </c>
      <c r="O962" s="8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ref="S962:S1025" si="91">LEFT(R962, SEARCH("/",R962,1)-1)</f>
        <v>technology</v>
      </c>
      <c r="T962" t="str">
        <f t="shared" ref="T962:T1001" si="92">RIGHT(R962, LEN(R962)- SEARCH("/",R962))</f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 s="4">
        <f t="shared" ref="I963:I1001" si="93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4">L963/86400+DATE(1970,1,1)</f>
        <v>40591.25</v>
      </c>
      <c r="O963" s="8">
        <f t="shared" ref="O963:O1001" si="95">M963/86400+DATE(1970,1,1)</f>
        <v>40595.25</v>
      </c>
      <c r="P963" t="b">
        <v>0</v>
      </c>
      <c r="Q963" t="b">
        <v>0</v>
      </c>
      <c r="R963" t="s">
        <v>206</v>
      </c>
      <c r="S963" t="str">
        <f t="shared" si="91"/>
        <v>publishing</v>
      </c>
      <c r="T963" t="str">
        <f t="shared" si="92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4"/>
        <v>41592.25</v>
      </c>
      <c r="O964" s="8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1"/>
        <v>food</v>
      </c>
      <c r="T964" t="str">
        <f t="shared" si="92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4"/>
        <v>40607.25</v>
      </c>
      <c r="O965" s="8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1"/>
        <v>photography</v>
      </c>
      <c r="T965" t="str">
        <f t="shared" si="92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4"/>
        <v>42135.208333333328</v>
      </c>
      <c r="O966" s="8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1"/>
        <v>theater</v>
      </c>
      <c r="T966" t="str">
        <f t="shared" si="92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4"/>
        <v>40203.25</v>
      </c>
      <c r="O967" s="8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1"/>
        <v>music</v>
      </c>
      <c r="T967" t="str">
        <f t="shared" si="92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4"/>
        <v>42901.208333333328</v>
      </c>
      <c r="O968" s="8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1"/>
        <v>theater</v>
      </c>
      <c r="T968" t="str">
        <f t="shared" si="92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4"/>
        <v>41005.208333333336</v>
      </c>
      <c r="O969" s="8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1"/>
        <v>music</v>
      </c>
      <c r="T969" t="str">
        <f t="shared" si="92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4"/>
        <v>40544.25</v>
      </c>
      <c r="O970" s="8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1"/>
        <v>food</v>
      </c>
      <c r="T970" t="str">
        <f t="shared" si="92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4"/>
        <v>43821.25</v>
      </c>
      <c r="O971" s="8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1"/>
        <v>theater</v>
      </c>
      <c r="T971" t="str">
        <f t="shared" si="92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4"/>
        <v>40672.208333333336</v>
      </c>
      <c r="O972" s="8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1"/>
        <v>theater</v>
      </c>
      <c r="T972" t="str">
        <f t="shared" si="92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4"/>
        <v>41555.208333333336</v>
      </c>
      <c r="O973" s="8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1"/>
        <v>film &amp; video</v>
      </c>
      <c r="T973" t="str">
        <f t="shared" si="92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4"/>
        <v>41792.208333333336</v>
      </c>
      <c r="O974" s="8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1"/>
        <v>technology</v>
      </c>
      <c r="T974" t="str">
        <f t="shared" si="92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4"/>
        <v>40522.25</v>
      </c>
      <c r="O975" s="8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1"/>
        <v>theater</v>
      </c>
      <c r="T975" t="str">
        <f t="shared" si="92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4"/>
        <v>41412.208333333336</v>
      </c>
      <c r="O976" s="8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1"/>
        <v>music</v>
      </c>
      <c r="T976" t="str">
        <f t="shared" si="92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4"/>
        <v>42337.25</v>
      </c>
      <c r="O977" s="8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1"/>
        <v>theater</v>
      </c>
      <c r="T977" t="str">
        <f t="shared" si="92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4"/>
        <v>40571.25</v>
      </c>
      <c r="O978" s="8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1"/>
        <v>theater</v>
      </c>
      <c r="T978" t="str">
        <f t="shared" si="92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4"/>
        <v>43138.25</v>
      </c>
      <c r="O979" s="8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1"/>
        <v>food</v>
      </c>
      <c r="T979" t="str">
        <f t="shared" si="92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4"/>
        <v>42686.25</v>
      </c>
      <c r="O980" s="8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1"/>
        <v>games</v>
      </c>
      <c r="T980" t="str">
        <f t="shared" si="92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4"/>
        <v>42078.208333333328</v>
      </c>
      <c r="O981" s="8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1"/>
        <v>theater</v>
      </c>
      <c r="T981" t="str">
        <f t="shared" si="92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4"/>
        <v>42307.208333333328</v>
      </c>
      <c r="O982" s="8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1"/>
        <v>publishing</v>
      </c>
      <c r="T982" t="str">
        <f t="shared" si="92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4"/>
        <v>43094.25</v>
      </c>
      <c r="O983" s="8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1"/>
        <v>technology</v>
      </c>
      <c r="T983" t="str">
        <f t="shared" si="92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4"/>
        <v>40743.208333333336</v>
      </c>
      <c r="O984" s="8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1"/>
        <v>film &amp; video</v>
      </c>
      <c r="T984" t="str">
        <f t="shared" si="92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4"/>
        <v>43681.208333333328</v>
      </c>
      <c r="O985" s="8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1"/>
        <v>film &amp; video</v>
      </c>
      <c r="T985" t="str">
        <f t="shared" si="92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4"/>
        <v>43716.208333333328</v>
      </c>
      <c r="O986" s="8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1"/>
        <v>theater</v>
      </c>
      <c r="T986" t="str">
        <f t="shared" si="92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4"/>
        <v>41614.25</v>
      </c>
      <c r="O987" s="8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1"/>
        <v>music</v>
      </c>
      <c r="T987" t="str">
        <f t="shared" si="92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4"/>
        <v>40638.208333333336</v>
      </c>
      <c r="O988" s="8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1"/>
        <v>music</v>
      </c>
      <c r="T988" t="str">
        <f t="shared" si="92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4"/>
        <v>42852.208333333328</v>
      </c>
      <c r="O989" s="8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1"/>
        <v>film &amp; video</v>
      </c>
      <c r="T989" t="str">
        <f t="shared" si="92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4"/>
        <v>42686.25</v>
      </c>
      <c r="O990" s="8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1"/>
        <v>publishing</v>
      </c>
      <c r="T990" t="str">
        <f t="shared" si="92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4"/>
        <v>43571.208333333328</v>
      </c>
      <c r="O991" s="8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1"/>
        <v>publishing</v>
      </c>
      <c r="T991" t="str">
        <f t="shared" si="92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4"/>
        <v>42432.25</v>
      </c>
      <c r="O992" s="8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1"/>
        <v>film &amp; video</v>
      </c>
      <c r="T992" t="str">
        <f t="shared" si="92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4"/>
        <v>41907.208333333336</v>
      </c>
      <c r="O993" s="8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1"/>
        <v>music</v>
      </c>
      <c r="T993" t="str">
        <f t="shared" si="92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4"/>
        <v>43227.208333333328</v>
      </c>
      <c r="O994" s="8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1"/>
        <v>film &amp; video</v>
      </c>
      <c r="T994" t="str">
        <f t="shared" si="92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4"/>
        <v>42362.25</v>
      </c>
      <c r="O995" s="8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1"/>
        <v>photography</v>
      </c>
      <c r="T995" t="str">
        <f t="shared" si="92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4"/>
        <v>41929.208333333336</v>
      </c>
      <c r="O996" s="8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1"/>
        <v>publishing</v>
      </c>
      <c r="T996" t="str">
        <f t="shared" si="92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4"/>
        <v>43408.208333333328</v>
      </c>
      <c r="O997" s="8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1"/>
        <v>food</v>
      </c>
      <c r="T997" t="str">
        <f t="shared" si="92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4"/>
        <v>41276.25</v>
      </c>
      <c r="O998" s="8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1"/>
        <v>theater</v>
      </c>
      <c r="T998" t="str">
        <f t="shared" si="92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4"/>
        <v>41659.25</v>
      </c>
      <c r="O999" s="8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1"/>
        <v>theater</v>
      </c>
      <c r="T999" t="str">
        <f t="shared" si="92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4"/>
        <v>40220.25</v>
      </c>
      <c r="O1000" s="8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1"/>
        <v>music</v>
      </c>
      <c r="T1000" t="str">
        <f t="shared" si="92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4"/>
        <v>42550.208333333328</v>
      </c>
      <c r="O1001" s="8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1"/>
        <v>food</v>
      </c>
      <c r="T1001" t="str">
        <f t="shared" si="92"/>
        <v>food trucks</v>
      </c>
    </row>
  </sheetData>
  <autoFilter ref="G1:G1001" xr:uid="{00000000-0001-0000-0000-000000000000}"/>
  <conditionalFormatting sqref="G2:G1001">
    <cfRule type="expression" dxfId="11" priority="6">
      <formula>$G2 = "live"</formula>
    </cfRule>
    <cfRule type="expression" dxfId="10" priority="7">
      <formula>$G2 = "canceled"</formula>
    </cfRule>
    <cfRule type="expression" dxfId="9" priority="8">
      <formula>$G2 = "successful"</formula>
    </cfRule>
    <cfRule type="expression" dxfId="8" priority="9">
      <formula>$G2 = "failed"</formula>
    </cfRule>
  </conditionalFormatting>
  <conditionalFormatting sqref="F2:F1001">
    <cfRule type="colorScale" priority="14">
      <colorScale>
        <cfvo type="num" val="0"/>
        <cfvo type="num" val="100"/>
        <cfvo type="num" val="200"/>
        <color rgb="FFFF0011"/>
        <color rgb="FF00B050"/>
        <color rgb="FF007AD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Crowdfunding Goal Analysis</vt:lpstr>
      <vt:lpstr>Statistic Report</vt:lpstr>
      <vt:lpstr>SubCategory Stats</vt:lpstr>
      <vt:lpstr>LaunchDateOutcomes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Guara</cp:lastModifiedBy>
  <dcterms:created xsi:type="dcterms:W3CDTF">2021-09-29T18:52:28Z</dcterms:created>
  <dcterms:modified xsi:type="dcterms:W3CDTF">2023-08-25T03:11:08Z</dcterms:modified>
</cp:coreProperties>
</file>