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E5" i="1"/>
  <c r="D5" i="1"/>
  <c r="C5" i="1"/>
  <c r="L9" i="1"/>
  <c r="K9" i="1"/>
  <c r="J9" i="1"/>
  <c r="G9" i="1"/>
  <c r="I9" i="1"/>
  <c r="H9" i="1"/>
  <c r="F9" i="1"/>
  <c r="E9" i="1"/>
  <c r="D9" i="1"/>
  <c r="C9" i="1"/>
  <c r="M13" i="1"/>
  <c r="L13" i="1"/>
  <c r="C13" i="1"/>
  <c r="D13" i="1"/>
  <c r="E13" i="1"/>
  <c r="F13" i="1"/>
  <c r="G13" i="1"/>
  <c r="H13" i="1"/>
  <c r="I13" i="1"/>
  <c r="J13" i="1"/>
  <c r="K13" i="1"/>
  <c r="B13" i="1"/>
  <c r="M6" i="1" l="1"/>
  <c r="L6" i="1"/>
  <c r="K6" i="1"/>
  <c r="J6" i="1"/>
  <c r="I6" i="1"/>
  <c r="H6" i="1"/>
  <c r="G6" i="1"/>
  <c r="F6" i="1"/>
  <c r="L8" i="1"/>
  <c r="K8" i="1"/>
  <c r="J8" i="1"/>
  <c r="E6" i="1" l="1"/>
  <c r="E8" i="1"/>
  <c r="D8" i="1"/>
  <c r="I8" i="1"/>
  <c r="H8" i="1"/>
  <c r="G8" i="1"/>
  <c r="F8" i="1"/>
  <c r="C8" i="1"/>
  <c r="B75" i="1" l="1"/>
  <c r="C75" i="1"/>
  <c r="D75" i="1"/>
  <c r="E75" i="1"/>
  <c r="F75" i="1"/>
  <c r="G75" i="1"/>
  <c r="H75" i="1"/>
  <c r="I75" i="1"/>
  <c r="J75" i="1"/>
  <c r="K75" i="1"/>
  <c r="L75" i="1"/>
</calcChain>
</file>

<file path=xl/sharedStrings.xml><?xml version="1.0" encoding="utf-8"?>
<sst xmlns="http://schemas.openxmlformats.org/spreadsheetml/2006/main" count="8" uniqueCount="8">
  <si>
    <t>casoMedio (Grafo Random)</t>
  </si>
  <si>
    <t>casoMigliore (1-Heap)</t>
  </si>
  <si>
    <t>casoPeggiore((n-2)-Heap)</t>
  </si>
  <si>
    <t>Medio e Migliore</t>
  </si>
  <si>
    <t>(Medio e migliore)Quadrato</t>
  </si>
  <si>
    <t>Peggiore</t>
  </si>
  <si>
    <t>(Peggiore)Quadrato</t>
  </si>
  <si>
    <t>(500*0,006528)^2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</si>
</sst>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Caso</a:t>
            </a:r>
            <a:r>
              <a:rPr lang="it-IT" baseline="0"/>
              <a:t> peggiore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(n-2)-Heap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Foglio1!$B$8:$L$8</c:f>
              <c:numCache>
                <c:formatCode>General</c:formatCode>
                <c:ptCount val="11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598</c:v>
                </c:pt>
                <c:pt idx="4">
                  <c:v>798</c:v>
                </c:pt>
                <c:pt idx="5">
                  <c:v>998</c:v>
                </c:pt>
                <c:pt idx="6" formatCode="#,##0">
                  <c:v>1198</c:v>
                </c:pt>
                <c:pt idx="7">
                  <c:v>1398</c:v>
                </c:pt>
                <c:pt idx="8">
                  <c:v>1598</c:v>
                </c:pt>
                <c:pt idx="9">
                  <c:v>1798</c:v>
                </c:pt>
                <c:pt idx="10">
                  <c:v>1998</c:v>
                </c:pt>
              </c:numCache>
            </c:numRef>
          </c:cat>
          <c:val>
            <c:numRef>
              <c:f>Foglio1!$B$14:$L$14</c:f>
              <c:numCache>
                <c:formatCode>General</c:formatCode>
                <c:ptCount val="11"/>
                <c:pt idx="0">
                  <c:v>0</c:v>
                </c:pt>
                <c:pt idx="1">
                  <c:v>6.2E-2</c:v>
                </c:pt>
                <c:pt idx="2">
                  <c:v>0.35899999999999999</c:v>
                </c:pt>
                <c:pt idx="3">
                  <c:v>0.999</c:v>
                </c:pt>
                <c:pt idx="4">
                  <c:v>2.36</c:v>
                </c:pt>
                <c:pt idx="5">
                  <c:v>3.8559999999999999</c:v>
                </c:pt>
                <c:pt idx="6">
                  <c:v>5.984</c:v>
                </c:pt>
                <c:pt idx="7">
                  <c:v>9.1869999999999994</c:v>
                </c:pt>
                <c:pt idx="8">
                  <c:v>13.596</c:v>
                </c:pt>
                <c:pt idx="9">
                  <c:v>19.126000000000001</c:v>
                </c:pt>
                <c:pt idx="10">
                  <c:v>24.861999999999998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4-4D56-80F1-E40647EC95A2}"/>
            </c:ext>
          </c:extLst>
        </c:ser>
        <c:ser>
          <c:idx val="0"/>
          <c:order val="1"/>
          <c:tx>
            <c:v>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Foglio1!$B$8:$L$8</c:f>
              <c:numCache>
                <c:formatCode>General</c:formatCode>
                <c:ptCount val="11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598</c:v>
                </c:pt>
                <c:pt idx="4">
                  <c:v>798</c:v>
                </c:pt>
                <c:pt idx="5">
                  <c:v>998</c:v>
                </c:pt>
                <c:pt idx="6" formatCode="#,##0">
                  <c:v>1198</c:v>
                </c:pt>
                <c:pt idx="7">
                  <c:v>1398</c:v>
                </c:pt>
                <c:pt idx="8">
                  <c:v>1598</c:v>
                </c:pt>
                <c:pt idx="9">
                  <c:v>1798</c:v>
                </c:pt>
                <c:pt idx="10">
                  <c:v>1998</c:v>
                </c:pt>
              </c:numCache>
            </c:numRef>
          </c:cat>
          <c:val>
            <c:numRef>
              <c:f>Foglio1!$B$9:$L$9</c:f>
              <c:numCache>
                <c:formatCode>General</c:formatCode>
                <c:ptCount val="11"/>
                <c:pt idx="0">
                  <c:v>0</c:v>
                </c:pt>
                <c:pt idx="1">
                  <c:v>0.42614784000000006</c:v>
                </c:pt>
                <c:pt idx="2">
                  <c:v>1.7045913600000002</c:v>
                </c:pt>
                <c:pt idx="3">
                  <c:v>3.8353305599999996</c:v>
                </c:pt>
                <c:pt idx="4">
                  <c:v>6.8183654400000009</c:v>
                </c:pt>
                <c:pt idx="5">
                  <c:v>10.653695999999998</c:v>
                </c:pt>
                <c:pt idx="6">
                  <c:v>15.341322239999998</c:v>
                </c:pt>
                <c:pt idx="7">
                  <c:v>20.881244160000001</c:v>
                </c:pt>
                <c:pt idx="8">
                  <c:v>27.273461760000004</c:v>
                </c:pt>
                <c:pt idx="9">
                  <c:v>34.517975039999996</c:v>
                </c:pt>
                <c:pt idx="10">
                  <c:v>42.614783999999993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D-4ECD-8D60-EDDF926E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 + numero archi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Caso Migliore (1-Heap)</a:t>
            </a:r>
            <a:r>
              <a:rPr lang="it-IT" baseline="0"/>
              <a:t> e caso Medio (Grafo randomizzato (*))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Caso migliore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Foglio1!$B$11:$M$11</c:f>
              <c:numCache>
                <c:formatCode>General</c:formatCode>
                <c:ptCount val="12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2.1999999999999999E-2</c:v>
                </c:pt>
                <c:pt idx="4">
                  <c:v>7.2999999999999995E-2</c:v>
                </c:pt>
                <c:pt idx="5">
                  <c:v>0.29099999999999998</c:v>
                </c:pt>
                <c:pt idx="6" formatCode="#,##0">
                  <c:v>0.60299999999999998</c:v>
                </c:pt>
                <c:pt idx="7">
                  <c:v>1.1839999999999999</c:v>
                </c:pt>
                <c:pt idx="8">
                  <c:v>1.613</c:v>
                </c:pt>
                <c:pt idx="9">
                  <c:v>2.234</c:v>
                </c:pt>
                <c:pt idx="10">
                  <c:v>3.4529999999999998</c:v>
                </c:pt>
                <c:pt idx="11">
                  <c:v>6.109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3-4BD0-9769-1A32E31E74D7}"/>
            </c:ext>
          </c:extLst>
        </c:ser>
        <c:ser>
          <c:idx val="1"/>
          <c:order val="1"/>
          <c:tx>
            <c:v>Caso medio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Foglio1!$B$6:$M$6</c:f>
              <c:numCache>
                <c:formatCode>General</c:formatCode>
                <c:ptCount val="12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998</c:v>
                </c:pt>
                <c:pt idx="4">
                  <c:v>1998</c:v>
                </c:pt>
                <c:pt idx="5">
                  <c:v>3998</c:v>
                </c:pt>
                <c:pt idx="6">
                  <c:v>5998</c:v>
                </c:pt>
                <c:pt idx="7">
                  <c:v>7998</c:v>
                </c:pt>
                <c:pt idx="8">
                  <c:v>9998</c:v>
                </c:pt>
                <c:pt idx="9">
                  <c:v>11998</c:v>
                </c:pt>
                <c:pt idx="10">
                  <c:v>14998</c:v>
                </c:pt>
                <c:pt idx="11">
                  <c:v>19998</c:v>
                </c:pt>
              </c:numCache>
            </c:numRef>
          </c:cat>
          <c:val>
            <c:numRef>
              <c:f>Foglio1!$B$10:$M$10</c:f>
              <c:numCache>
                <c:formatCode>General</c:formatCode>
                <c:ptCount val="12"/>
                <c:pt idx="0">
                  <c:v>0</c:v>
                </c:pt>
                <c:pt idx="1">
                  <c:v>1.2999999999999999E-2</c:v>
                </c:pt>
                <c:pt idx="2">
                  <c:v>6.7000000000000004E-2</c:v>
                </c:pt>
                <c:pt idx="3">
                  <c:v>0.39900000000000002</c:v>
                </c:pt>
                <c:pt idx="4">
                  <c:v>1.2889999999999999</c:v>
                </c:pt>
                <c:pt idx="5">
                  <c:v>0</c:v>
                </c:pt>
                <c:pt idx="6" formatCode="#,##0">
                  <c:v>13.702999999999999</c:v>
                </c:pt>
                <c:pt idx="7">
                  <c:v>18.559000000000001</c:v>
                </c:pt>
                <c:pt idx="8">
                  <c:v>46.706000000000003</c:v>
                </c:pt>
                <c:pt idx="9">
                  <c:v>155.00200000000001</c:v>
                </c:pt>
                <c:pt idx="10">
                  <c:v>85.402000000000001</c:v>
                </c:pt>
                <c:pt idx="11">
                  <c:v>640.25199999999995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3-4BD0-9769-1A32E31E74D7}"/>
            </c:ext>
          </c:extLst>
        </c:ser>
        <c:ser>
          <c:idx val="0"/>
          <c:order val="2"/>
          <c:tx>
            <c:v>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Foglio1!$B$6:$M$6</c:f>
              <c:numCache>
                <c:formatCode>General</c:formatCode>
                <c:ptCount val="12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998</c:v>
                </c:pt>
                <c:pt idx="4">
                  <c:v>1998</c:v>
                </c:pt>
                <c:pt idx="5">
                  <c:v>3998</c:v>
                </c:pt>
                <c:pt idx="6">
                  <c:v>5998</c:v>
                </c:pt>
                <c:pt idx="7">
                  <c:v>7998</c:v>
                </c:pt>
                <c:pt idx="8">
                  <c:v>9998</c:v>
                </c:pt>
                <c:pt idx="9">
                  <c:v>11998</c:v>
                </c:pt>
                <c:pt idx="10">
                  <c:v>14998</c:v>
                </c:pt>
                <c:pt idx="11">
                  <c:v>19998</c:v>
                </c:pt>
              </c:numCache>
            </c:numRef>
          </c:cat>
          <c:val>
            <c:numRef>
              <c:f>Foglio1!$B$5:$M$5</c:f>
              <c:numCache>
                <c:formatCode>General</c:formatCode>
                <c:ptCount val="12"/>
                <c:pt idx="0">
                  <c:v>0</c:v>
                </c:pt>
                <c:pt idx="1">
                  <c:v>0.42614784000000006</c:v>
                </c:pt>
                <c:pt idx="2">
                  <c:v>1.7045913600000002</c:v>
                </c:pt>
                <c:pt idx="3">
                  <c:v>10.653695999999998</c:v>
                </c:pt>
                <c:pt idx="4">
                  <c:v>42.614783999999993</c:v>
                </c:pt>
                <c:pt idx="5">
                  <c:v>170.45913599999997</c:v>
                </c:pt>
                <c:pt idx="6">
                  <c:v>383.53305599999999</c:v>
                </c:pt>
                <c:pt idx="7">
                  <c:v>681.83654399999989</c:v>
                </c:pt>
                <c:pt idx="8">
                  <c:v>1065.3696</c:v>
                </c:pt>
                <c:pt idx="9">
                  <c:v>1534.132224</c:v>
                </c:pt>
                <c:pt idx="10">
                  <c:v>2397.0816</c:v>
                </c:pt>
                <c:pt idx="11">
                  <c:v>4261.4784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3-4BD0-9769-1A32E31E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 + numero archi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14</xdr:row>
      <xdr:rowOff>184097</xdr:rowOff>
    </xdr:from>
    <xdr:to>
      <xdr:col>6</xdr:col>
      <xdr:colOff>168089</xdr:colOff>
      <xdr:row>33</xdr:row>
      <xdr:rowOff>156882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481853</xdr:colOff>
      <xdr:row>15</xdr:row>
      <xdr:rowOff>56030</xdr:rowOff>
    </xdr:from>
    <xdr:to>
      <xdr:col>13</xdr:col>
      <xdr:colOff>728380</xdr:colOff>
      <xdr:row>34</xdr:row>
      <xdr:rowOff>28815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zoomScale="85" zoomScaleNormal="85" workbookViewId="0">
      <selection activeCell="N5" sqref="N5"/>
    </sheetView>
  </sheetViews>
  <sheetFormatPr defaultRowHeight="15" x14ac:dyDescent="0.25"/>
  <cols>
    <col min="1" max="1" width="30.5703125" bestFit="1" customWidth="1"/>
    <col min="2" max="2" width="7" customWidth="1"/>
    <col min="3" max="3" width="9.28515625" bestFit="1" customWidth="1"/>
    <col min="4" max="4" width="10.28515625" bestFit="1" customWidth="1"/>
    <col min="5" max="8" width="11.28515625" bestFit="1" customWidth="1"/>
    <col min="9" max="9" width="12.28515625" bestFit="1" customWidth="1"/>
    <col min="10" max="10" width="13.42578125" bestFit="1" customWidth="1"/>
    <col min="13" max="13" width="10.7109375" customWidth="1"/>
    <col min="14" max="14" width="12.7109375" bestFit="1" customWidth="1"/>
  </cols>
  <sheetData>
    <row r="1" spans="1:16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 t="s">
        <v>4</v>
      </c>
      <c r="B5" s="1">
        <v>0</v>
      </c>
      <c r="C5" s="1">
        <f>(0.006528*100)^2</f>
        <v>0.42614784000000006</v>
      </c>
      <c r="D5" s="1">
        <f>(0.006528*200)^2</f>
        <v>1.7045913600000002</v>
      </c>
      <c r="E5" s="1">
        <f>(0.006528*500)^2</f>
        <v>10.653695999999998</v>
      </c>
      <c r="F5" s="1">
        <f>(0.006528*1000)^2</f>
        <v>42.614783999999993</v>
      </c>
      <c r="G5" s="1">
        <f>(0.006528*2000)^2</f>
        <v>170.45913599999997</v>
      </c>
      <c r="H5" s="1">
        <f>(0.006528*3000)^2</f>
        <v>383.53305599999999</v>
      </c>
      <c r="I5" s="1">
        <f>(0.006528*4000)^2</f>
        <v>681.83654399999989</v>
      </c>
      <c r="J5" s="1">
        <f>(0.006528*5000)^2</f>
        <v>1065.3696</v>
      </c>
      <c r="K5" s="1">
        <f>(0.006528*6000)^2</f>
        <v>1534.132224</v>
      </c>
      <c r="L5" s="1">
        <f>(0.006528*7500)^2</f>
        <v>2397.0816</v>
      </c>
      <c r="M5" s="1">
        <f>(0.006528*10000)^2</f>
        <v>4261.4784</v>
      </c>
      <c r="N5" s="1"/>
      <c r="O5" s="1"/>
      <c r="P5" s="1"/>
    </row>
    <row r="6" spans="1:16" x14ac:dyDescent="0.25">
      <c r="A6" s="2" t="s">
        <v>3</v>
      </c>
      <c r="B6" s="2">
        <v>0</v>
      </c>
      <c r="C6" s="2">
        <v>198</v>
      </c>
      <c r="D6" s="2">
        <v>398</v>
      </c>
      <c r="E6" s="2">
        <f>(500+498)</f>
        <v>998</v>
      </c>
      <c r="F6" s="2">
        <f>(1000+998)</f>
        <v>1998</v>
      </c>
      <c r="G6" s="1">
        <f>(2000+1998)</f>
        <v>3998</v>
      </c>
      <c r="H6" s="1">
        <f>(3000+2998)</f>
        <v>5998</v>
      </c>
      <c r="I6" s="1">
        <f>(4000+3998)</f>
        <v>7998</v>
      </c>
      <c r="J6" s="1">
        <f>(5000+4998)</f>
        <v>9998</v>
      </c>
      <c r="K6" s="1">
        <f>(6000+5998)</f>
        <v>11998</v>
      </c>
      <c r="L6" s="1">
        <f>(7500+7498)</f>
        <v>14998</v>
      </c>
      <c r="M6" s="1">
        <f>(10000+9998)</f>
        <v>19998</v>
      </c>
      <c r="N6" s="1"/>
      <c r="O6" s="1"/>
      <c r="P6" s="1"/>
    </row>
    <row r="7" spans="1:16" x14ac:dyDescent="0.25">
      <c r="A7" s="2"/>
      <c r="B7" s="2"/>
      <c r="C7" s="2"/>
      <c r="D7" s="2"/>
      <c r="E7" s="2"/>
      <c r="F7" s="2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2" t="s">
        <v>5</v>
      </c>
      <c r="B8" s="1">
        <v>0</v>
      </c>
      <c r="C8" s="1">
        <f>(100+98)</f>
        <v>198</v>
      </c>
      <c r="D8" s="1">
        <f>(200+198)</f>
        <v>398</v>
      </c>
      <c r="E8" s="1">
        <f>(300+298)</f>
        <v>598</v>
      </c>
      <c r="F8" s="1">
        <f>(400+398)</f>
        <v>798</v>
      </c>
      <c r="G8" s="2">
        <f>(500+498)</f>
        <v>998</v>
      </c>
      <c r="H8" s="3">
        <f>(600+598)</f>
        <v>1198</v>
      </c>
      <c r="I8" s="2">
        <f>(700+698)</f>
        <v>1398</v>
      </c>
      <c r="J8" s="2">
        <f>(800+798)</f>
        <v>1598</v>
      </c>
      <c r="K8" s="2">
        <f>(900+898)</f>
        <v>1798</v>
      </c>
      <c r="L8" s="2">
        <f>(1000+998)</f>
        <v>1998</v>
      </c>
      <c r="M8" s="2"/>
      <c r="N8" s="1"/>
      <c r="O8" s="1">
        <v>6.5280863304773024E-3</v>
      </c>
      <c r="P8" s="1"/>
    </row>
    <row r="9" spans="1:16" x14ac:dyDescent="0.25">
      <c r="A9" s="2" t="s">
        <v>6</v>
      </c>
      <c r="B9" s="1">
        <v>0</v>
      </c>
      <c r="C9" s="2">
        <f>(0.006528*100)^2</f>
        <v>0.42614784000000006</v>
      </c>
      <c r="D9" s="2">
        <f>(0.006528*200)^2</f>
        <v>1.7045913600000002</v>
      </c>
      <c r="E9" s="2">
        <f>(0.006528*300)^2</f>
        <v>3.8353305599999996</v>
      </c>
      <c r="F9" s="2">
        <f>(0.006528*400)^2</f>
        <v>6.8183654400000009</v>
      </c>
      <c r="G9" s="2">
        <f>(0.006528*500)^2</f>
        <v>10.653695999999998</v>
      </c>
      <c r="H9" s="2">
        <f>(0.006528*600)^2</f>
        <v>15.341322239999998</v>
      </c>
      <c r="I9" s="2">
        <f>(0.006528*700)^2</f>
        <v>20.881244160000001</v>
      </c>
      <c r="J9" s="2">
        <f>(0.006528*800)^2</f>
        <v>27.273461760000004</v>
      </c>
      <c r="K9" s="2">
        <f>(0.006528*900)^2</f>
        <v>34.517975039999996</v>
      </c>
      <c r="L9" s="2">
        <f>(0.006528*1000)^2</f>
        <v>42.614783999999993</v>
      </c>
      <c r="M9" s="2"/>
      <c r="N9" s="1"/>
      <c r="O9" s="1">
        <v>6.5280863304773024E-3</v>
      </c>
      <c r="P9" s="1"/>
    </row>
    <row r="10" spans="1:16" x14ac:dyDescent="0.25">
      <c r="A10" s="2" t="s">
        <v>0</v>
      </c>
      <c r="B10" s="1">
        <v>0</v>
      </c>
      <c r="C10" s="1">
        <v>1.2999999999999999E-2</v>
      </c>
      <c r="D10" s="1">
        <v>6.7000000000000004E-2</v>
      </c>
      <c r="E10" s="1">
        <v>0.39900000000000002</v>
      </c>
      <c r="F10" s="1">
        <v>1.2889999999999999</v>
      </c>
      <c r="G10" s="2" t="s">
        <v>7</v>
      </c>
      <c r="H10" s="3">
        <v>13.702999999999999</v>
      </c>
      <c r="I10" s="2">
        <v>18.559000000000001</v>
      </c>
      <c r="J10" s="2">
        <v>46.706000000000003</v>
      </c>
      <c r="K10" s="2">
        <v>155.00200000000001</v>
      </c>
      <c r="L10" s="2">
        <v>85.402000000000001</v>
      </c>
      <c r="M10" s="2">
        <v>640.25199999999995</v>
      </c>
      <c r="N10" s="2"/>
      <c r="O10" s="1">
        <v>6.5280863304773024E-3</v>
      </c>
      <c r="P10" s="2"/>
    </row>
    <row r="11" spans="1:16" x14ac:dyDescent="0.25">
      <c r="A11" s="2" t="s">
        <v>1</v>
      </c>
      <c r="B11" s="1">
        <v>0</v>
      </c>
      <c r="C11" s="1">
        <v>2E-3</v>
      </c>
      <c r="D11" s="1">
        <v>4.0000000000000001E-3</v>
      </c>
      <c r="E11" s="1">
        <v>2.1999999999999999E-2</v>
      </c>
      <c r="F11" s="1">
        <v>7.2999999999999995E-2</v>
      </c>
      <c r="G11" s="2">
        <v>0.29099999999999998</v>
      </c>
      <c r="H11" s="3">
        <v>0.60299999999999998</v>
      </c>
      <c r="I11" s="2">
        <v>1.1839999999999999</v>
      </c>
      <c r="J11" s="2">
        <v>1.613</v>
      </c>
      <c r="K11" s="2">
        <v>2.234</v>
      </c>
      <c r="L11" s="2">
        <v>3.4529999999999998</v>
      </c>
      <c r="M11" s="2">
        <v>6.109</v>
      </c>
      <c r="N11" s="2"/>
      <c r="O11" s="1">
        <v>6.5280863304773024E-3</v>
      </c>
      <c r="P11" s="2"/>
    </row>
    <row r="12" spans="1:16" x14ac:dyDescent="0.25">
      <c r="A12" s="2"/>
      <c r="B12" s="1"/>
      <c r="C12" s="1"/>
      <c r="D12" s="1"/>
      <c r="E12" s="1"/>
      <c r="F12" s="1"/>
      <c r="G12" s="2"/>
      <c r="H12" s="3"/>
      <c r="I12" s="2"/>
      <c r="J12" s="2"/>
      <c r="K12" s="2"/>
      <c r="L12" s="2"/>
      <c r="M12" s="2"/>
      <c r="N12" s="2"/>
      <c r="O12" s="1">
        <v>6.5280863304773024E-3</v>
      </c>
      <c r="P12" s="2"/>
    </row>
    <row r="13" spans="1:16" x14ac:dyDescent="0.25">
      <c r="A13" s="2"/>
      <c r="B13" t="e">
        <f>(B14/B8)</f>
        <v>#DIV/0!</v>
      </c>
      <c r="C13">
        <f t="shared" ref="C13:L13" si="0">(C14/C8)</f>
        <v>3.1313131313131311E-4</v>
      </c>
      <c r="D13">
        <f t="shared" si="0"/>
        <v>9.0201005025125625E-4</v>
      </c>
      <c r="E13">
        <f t="shared" si="0"/>
        <v>1.6705685618729096E-3</v>
      </c>
      <c r="F13">
        <f t="shared" si="0"/>
        <v>2.9573934837092732E-3</v>
      </c>
      <c r="G13">
        <f t="shared" si="0"/>
        <v>3.8637274549098194E-3</v>
      </c>
      <c r="H13">
        <f t="shared" si="0"/>
        <v>4.9949916527545907E-3</v>
      </c>
      <c r="I13">
        <f t="shared" si="0"/>
        <v>6.5715307582260366E-3</v>
      </c>
      <c r="J13">
        <f t="shared" si="0"/>
        <v>8.5081351689612009E-3</v>
      </c>
      <c r="K13">
        <f t="shared" si="0"/>
        <v>1.0637374860956618E-2</v>
      </c>
      <c r="L13">
        <f>(L14/1000)</f>
        <v>2.4861999999999999E-2</v>
      </c>
      <c r="M13">
        <f>(C13+D13+E13+F13+G13+H13+I13+J13+K13+L13)/10</f>
        <v>6.5280863304773024E-3</v>
      </c>
      <c r="N13" s="2"/>
      <c r="O13" s="1">
        <v>6.5280863304773024E-3</v>
      </c>
      <c r="P13" s="2"/>
    </row>
    <row r="14" spans="1:16" x14ac:dyDescent="0.25">
      <c r="A14" s="2" t="s">
        <v>2</v>
      </c>
      <c r="B14" s="2">
        <v>0</v>
      </c>
      <c r="C14" s="2">
        <v>6.2E-2</v>
      </c>
      <c r="D14" s="2">
        <v>0.35899999999999999</v>
      </c>
      <c r="E14" s="2">
        <v>0.999</v>
      </c>
      <c r="F14" s="2">
        <v>2.36</v>
      </c>
      <c r="G14" s="2">
        <v>3.8559999999999999</v>
      </c>
      <c r="H14" s="2">
        <v>5.984</v>
      </c>
      <c r="I14" s="2">
        <v>9.1869999999999994</v>
      </c>
      <c r="J14" s="2">
        <v>13.596</v>
      </c>
      <c r="K14" s="2">
        <v>19.126000000000001</v>
      </c>
      <c r="L14" s="2">
        <v>24.861999999999998</v>
      </c>
      <c r="M14" s="2"/>
      <c r="N14" s="2"/>
      <c r="O14" s="1">
        <v>6.5280863304773024E-3</v>
      </c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70" spans="2:12" x14ac:dyDescent="0.25">
      <c r="B70">
        <v>0</v>
      </c>
      <c r="C70">
        <v>0</v>
      </c>
      <c r="D70">
        <v>0</v>
      </c>
      <c r="E70">
        <v>0</v>
      </c>
      <c r="F70">
        <v>1.4999999999999999E-2</v>
      </c>
      <c r="G70">
        <v>0</v>
      </c>
      <c r="H70">
        <v>1.4999999999999999E-2</v>
      </c>
      <c r="I70">
        <v>1.4999999999999999E-2</v>
      </c>
      <c r="J70">
        <v>4.5999999999999999E-2</v>
      </c>
      <c r="K70">
        <v>7.8E-2</v>
      </c>
      <c r="L70">
        <v>0.124</v>
      </c>
    </row>
    <row r="71" spans="2:12" x14ac:dyDescent="0.25">
      <c r="B71">
        <v>0</v>
      </c>
      <c r="C71">
        <v>0</v>
      </c>
      <c r="D71">
        <v>0</v>
      </c>
      <c r="E71">
        <v>0</v>
      </c>
      <c r="F71">
        <v>1.4999999999999999E-2</v>
      </c>
      <c r="G71">
        <v>1.4999999999999999E-2</v>
      </c>
      <c r="H71">
        <v>1.4999999999999999E-2</v>
      </c>
      <c r="I71">
        <v>6.2E-2</v>
      </c>
      <c r="J71">
        <v>7.8E-2</v>
      </c>
      <c r="K71">
        <v>0.109</v>
      </c>
      <c r="L71">
        <v>0.14000000000000001</v>
      </c>
    </row>
    <row r="72" spans="2:12" x14ac:dyDescent="0.25">
      <c r="B72">
        <v>0</v>
      </c>
      <c r="C72">
        <v>0</v>
      </c>
      <c r="D72">
        <v>0</v>
      </c>
      <c r="E72">
        <v>1.4999999999999999E-2</v>
      </c>
      <c r="F72">
        <v>0</v>
      </c>
      <c r="G72">
        <v>1.4999999999999999E-2</v>
      </c>
      <c r="H72">
        <v>4.5999999999999999E-2</v>
      </c>
      <c r="I72">
        <v>3.1E-2</v>
      </c>
      <c r="J72">
        <v>7.8E-2</v>
      </c>
      <c r="K72">
        <v>0.109</v>
      </c>
      <c r="L72">
        <v>0.14000000000000001</v>
      </c>
    </row>
    <row r="73" spans="2:12" x14ac:dyDescent="0.25">
      <c r="B73">
        <v>0</v>
      </c>
      <c r="C73">
        <v>0</v>
      </c>
      <c r="D73">
        <v>0</v>
      </c>
      <c r="E73">
        <v>3.1E-2</v>
      </c>
      <c r="F73">
        <v>1.4999999999999999E-2</v>
      </c>
      <c r="G73">
        <v>1.4999999999999999E-2</v>
      </c>
      <c r="H73">
        <v>1.4999999999999999E-2</v>
      </c>
      <c r="I73">
        <v>1.4999999999999999E-2</v>
      </c>
      <c r="J73">
        <v>4.5999999999999999E-2</v>
      </c>
      <c r="K73">
        <v>9.2999999999999999E-2</v>
      </c>
      <c r="L73">
        <v>0.124</v>
      </c>
    </row>
    <row r="74" spans="2:12" x14ac:dyDescent="0.25">
      <c r="B74">
        <v>0</v>
      </c>
      <c r="C74">
        <v>0</v>
      </c>
      <c r="D74">
        <v>0</v>
      </c>
      <c r="E74">
        <v>1.4999999999999999E-2</v>
      </c>
      <c r="F74">
        <v>0</v>
      </c>
      <c r="G74">
        <v>1.4999999999999999E-2</v>
      </c>
      <c r="H74">
        <v>1.4999999999999999E-2</v>
      </c>
      <c r="I74">
        <v>7.8E-2</v>
      </c>
      <c r="J74">
        <v>6.2E-2</v>
      </c>
      <c r="K74">
        <v>7.8E-2</v>
      </c>
      <c r="L74">
        <v>0.124</v>
      </c>
    </row>
    <row r="75" spans="2:12" x14ac:dyDescent="0.25">
      <c r="B75">
        <f>(B70+B71+B72+B73+B74)/5</f>
        <v>0</v>
      </c>
      <c r="C75">
        <f t="shared" ref="C75:L75" si="1">(C70+C71+C72+C73+C74)/5</f>
        <v>0</v>
      </c>
      <c r="D75">
        <f t="shared" si="1"/>
        <v>0</v>
      </c>
      <c r="E75">
        <f t="shared" si="1"/>
        <v>1.2199999999999999E-2</v>
      </c>
      <c r="F75">
        <f t="shared" si="1"/>
        <v>8.9999999999999993E-3</v>
      </c>
      <c r="G75">
        <f t="shared" si="1"/>
        <v>1.2E-2</v>
      </c>
      <c r="H75">
        <f t="shared" si="1"/>
        <v>2.12E-2</v>
      </c>
      <c r="I75">
        <f t="shared" si="1"/>
        <v>4.02E-2</v>
      </c>
      <c r="J75">
        <f t="shared" si="1"/>
        <v>6.2E-2</v>
      </c>
      <c r="K75">
        <f t="shared" si="1"/>
        <v>9.3400000000000011E-2</v>
      </c>
      <c r="L75">
        <f t="shared" si="1"/>
        <v>0.13040000000000002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2018-01-17T11:56:06Z</dcterms:modified>
</cp:coreProperties>
</file>