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ADITYA KUMAR\Desktop\ASSIGNMENT\"/>
    </mc:Choice>
  </mc:AlternateContent>
  <xr:revisionPtr revIDLastSave="0" documentId="13_ncr:1_{E8DADEC6-8A73-4405-B999-D39D33C08F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 No. 1" sheetId="1" r:id="rId1"/>
    <sheet name="Q No. 2" sheetId="3" r:id="rId2"/>
    <sheet name="Q No.4" sheetId="9" r:id="rId3"/>
    <sheet name="Q No. 5" sheetId="7" r:id="rId4"/>
    <sheet name="Q No. 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9" l="1"/>
  <c r="G10" i="8"/>
  <c r="F7" i="7"/>
  <c r="E29" i="9"/>
  <c r="E17" i="9"/>
  <c r="E11" i="9"/>
  <c r="F9" i="7"/>
  <c r="F8" i="7"/>
  <c r="G7" i="3"/>
  <c r="H7" i="3" s="1"/>
  <c r="I7" i="3" s="1"/>
  <c r="G8" i="3"/>
  <c r="H8" i="3"/>
  <c r="G9" i="3"/>
  <c r="H9" i="3" s="1"/>
  <c r="I9" i="3" s="1"/>
  <c r="J9" i="3" s="1"/>
  <c r="G10" i="3"/>
  <c r="H10" i="3" s="1"/>
  <c r="G11" i="3"/>
  <c r="H11" i="3" s="1"/>
  <c r="I11" i="3" s="1"/>
  <c r="G12" i="3"/>
  <c r="H12" i="3" s="1"/>
  <c r="E32" i="9" l="1"/>
  <c r="I10" i="3"/>
  <c r="J10" i="3" s="1"/>
  <c r="J11" i="3"/>
  <c r="K11" i="3"/>
  <c r="L11" i="3" s="1"/>
  <c r="J7" i="3"/>
  <c r="K7" i="3"/>
  <c r="L7" i="3" s="1"/>
  <c r="K10" i="3"/>
  <c r="L10" i="3" s="1"/>
  <c r="I8" i="3"/>
  <c r="J8" i="3" s="1"/>
  <c r="K9" i="3"/>
  <c r="L9" i="3" s="1"/>
  <c r="I12" i="3"/>
  <c r="J12" i="3" s="1"/>
  <c r="F19" i="1"/>
  <c r="F18" i="1"/>
  <c r="K19" i="1"/>
  <c r="L17" i="1"/>
  <c r="K16" i="1"/>
  <c r="K9" i="1"/>
  <c r="L9" i="1" s="1"/>
  <c r="K10" i="1"/>
  <c r="L10" i="1" s="1"/>
  <c r="K11" i="1"/>
  <c r="L11" i="1" s="1"/>
  <c r="K12" i="1"/>
  <c r="L12" i="1" s="1"/>
  <c r="K13" i="1"/>
  <c r="L13" i="1" s="1"/>
  <c r="J10" i="1"/>
  <c r="J11" i="1"/>
  <c r="J12" i="1"/>
  <c r="J13" i="1"/>
  <c r="K17" i="1" s="1"/>
  <c r="J9" i="1"/>
  <c r="K8" i="3" l="1"/>
  <c r="L8" i="3" s="1"/>
  <c r="K12" i="3"/>
  <c r="L12" i="3" s="1"/>
  <c r="L16" i="1"/>
  <c r="F15" i="1"/>
  <c r="F16" i="1"/>
</calcChain>
</file>

<file path=xl/sharedStrings.xml><?xml version="1.0" encoding="utf-8"?>
<sst xmlns="http://schemas.openxmlformats.org/spreadsheetml/2006/main" count="96" uniqueCount="66">
  <si>
    <t>ROLL NO.</t>
  </si>
  <si>
    <t>NAME</t>
  </si>
  <si>
    <t>CMSA</t>
  </si>
  <si>
    <t>MTMG</t>
  </si>
  <si>
    <t>PHSG</t>
  </si>
  <si>
    <t>ELTG</t>
  </si>
  <si>
    <t>TOTAL</t>
  </si>
  <si>
    <t>AVERAGE</t>
  </si>
  <si>
    <t>GRADE</t>
  </si>
  <si>
    <t>Ramanuj</t>
  </si>
  <si>
    <t>Jadav</t>
  </si>
  <si>
    <t>Rakesh</t>
  </si>
  <si>
    <t>Khayati</t>
  </si>
  <si>
    <t>Chandrani</t>
  </si>
  <si>
    <t>(1) Students got "A" grade</t>
  </si>
  <si>
    <t>(2) Students got "B" grade</t>
  </si>
  <si>
    <t>TOTAL STUDENTS</t>
  </si>
  <si>
    <t>(1) Students got in physics</t>
  </si>
  <si>
    <t>(2) students got in mathematics</t>
  </si>
  <si>
    <t>Name</t>
  </si>
  <si>
    <t>Basic</t>
  </si>
  <si>
    <t>DA</t>
  </si>
  <si>
    <t>HRA</t>
  </si>
  <si>
    <t>P.Tax</t>
  </si>
  <si>
    <t>Net Salary</t>
  </si>
  <si>
    <t>Designation</t>
  </si>
  <si>
    <t>Amit Shaw</t>
  </si>
  <si>
    <t>Sunil Das</t>
  </si>
  <si>
    <t>Anil Dutta</t>
  </si>
  <si>
    <t>Sujit Saha</t>
  </si>
  <si>
    <t>Moly Pal</t>
  </si>
  <si>
    <t>Bapi Kar</t>
  </si>
  <si>
    <t>Gross salary</t>
  </si>
  <si>
    <t>Emp no</t>
  </si>
  <si>
    <t>Given Data</t>
  </si>
  <si>
    <t>Mean</t>
  </si>
  <si>
    <t>Median</t>
  </si>
  <si>
    <t>Mode</t>
  </si>
  <si>
    <t>X</t>
  </si>
  <si>
    <t>Y</t>
  </si>
  <si>
    <t>CORRELATION COEFFICIENT</t>
  </si>
  <si>
    <t xml:space="preserve"> </t>
  </si>
  <si>
    <t>(1).</t>
  </si>
  <si>
    <t>(2).</t>
  </si>
  <si>
    <t xml:space="preserve">   </t>
  </si>
  <si>
    <t>(6).</t>
  </si>
  <si>
    <t>PRODUCT NAME</t>
  </si>
  <si>
    <t>WEEKS</t>
  </si>
  <si>
    <t>PRICE</t>
  </si>
  <si>
    <t>QUANTITY</t>
  </si>
  <si>
    <t>PRODUCT A</t>
  </si>
  <si>
    <t>PRODUCT B</t>
  </si>
  <si>
    <t>PRODUCT C</t>
  </si>
  <si>
    <t>PRODUCT D</t>
  </si>
  <si>
    <t>WEEK 1</t>
  </si>
  <si>
    <t>WEEK 2</t>
  </si>
  <si>
    <t>WEEK 3</t>
  </si>
  <si>
    <t>WEEK 4</t>
  </si>
  <si>
    <t>TOTAL SALE AMOUNT</t>
  </si>
  <si>
    <t>SUBTOTAL OF                PRODUCT A</t>
  </si>
  <si>
    <t>SUBTOTAL OF                PRODUCT B</t>
  </si>
  <si>
    <t>SUBTOTAL OF                PRODUCT C</t>
  </si>
  <si>
    <t>SUBTOTAL OF                PRODUCT D</t>
  </si>
  <si>
    <t>GRAND TOTAL OF SALE AMOUNT OF PRODUCT A,B AND C</t>
  </si>
  <si>
    <t>(5).</t>
  </si>
  <si>
    <t>(4).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</si>
</sst>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41" xfId="0" applyFill="1" applyBorder="1"/>
    <xf numFmtId="0" fontId="0" fillId="2" borderId="37" xfId="0" applyFill="1" applyBorder="1" applyAlignment="1">
      <alignment vertical="center"/>
    </xf>
    <xf numFmtId="164" fontId="0" fillId="2" borderId="37" xfId="0" applyNumberFormat="1" applyFill="1" applyBorder="1"/>
    <xf numFmtId="0" fontId="0" fillId="2" borderId="37" xfId="0" applyFill="1" applyBorder="1"/>
    <xf numFmtId="164" fontId="0" fillId="2" borderId="42" xfId="0" applyNumberFormat="1" applyFill="1" applyBorder="1"/>
    <xf numFmtId="0" fontId="0" fillId="2" borderId="39" xfId="0" applyFill="1" applyBorder="1"/>
    <xf numFmtId="0" fontId="0" fillId="2" borderId="19" xfId="0" applyFill="1" applyBorder="1" applyAlignment="1">
      <alignment vertical="center"/>
    </xf>
    <xf numFmtId="164" fontId="0" fillId="2" borderId="19" xfId="0" applyNumberFormat="1" applyFill="1" applyBorder="1"/>
    <xf numFmtId="0" fontId="0" fillId="2" borderId="19" xfId="0" applyFill="1" applyBorder="1"/>
    <xf numFmtId="164" fontId="0" fillId="2" borderId="21" xfId="0" applyNumberFormat="1" applyFill="1" applyBorder="1"/>
    <xf numFmtId="0" fontId="0" fillId="2" borderId="43" xfId="0" applyFill="1" applyBorder="1"/>
    <xf numFmtId="0" fontId="0" fillId="2" borderId="38" xfId="0" applyFill="1" applyBorder="1" applyAlignment="1">
      <alignment vertical="center"/>
    </xf>
    <xf numFmtId="164" fontId="0" fillId="2" borderId="38" xfId="0" applyNumberFormat="1" applyFill="1" applyBorder="1"/>
    <xf numFmtId="0" fontId="0" fillId="2" borderId="38" xfId="0" applyFill="1" applyBorder="1"/>
    <xf numFmtId="164" fontId="0" fillId="2" borderId="44" xfId="0" applyNumberFormat="1" applyFill="1" applyBorder="1"/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center"/>
    </xf>
    <xf numFmtId="0" fontId="2" fillId="2" borderId="24" xfId="0" applyFont="1" applyFill="1" applyBorder="1" applyAlignment="1">
      <alignment horizontal="right" vertical="center"/>
    </xf>
    <xf numFmtId="0" fontId="2" fillId="2" borderId="34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2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3" fillId="3" borderId="16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right" vertical="center"/>
    </xf>
    <xf numFmtId="164" fontId="0" fillId="2" borderId="24" xfId="0" applyNumberFormat="1" applyFill="1" applyBorder="1" applyAlignment="1">
      <alignment horizontal="right" vertical="center"/>
    </xf>
    <xf numFmtId="164" fontId="0" fillId="2" borderId="28" xfId="0" applyNumberFormat="1" applyFill="1" applyBorder="1" applyAlignment="1">
      <alignment horizontal="right" vertical="center"/>
    </xf>
    <xf numFmtId="164" fontId="0" fillId="2" borderId="2" xfId="0" applyNumberFormat="1" applyFill="1" applyBorder="1" applyAlignment="1">
      <alignment horizontal="right" vertical="center"/>
    </xf>
    <xf numFmtId="164" fontId="0" fillId="2" borderId="29" xfId="0" applyNumberFormat="1" applyFill="1" applyBorder="1" applyAlignment="1">
      <alignment horizontal="right" vertical="center"/>
    </xf>
    <xf numFmtId="164" fontId="0" fillId="2" borderId="3" xfId="0" applyNumberFormat="1" applyFill="1" applyBorder="1" applyAlignment="1">
      <alignment horizontal="right" vertical="center"/>
    </xf>
    <xf numFmtId="0" fontId="8" fillId="2" borderId="8" xfId="0" applyFont="1" applyFill="1" applyBorder="1" applyAlignment="1">
      <alignment horizontal="center" wrapText="1"/>
    </xf>
    <xf numFmtId="0" fontId="8" fillId="2" borderId="40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164" fontId="0" fillId="2" borderId="34" xfId="0" applyNumberFormat="1" applyFill="1" applyBorder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164" fontId="0" fillId="2" borderId="33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2" borderId="34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9" fillId="2" borderId="18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2" fontId="0" fillId="2" borderId="18" xfId="0" applyNumberFormat="1" applyFill="1" applyBorder="1" applyAlignment="1">
      <alignment horizontal="right" vertical="center"/>
    </xf>
    <xf numFmtId="2" fontId="0" fillId="2" borderId="17" xfId="0" applyNumberFormat="1" applyFill="1" applyBorder="1" applyAlignment="1">
      <alignment horizontal="right" vertical="center"/>
    </xf>
    <xf numFmtId="2" fontId="0" fillId="2" borderId="20" xfId="0" applyNumberForma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2" fillId="4" borderId="27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opLeftCell="A2" zoomScale="69" zoomScaleNormal="100" workbookViewId="0">
      <selection activeCell="D20" sqref="D20:G25"/>
    </sheetView>
  </sheetViews>
  <sheetFormatPr defaultRowHeight="14.4" x14ac:dyDescent="0.3"/>
  <cols>
    <col min="4" max="4" width="11.5546875" customWidth="1"/>
    <col min="5" max="5" width="20.21875" customWidth="1"/>
    <col min="6" max="7" width="9.5546875" customWidth="1"/>
    <col min="8" max="8" width="11.21875" customWidth="1"/>
    <col min="10" max="10" width="10.44140625" customWidth="1"/>
    <col min="11" max="11" width="11.5546875" customWidth="1"/>
    <col min="12" max="12" width="11.77734375" customWidth="1"/>
  </cols>
  <sheetData>
    <row r="1" spans="2:14" ht="15" thickBot="1" x14ac:dyDescent="0.35"/>
    <row r="2" spans="2:14" x14ac:dyDescent="0.3">
      <c r="B2" s="35" t="s">
        <v>42</v>
      </c>
      <c r="C2" s="36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4" x14ac:dyDescent="0.3">
      <c r="B3" s="37"/>
      <c r="C3" s="38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2:14" x14ac:dyDescent="0.3">
      <c r="B4" s="37"/>
      <c r="C4" s="38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2:14" x14ac:dyDescent="0.3">
      <c r="B5" s="37"/>
      <c r="C5" s="38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</row>
    <row r="6" spans="2:14" x14ac:dyDescent="0.3">
      <c r="B6" s="37"/>
      <c r="C6" s="38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ht="15" thickBot="1" x14ac:dyDescent="0.35">
      <c r="B7" s="43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ht="16.2" thickBot="1" x14ac:dyDescent="0.35">
      <c r="B8" s="43"/>
      <c r="C8" s="41"/>
      <c r="D8" s="12" t="s">
        <v>0</v>
      </c>
      <c r="E8" s="12" t="s">
        <v>1</v>
      </c>
      <c r="F8" s="12" t="s">
        <v>2</v>
      </c>
      <c r="G8" s="12" t="s">
        <v>3</v>
      </c>
      <c r="H8" s="12" t="s">
        <v>4</v>
      </c>
      <c r="I8" s="12" t="s">
        <v>5</v>
      </c>
      <c r="J8" s="12" t="s">
        <v>6</v>
      </c>
      <c r="K8" s="12" t="s">
        <v>7</v>
      </c>
      <c r="L8" s="12" t="s">
        <v>8</v>
      </c>
      <c r="M8" s="41"/>
      <c r="N8" s="42"/>
    </row>
    <row r="9" spans="2:14" x14ac:dyDescent="0.3">
      <c r="B9" s="43"/>
      <c r="C9" s="41"/>
      <c r="D9" s="3">
        <v>149</v>
      </c>
      <c r="E9" s="3" t="s">
        <v>9</v>
      </c>
      <c r="F9" s="3">
        <v>53</v>
      </c>
      <c r="G9" s="3">
        <v>45</v>
      </c>
      <c r="H9" s="3">
        <v>43</v>
      </c>
      <c r="I9" s="3">
        <v>12</v>
      </c>
      <c r="J9" s="3">
        <f>SUM(F9:I9)</f>
        <v>153</v>
      </c>
      <c r="K9" s="4">
        <f>AVERAGE(F9:I9)</f>
        <v>38.25</v>
      </c>
      <c r="L9" s="3" t="str">
        <f>IF(K9&gt;15,"A","B")</f>
        <v>A</v>
      </c>
      <c r="M9" s="41"/>
      <c r="N9" s="42"/>
    </row>
    <row r="10" spans="2:14" x14ac:dyDescent="0.3">
      <c r="B10" s="43"/>
      <c r="C10" s="41"/>
      <c r="D10" s="5">
        <v>17</v>
      </c>
      <c r="E10" s="5" t="s">
        <v>10</v>
      </c>
      <c r="F10" s="5">
        <v>41</v>
      </c>
      <c r="G10" s="5">
        <v>52</v>
      </c>
      <c r="H10" s="5">
        <v>36</v>
      </c>
      <c r="I10" s="5">
        <v>56</v>
      </c>
      <c r="J10" s="5">
        <f>SUM(F10:I10)</f>
        <v>185</v>
      </c>
      <c r="K10" s="6">
        <f>AVERAGE(F10:I10)</f>
        <v>46.25</v>
      </c>
      <c r="L10" s="5" t="str">
        <f t="shared" ref="L10:L13" si="0">IF(K10&gt;15,"A","B")</f>
        <v>A</v>
      </c>
      <c r="M10" s="41"/>
      <c r="N10" s="42"/>
    </row>
    <row r="11" spans="2:14" x14ac:dyDescent="0.3">
      <c r="B11" s="43"/>
      <c r="C11" s="41"/>
      <c r="D11" s="5">
        <v>78</v>
      </c>
      <c r="E11" s="5" t="s">
        <v>11</v>
      </c>
      <c r="F11" s="5">
        <v>74</v>
      </c>
      <c r="G11" s="5">
        <v>65</v>
      </c>
      <c r="H11" s="5">
        <v>61</v>
      </c>
      <c r="I11" s="5">
        <v>53</v>
      </c>
      <c r="J11" s="5">
        <f>SUM(F11:I11)</f>
        <v>253</v>
      </c>
      <c r="K11" s="6">
        <f>AVERAGE(F11:I11)</f>
        <v>63.25</v>
      </c>
      <c r="L11" s="5" t="str">
        <f t="shared" si="0"/>
        <v>A</v>
      </c>
      <c r="M11" s="41"/>
      <c r="N11" s="42"/>
    </row>
    <row r="12" spans="2:14" x14ac:dyDescent="0.3">
      <c r="B12" s="43"/>
      <c r="C12" s="41"/>
      <c r="D12" s="5">
        <v>455</v>
      </c>
      <c r="E12" s="5" t="s">
        <v>12</v>
      </c>
      <c r="F12" s="5">
        <v>12</v>
      </c>
      <c r="G12" s="5">
        <v>11</v>
      </c>
      <c r="H12" s="5">
        <v>15</v>
      </c>
      <c r="I12" s="5">
        <v>22</v>
      </c>
      <c r="J12" s="5">
        <f>SUM(F12:I12)</f>
        <v>60</v>
      </c>
      <c r="K12" s="6">
        <f>AVERAGE(F12:I12)</f>
        <v>15</v>
      </c>
      <c r="L12" s="5" t="str">
        <f t="shared" si="0"/>
        <v>B</v>
      </c>
      <c r="M12" s="41"/>
      <c r="N12" s="42"/>
    </row>
    <row r="13" spans="2:14" ht="15" thickBot="1" x14ac:dyDescent="0.35">
      <c r="B13" s="43"/>
      <c r="C13" s="41"/>
      <c r="D13" s="7">
        <v>1254</v>
      </c>
      <c r="E13" s="7" t="s">
        <v>13</v>
      </c>
      <c r="F13" s="7">
        <v>86</v>
      </c>
      <c r="G13" s="7">
        <v>89</v>
      </c>
      <c r="H13" s="7">
        <v>78</v>
      </c>
      <c r="I13" s="7">
        <v>85</v>
      </c>
      <c r="J13" s="7">
        <f>SUM(F13:I13)</f>
        <v>338</v>
      </c>
      <c r="K13" s="8">
        <f>AVERAGE(F13:I13)</f>
        <v>84.5</v>
      </c>
      <c r="L13" s="7" t="str">
        <f t="shared" si="0"/>
        <v>A</v>
      </c>
      <c r="M13" s="41"/>
      <c r="N13" s="42"/>
    </row>
    <row r="14" spans="2:14" ht="15" thickBot="1" x14ac:dyDescent="0.35">
      <c r="B14" s="4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</row>
    <row r="15" spans="2:14" ht="16.2" thickBot="1" x14ac:dyDescent="0.35">
      <c r="B15" s="43"/>
      <c r="C15" s="41"/>
      <c r="D15" s="52" t="s">
        <v>14</v>
      </c>
      <c r="E15" s="53"/>
      <c r="F15" s="3">
        <f>COUNTIF(L9:L13,"A")</f>
        <v>4</v>
      </c>
      <c r="G15" s="42"/>
      <c r="H15" s="13" t="s">
        <v>0</v>
      </c>
      <c r="I15" s="56" t="s">
        <v>1</v>
      </c>
      <c r="J15" s="57"/>
      <c r="K15" s="13" t="s">
        <v>6</v>
      </c>
      <c r="L15" s="13" t="s">
        <v>7</v>
      </c>
      <c r="M15" s="41"/>
      <c r="N15" s="42"/>
    </row>
    <row r="16" spans="2:14" ht="15" thickBot="1" x14ac:dyDescent="0.35">
      <c r="B16" s="43"/>
      <c r="C16" s="41"/>
      <c r="D16" s="54" t="s">
        <v>15</v>
      </c>
      <c r="E16" s="55"/>
      <c r="F16" s="7">
        <f>COUNTIF(L9:L13,"B")</f>
        <v>1</v>
      </c>
      <c r="G16" s="42"/>
      <c r="H16" s="3">
        <v>17</v>
      </c>
      <c r="I16" s="58" t="s">
        <v>10</v>
      </c>
      <c r="J16" s="59"/>
      <c r="K16" s="3">
        <f>SUMIF(E9:E13,I16,J9:J13)</f>
        <v>185</v>
      </c>
      <c r="L16" s="3">
        <f>SUMIF(E9:E13,I16,K9:K13)</f>
        <v>46.25</v>
      </c>
      <c r="M16" s="41"/>
      <c r="N16" s="42"/>
    </row>
    <row r="17" spans="2:14" ht="15" thickBot="1" x14ac:dyDescent="0.35">
      <c r="B17" s="43"/>
      <c r="C17" s="41"/>
      <c r="D17" s="41"/>
      <c r="E17" s="41"/>
      <c r="F17" s="41"/>
      <c r="G17" s="42"/>
      <c r="H17" s="9">
        <v>1254</v>
      </c>
      <c r="I17" s="60" t="s">
        <v>13</v>
      </c>
      <c r="J17" s="61"/>
      <c r="K17" s="9">
        <f>SUMIF(E10:E14,I17,J10:J14)</f>
        <v>338</v>
      </c>
      <c r="L17" s="9">
        <f>SUMIF(E10:E14,I17,K10:K14)</f>
        <v>84.5</v>
      </c>
      <c r="M17" s="41"/>
      <c r="N17" s="42"/>
    </row>
    <row r="18" spans="2:14" ht="15" thickBot="1" x14ac:dyDescent="0.35">
      <c r="B18" s="43"/>
      <c r="C18" s="41"/>
      <c r="D18" s="63" t="s">
        <v>17</v>
      </c>
      <c r="E18" s="64"/>
      <c r="F18" s="3">
        <f>COUNTIF(H9:H13,"&gt;20")</f>
        <v>4</v>
      </c>
      <c r="G18" s="67"/>
      <c r="H18" s="46"/>
      <c r="I18" s="62"/>
      <c r="J18" s="62"/>
      <c r="K18" s="62"/>
      <c r="L18" s="39"/>
      <c r="M18" s="41"/>
      <c r="N18" s="42"/>
    </row>
    <row r="19" spans="2:14" ht="15" thickBot="1" x14ac:dyDescent="0.35">
      <c r="B19" s="43"/>
      <c r="C19" s="41"/>
      <c r="D19" s="65" t="s">
        <v>18</v>
      </c>
      <c r="E19" s="66"/>
      <c r="F19" s="10">
        <f>COUNTIF(G9:G13,"&lt;15")</f>
        <v>1</v>
      </c>
      <c r="G19" s="67"/>
      <c r="H19" s="47"/>
      <c r="I19" s="50" t="s">
        <v>16</v>
      </c>
      <c r="J19" s="51"/>
      <c r="K19" s="11">
        <f>COUNTA(E9:E13)</f>
        <v>5</v>
      </c>
      <c r="L19" s="41"/>
      <c r="M19" s="41"/>
      <c r="N19" s="42"/>
    </row>
    <row r="20" spans="2:14" x14ac:dyDescent="0.3">
      <c r="B20" s="43"/>
      <c r="C20" s="41"/>
      <c r="D20" s="41"/>
      <c r="E20" s="41"/>
      <c r="F20" s="41"/>
      <c r="G20" s="41"/>
      <c r="H20" s="47"/>
      <c r="I20" s="39"/>
      <c r="J20" s="39"/>
      <c r="K20" s="39"/>
      <c r="L20" s="41"/>
      <c r="M20" s="41"/>
      <c r="N20" s="42"/>
    </row>
    <row r="21" spans="2:14" x14ac:dyDescent="0.3">
      <c r="B21" s="43"/>
      <c r="C21" s="41"/>
      <c r="D21" s="41"/>
      <c r="E21" s="41"/>
      <c r="F21" s="41"/>
      <c r="G21" s="41"/>
      <c r="H21" s="47"/>
      <c r="I21" s="41"/>
      <c r="J21" s="41"/>
      <c r="K21" s="41"/>
      <c r="L21" s="41"/>
      <c r="M21" s="41"/>
      <c r="N21" s="42"/>
    </row>
    <row r="22" spans="2:14" x14ac:dyDescent="0.3">
      <c r="B22" s="43"/>
      <c r="C22" s="41"/>
      <c r="D22" s="41"/>
      <c r="E22" s="41"/>
      <c r="F22" s="41"/>
      <c r="G22" s="41"/>
      <c r="H22" s="47"/>
      <c r="I22" s="41"/>
      <c r="J22" s="41"/>
      <c r="K22" s="41"/>
      <c r="L22" s="41"/>
      <c r="M22" s="41"/>
      <c r="N22" s="42"/>
    </row>
    <row r="23" spans="2:14" x14ac:dyDescent="0.3">
      <c r="B23" s="43"/>
      <c r="C23" s="41"/>
      <c r="D23" s="41"/>
      <c r="E23" s="41"/>
      <c r="F23" s="41"/>
      <c r="G23" s="41"/>
      <c r="H23" s="47"/>
      <c r="I23" s="41"/>
      <c r="J23" s="41"/>
      <c r="K23" s="41"/>
      <c r="L23" s="41"/>
      <c r="M23" s="41"/>
      <c r="N23" s="42"/>
    </row>
    <row r="24" spans="2:14" x14ac:dyDescent="0.3">
      <c r="B24" s="43"/>
      <c r="C24" s="41"/>
      <c r="D24" s="41"/>
      <c r="E24" s="41"/>
      <c r="F24" s="41"/>
      <c r="G24" s="41"/>
      <c r="H24" s="47"/>
      <c r="I24" s="41"/>
      <c r="J24" s="41"/>
      <c r="K24" s="41"/>
      <c r="L24" s="41"/>
      <c r="M24" s="41"/>
      <c r="N24" s="42"/>
    </row>
    <row r="25" spans="2:14" ht="15" thickBot="1" x14ac:dyDescent="0.35">
      <c r="B25" s="44"/>
      <c r="C25" s="45"/>
      <c r="D25" s="45"/>
      <c r="E25" s="45"/>
      <c r="F25" s="45"/>
      <c r="G25" s="45"/>
      <c r="H25" s="48"/>
      <c r="I25" s="45"/>
      <c r="J25" s="45"/>
      <c r="K25" s="45"/>
      <c r="L25" s="45"/>
      <c r="M25" s="45"/>
      <c r="N25" s="49"/>
    </row>
  </sheetData>
  <mergeCells count="22">
    <mergeCell ref="I18:K18"/>
    <mergeCell ref="D18:E18"/>
    <mergeCell ref="D19:E19"/>
    <mergeCell ref="G15:G16"/>
    <mergeCell ref="D17:G17"/>
    <mergeCell ref="G18:G19"/>
    <mergeCell ref="B2:C6"/>
    <mergeCell ref="D2:N7"/>
    <mergeCell ref="B7:C7"/>
    <mergeCell ref="B8:C25"/>
    <mergeCell ref="D14:L14"/>
    <mergeCell ref="L18:L25"/>
    <mergeCell ref="H18:H25"/>
    <mergeCell ref="I20:K25"/>
    <mergeCell ref="D20:G25"/>
    <mergeCell ref="M8:N25"/>
    <mergeCell ref="I19:J19"/>
    <mergeCell ref="D15:E15"/>
    <mergeCell ref="D16:E16"/>
    <mergeCell ref="I15:J15"/>
    <mergeCell ref="I16:J16"/>
    <mergeCell ref="I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6"/>
  <sheetViews>
    <sheetView zoomScale="62" zoomScaleNormal="90" workbookViewId="0">
      <selection activeCell="D13" sqref="D13:N16"/>
    </sheetView>
  </sheetViews>
  <sheetFormatPr defaultRowHeight="14.4" x14ac:dyDescent="0.3"/>
  <cols>
    <col min="4" max="4" width="9.77734375" customWidth="1"/>
    <col min="5" max="5" width="23.21875" customWidth="1"/>
    <col min="6" max="6" width="15.5546875" customWidth="1"/>
    <col min="7" max="7" width="9.77734375" customWidth="1"/>
    <col min="8" max="8" width="10" customWidth="1"/>
    <col min="9" max="9" width="15.5546875" customWidth="1"/>
    <col min="10" max="10" width="11.21875" customWidth="1"/>
    <col min="11" max="11" width="13.21875" customWidth="1"/>
    <col min="12" max="12" width="15.44140625" customWidth="1"/>
  </cols>
  <sheetData>
    <row r="1" spans="2:19" ht="15" thickBot="1" x14ac:dyDescent="0.35"/>
    <row r="2" spans="2:19" x14ac:dyDescent="0.3">
      <c r="B2" s="35" t="s">
        <v>43</v>
      </c>
      <c r="C2" s="36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9" x14ac:dyDescent="0.3">
      <c r="B3" s="37"/>
      <c r="C3" s="38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2:19" x14ac:dyDescent="0.3">
      <c r="B4" s="37"/>
      <c r="C4" s="38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2:19" ht="15" thickBot="1" x14ac:dyDescent="0.35">
      <c r="B5" s="37"/>
      <c r="C5" s="38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S5" s="1"/>
    </row>
    <row r="6" spans="2:19" ht="18.600000000000001" thickBot="1" x14ac:dyDescent="0.35">
      <c r="B6" s="43"/>
      <c r="C6" s="41"/>
      <c r="D6" s="14" t="s">
        <v>33</v>
      </c>
      <c r="E6" s="14" t="s">
        <v>19</v>
      </c>
      <c r="F6" s="14" t="s">
        <v>20</v>
      </c>
      <c r="G6" s="14" t="s">
        <v>21</v>
      </c>
      <c r="H6" s="14" t="s">
        <v>22</v>
      </c>
      <c r="I6" s="14" t="s">
        <v>32</v>
      </c>
      <c r="J6" s="14" t="s">
        <v>23</v>
      </c>
      <c r="K6" s="14" t="s">
        <v>24</v>
      </c>
      <c r="L6" s="14" t="s">
        <v>25</v>
      </c>
      <c r="M6" s="43"/>
      <c r="N6" s="42"/>
    </row>
    <row r="7" spans="2:19" x14ac:dyDescent="0.3">
      <c r="B7" s="43"/>
      <c r="C7" s="41"/>
      <c r="D7" s="3">
        <v>1001</v>
      </c>
      <c r="E7" s="3" t="s">
        <v>26</v>
      </c>
      <c r="F7" s="3">
        <v>21000</v>
      </c>
      <c r="G7" s="3">
        <f t="shared" ref="G7:G12" si="0">F7*70/100</f>
        <v>14700</v>
      </c>
      <c r="H7" s="3">
        <f t="shared" ref="H7:H12" si="1">(F7+G7)*30/100</f>
        <v>10710</v>
      </c>
      <c r="I7" s="3">
        <f t="shared" ref="I7:I12" si="2">SUM(F7+G7+H7)</f>
        <v>46410</v>
      </c>
      <c r="J7" s="4">
        <f t="shared" ref="J7:J12" si="3">I7*5/100</f>
        <v>2320.5</v>
      </c>
      <c r="K7" s="4">
        <f t="shared" ref="K7:K12" si="4">I7-J7</f>
        <v>44089.5</v>
      </c>
      <c r="L7" s="3" t="str">
        <f t="shared" ref="L7:L12" si="5">IF(K7&gt;=40000,"Manager",IF(K7&gt;=35000,"Officer",IF(K7&gt;=30000,"Clerk","Peon")))</f>
        <v>Manager</v>
      </c>
      <c r="M7" s="43"/>
      <c r="N7" s="42"/>
    </row>
    <row r="8" spans="2:19" x14ac:dyDescent="0.3">
      <c r="B8" s="43"/>
      <c r="C8" s="41"/>
      <c r="D8" s="5">
        <v>1002</v>
      </c>
      <c r="E8" s="5" t="s">
        <v>27</v>
      </c>
      <c r="F8" s="5">
        <v>25000</v>
      </c>
      <c r="G8" s="5">
        <f t="shared" si="0"/>
        <v>17500</v>
      </c>
      <c r="H8" s="5">
        <f t="shared" si="1"/>
        <v>12750</v>
      </c>
      <c r="I8" s="5">
        <f t="shared" si="2"/>
        <v>55250</v>
      </c>
      <c r="J8" s="6">
        <f t="shared" si="3"/>
        <v>2762.5</v>
      </c>
      <c r="K8" s="6">
        <f t="shared" si="4"/>
        <v>52487.5</v>
      </c>
      <c r="L8" s="5" t="str">
        <f t="shared" si="5"/>
        <v>Manager</v>
      </c>
      <c r="M8" s="43"/>
      <c r="N8" s="42"/>
    </row>
    <row r="9" spans="2:19" x14ac:dyDescent="0.3">
      <c r="B9" s="43"/>
      <c r="C9" s="41"/>
      <c r="D9" s="5">
        <v>1003</v>
      </c>
      <c r="E9" s="5" t="s">
        <v>28</v>
      </c>
      <c r="F9" s="5">
        <v>18500</v>
      </c>
      <c r="G9" s="5">
        <f t="shared" si="0"/>
        <v>12950</v>
      </c>
      <c r="H9" s="5">
        <f t="shared" si="1"/>
        <v>9435</v>
      </c>
      <c r="I9" s="5">
        <f t="shared" si="2"/>
        <v>40885</v>
      </c>
      <c r="J9" s="6">
        <f t="shared" si="3"/>
        <v>2044.25</v>
      </c>
      <c r="K9" s="6">
        <f t="shared" si="4"/>
        <v>38840.75</v>
      </c>
      <c r="L9" s="5" t="str">
        <f t="shared" si="5"/>
        <v>Officer</v>
      </c>
      <c r="M9" s="43"/>
      <c r="N9" s="42"/>
    </row>
    <row r="10" spans="2:19" x14ac:dyDescent="0.3">
      <c r="B10" s="43"/>
      <c r="C10" s="41"/>
      <c r="D10" s="5">
        <v>1004</v>
      </c>
      <c r="E10" s="5" t="s">
        <v>29</v>
      </c>
      <c r="F10" s="5">
        <v>15000</v>
      </c>
      <c r="G10" s="5">
        <f t="shared" si="0"/>
        <v>10500</v>
      </c>
      <c r="H10" s="5">
        <f t="shared" si="1"/>
        <v>7650</v>
      </c>
      <c r="I10" s="5">
        <f t="shared" si="2"/>
        <v>33150</v>
      </c>
      <c r="J10" s="6">
        <f t="shared" si="3"/>
        <v>1657.5</v>
      </c>
      <c r="K10" s="6">
        <f t="shared" si="4"/>
        <v>31492.5</v>
      </c>
      <c r="L10" s="5" t="str">
        <f t="shared" si="5"/>
        <v>Clerk</v>
      </c>
      <c r="M10" s="43"/>
      <c r="N10" s="42"/>
    </row>
    <row r="11" spans="2:19" x14ac:dyDescent="0.3">
      <c r="B11" s="43"/>
      <c r="C11" s="41"/>
      <c r="D11" s="5">
        <v>1005</v>
      </c>
      <c r="E11" s="5" t="s">
        <v>30</v>
      </c>
      <c r="F11" s="5">
        <v>10000</v>
      </c>
      <c r="G11" s="5">
        <f t="shared" si="0"/>
        <v>7000</v>
      </c>
      <c r="H11" s="5">
        <f t="shared" si="1"/>
        <v>5100</v>
      </c>
      <c r="I11" s="5">
        <f t="shared" si="2"/>
        <v>22100</v>
      </c>
      <c r="J11" s="6">
        <f t="shared" si="3"/>
        <v>1105</v>
      </c>
      <c r="K11" s="6">
        <f t="shared" si="4"/>
        <v>20995</v>
      </c>
      <c r="L11" s="5" t="str">
        <f t="shared" si="5"/>
        <v>Peon</v>
      </c>
      <c r="M11" s="43"/>
      <c r="N11" s="42"/>
    </row>
    <row r="12" spans="2:19" ht="15" thickBot="1" x14ac:dyDescent="0.35">
      <c r="B12" s="43"/>
      <c r="C12" s="41"/>
      <c r="D12" s="7">
        <v>1006</v>
      </c>
      <c r="E12" s="7" t="s">
        <v>31</v>
      </c>
      <c r="F12" s="7">
        <v>12500</v>
      </c>
      <c r="G12" s="7">
        <f t="shared" si="0"/>
        <v>8750</v>
      </c>
      <c r="H12" s="7">
        <f t="shared" si="1"/>
        <v>6375</v>
      </c>
      <c r="I12" s="7">
        <f t="shared" si="2"/>
        <v>27625</v>
      </c>
      <c r="J12" s="8">
        <f t="shared" si="3"/>
        <v>1381.25</v>
      </c>
      <c r="K12" s="8">
        <f t="shared" si="4"/>
        <v>26243.75</v>
      </c>
      <c r="L12" s="7" t="str">
        <f t="shared" si="5"/>
        <v>Peon</v>
      </c>
      <c r="M12" s="43"/>
      <c r="N12" s="42"/>
    </row>
    <row r="13" spans="2:19" x14ac:dyDescent="0.3">
      <c r="B13" s="43"/>
      <c r="C13" s="41"/>
      <c r="D13" s="41" t="s">
        <v>41</v>
      </c>
      <c r="E13" s="41"/>
      <c r="F13" s="41"/>
      <c r="G13" s="41"/>
      <c r="H13" s="41"/>
      <c r="I13" s="41"/>
      <c r="J13" s="41"/>
      <c r="K13" s="41"/>
      <c r="L13" s="41"/>
      <c r="M13" s="41"/>
      <c r="N13" s="42"/>
    </row>
    <row r="14" spans="2:19" x14ac:dyDescent="0.3">
      <c r="B14" s="4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</row>
    <row r="15" spans="2:19" x14ac:dyDescent="0.3">
      <c r="B15" s="4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</row>
    <row r="16" spans="2:19" ht="15" thickBot="1" x14ac:dyDescent="0.35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9"/>
    </row>
  </sheetData>
  <mergeCells count="5">
    <mergeCell ref="B2:C5"/>
    <mergeCell ref="D2:N5"/>
    <mergeCell ref="B6:C16"/>
    <mergeCell ref="D13:N16"/>
    <mergeCell ref="M6:N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5939-12DE-4333-8B75-E4D348A2C0FD}">
  <dimension ref="B1:J38"/>
  <sheetViews>
    <sheetView tabSelected="1" zoomScale="70" zoomScaleNormal="70" workbookViewId="0">
      <selection activeCell="E23" sqref="E23:H24"/>
    </sheetView>
  </sheetViews>
  <sheetFormatPr defaultRowHeight="14.4" x14ac:dyDescent="0.3"/>
  <cols>
    <col min="4" max="4" width="26.21875" customWidth="1"/>
    <col min="5" max="5" width="15.33203125" customWidth="1"/>
    <col min="6" max="6" width="14.33203125" customWidth="1"/>
    <col min="7" max="7" width="13.88671875" customWidth="1"/>
    <col min="8" max="8" width="28.77734375" customWidth="1"/>
  </cols>
  <sheetData>
    <row r="1" spans="2:10" ht="15" thickBot="1" x14ac:dyDescent="0.35"/>
    <row r="2" spans="2:10" x14ac:dyDescent="0.3">
      <c r="B2" s="35" t="s">
        <v>65</v>
      </c>
      <c r="C2" s="36"/>
      <c r="D2" s="39"/>
      <c r="E2" s="39"/>
      <c r="F2" s="39"/>
      <c r="G2" s="39"/>
      <c r="H2" s="39"/>
      <c r="I2" s="39"/>
      <c r="J2" s="40"/>
    </row>
    <row r="3" spans="2:10" x14ac:dyDescent="0.3">
      <c r="B3" s="37"/>
      <c r="C3" s="38"/>
      <c r="D3" s="41"/>
      <c r="E3" s="41"/>
      <c r="F3" s="41"/>
      <c r="G3" s="41"/>
      <c r="H3" s="41"/>
      <c r="I3" s="41"/>
      <c r="J3" s="42"/>
    </row>
    <row r="4" spans="2:10" x14ac:dyDescent="0.3">
      <c r="B4" s="37"/>
      <c r="C4" s="38"/>
      <c r="D4" s="41"/>
      <c r="E4" s="41"/>
      <c r="F4" s="41"/>
      <c r="G4" s="41"/>
      <c r="H4" s="41"/>
      <c r="I4" s="41"/>
      <c r="J4" s="42"/>
    </row>
    <row r="5" spans="2:10" ht="15" thickBot="1" x14ac:dyDescent="0.35">
      <c r="B5" s="37"/>
      <c r="C5" s="38"/>
      <c r="D5" s="41"/>
      <c r="E5" s="41"/>
      <c r="F5" s="41"/>
      <c r="G5" s="41"/>
      <c r="H5" s="41"/>
      <c r="I5" s="41"/>
      <c r="J5" s="42"/>
    </row>
    <row r="6" spans="2:10" ht="15" thickBot="1" x14ac:dyDescent="0.35">
      <c r="B6" s="43"/>
      <c r="C6" s="41"/>
      <c r="D6" s="30" t="s">
        <v>46</v>
      </c>
      <c r="E6" s="30" t="s">
        <v>47</v>
      </c>
      <c r="F6" s="31" t="s">
        <v>48</v>
      </c>
      <c r="G6" s="30" t="s">
        <v>49</v>
      </c>
      <c r="H6" s="31" t="s">
        <v>58</v>
      </c>
      <c r="I6" s="41"/>
      <c r="J6" s="42"/>
    </row>
    <row r="7" spans="2:10" x14ac:dyDescent="0.3">
      <c r="B7" s="43"/>
      <c r="C7" s="41"/>
      <c r="D7" s="15" t="s">
        <v>50</v>
      </c>
      <c r="E7" s="16" t="s">
        <v>54</v>
      </c>
      <c r="F7" s="17">
        <v>999</v>
      </c>
      <c r="G7" s="18">
        <v>600</v>
      </c>
      <c r="H7" s="19">
        <v>475000</v>
      </c>
      <c r="I7" s="41"/>
      <c r="J7" s="42"/>
    </row>
    <row r="8" spans="2:10" x14ac:dyDescent="0.3">
      <c r="B8" s="43"/>
      <c r="C8" s="41"/>
      <c r="D8" s="20" t="s">
        <v>50</v>
      </c>
      <c r="E8" s="21" t="s">
        <v>55</v>
      </c>
      <c r="F8" s="22">
        <v>999</v>
      </c>
      <c r="G8" s="23">
        <v>450</v>
      </c>
      <c r="H8" s="24">
        <v>655000</v>
      </c>
      <c r="I8" s="41"/>
      <c r="J8" s="42"/>
    </row>
    <row r="9" spans="2:10" x14ac:dyDescent="0.3">
      <c r="B9" s="43"/>
      <c r="C9" s="41"/>
      <c r="D9" s="20" t="s">
        <v>50</v>
      </c>
      <c r="E9" s="21" t="s">
        <v>56</v>
      </c>
      <c r="F9" s="22">
        <v>999</v>
      </c>
      <c r="G9" s="23">
        <v>650</v>
      </c>
      <c r="H9" s="24">
        <v>750000</v>
      </c>
      <c r="I9" s="41"/>
      <c r="J9" s="42"/>
    </row>
    <row r="10" spans="2:10" ht="15" thickBot="1" x14ac:dyDescent="0.35">
      <c r="B10" s="43"/>
      <c r="C10" s="41"/>
      <c r="D10" s="25" t="s">
        <v>50</v>
      </c>
      <c r="E10" s="26" t="s">
        <v>57</v>
      </c>
      <c r="F10" s="27">
        <v>999</v>
      </c>
      <c r="G10" s="28">
        <v>700</v>
      </c>
      <c r="H10" s="29">
        <v>685000</v>
      </c>
      <c r="I10" s="41"/>
      <c r="J10" s="42"/>
    </row>
    <row r="11" spans="2:10" x14ac:dyDescent="0.3">
      <c r="B11" s="43"/>
      <c r="C11" s="41"/>
      <c r="D11" s="83" t="s">
        <v>59</v>
      </c>
      <c r="E11" s="68">
        <f>SUBTOTAL(9,H7:H10)</f>
        <v>2565000</v>
      </c>
      <c r="F11" s="69"/>
      <c r="G11" s="69"/>
      <c r="H11" s="70"/>
      <c r="I11" s="41"/>
      <c r="J11" s="42"/>
    </row>
    <row r="12" spans="2:10" ht="15" thickBot="1" x14ac:dyDescent="0.35">
      <c r="B12" s="43"/>
      <c r="C12" s="41"/>
      <c r="D12" s="84"/>
      <c r="E12" s="71"/>
      <c r="F12" s="72"/>
      <c r="G12" s="72"/>
      <c r="H12" s="73"/>
      <c r="I12" s="41"/>
      <c r="J12" s="42"/>
    </row>
    <row r="13" spans="2:10" x14ac:dyDescent="0.3">
      <c r="B13" s="43"/>
      <c r="C13" s="41"/>
      <c r="D13" s="15" t="s">
        <v>51</v>
      </c>
      <c r="E13" s="18" t="s">
        <v>54</v>
      </c>
      <c r="F13" s="17">
        <v>1499</v>
      </c>
      <c r="G13" s="18">
        <v>250</v>
      </c>
      <c r="H13" s="19">
        <v>657000</v>
      </c>
      <c r="I13" s="41"/>
      <c r="J13" s="42"/>
    </row>
    <row r="14" spans="2:10" x14ac:dyDescent="0.3">
      <c r="B14" s="43"/>
      <c r="C14" s="41"/>
      <c r="D14" s="20" t="s">
        <v>51</v>
      </c>
      <c r="E14" s="23" t="s">
        <v>55</v>
      </c>
      <c r="F14" s="22">
        <v>1499</v>
      </c>
      <c r="G14" s="23">
        <v>500</v>
      </c>
      <c r="H14" s="24">
        <v>495000</v>
      </c>
      <c r="I14" s="41"/>
      <c r="J14" s="42"/>
    </row>
    <row r="15" spans="2:10" x14ac:dyDescent="0.3">
      <c r="B15" s="43"/>
      <c r="C15" s="41"/>
      <c r="D15" s="20" t="s">
        <v>51</v>
      </c>
      <c r="E15" s="23" t="s">
        <v>56</v>
      </c>
      <c r="F15" s="22">
        <v>1499</v>
      </c>
      <c r="G15" s="23">
        <v>300</v>
      </c>
      <c r="H15" s="24">
        <v>355000</v>
      </c>
      <c r="I15" s="41"/>
      <c r="J15" s="42"/>
    </row>
    <row r="16" spans="2:10" ht="15" thickBot="1" x14ac:dyDescent="0.35">
      <c r="B16" s="43"/>
      <c r="C16" s="41"/>
      <c r="D16" s="25" t="s">
        <v>51</v>
      </c>
      <c r="E16" s="28" t="s">
        <v>57</v>
      </c>
      <c r="F16" s="27">
        <v>1499</v>
      </c>
      <c r="G16" s="28">
        <v>650</v>
      </c>
      <c r="H16" s="29">
        <v>568000</v>
      </c>
      <c r="I16" s="41"/>
      <c r="J16" s="42"/>
    </row>
    <row r="17" spans="2:10" x14ac:dyDescent="0.3">
      <c r="B17" s="43"/>
      <c r="C17" s="41"/>
      <c r="D17" s="83" t="s">
        <v>60</v>
      </c>
      <c r="E17" s="68">
        <f>SUBTOTAL(9,H13:H16)</f>
        <v>2075000</v>
      </c>
      <c r="F17" s="69"/>
      <c r="G17" s="69"/>
      <c r="H17" s="70"/>
      <c r="I17" s="41"/>
      <c r="J17" s="42"/>
    </row>
    <row r="18" spans="2:10" ht="15" thickBot="1" x14ac:dyDescent="0.35">
      <c r="B18" s="43"/>
      <c r="C18" s="41"/>
      <c r="D18" s="84"/>
      <c r="E18" s="71"/>
      <c r="F18" s="72"/>
      <c r="G18" s="72"/>
      <c r="H18" s="73"/>
      <c r="I18" s="41"/>
      <c r="J18" s="42"/>
    </row>
    <row r="19" spans="2:10" x14ac:dyDescent="0.3">
      <c r="B19" s="43"/>
      <c r="C19" s="41"/>
      <c r="D19" s="15" t="s">
        <v>52</v>
      </c>
      <c r="E19" s="18" t="s">
        <v>54</v>
      </c>
      <c r="F19" s="17">
        <v>500</v>
      </c>
      <c r="G19" s="18">
        <v>700</v>
      </c>
      <c r="H19" s="19">
        <v>640000</v>
      </c>
      <c r="I19" s="41"/>
      <c r="J19" s="42"/>
    </row>
    <row r="20" spans="2:10" x14ac:dyDescent="0.3">
      <c r="B20" s="43"/>
      <c r="C20" s="41"/>
      <c r="D20" s="20" t="s">
        <v>52</v>
      </c>
      <c r="E20" s="23" t="s">
        <v>55</v>
      </c>
      <c r="F20" s="22">
        <v>500</v>
      </c>
      <c r="G20" s="23">
        <v>200</v>
      </c>
      <c r="H20" s="24">
        <v>398000</v>
      </c>
      <c r="I20" s="41"/>
      <c r="J20" s="42"/>
    </row>
    <row r="21" spans="2:10" x14ac:dyDescent="0.3">
      <c r="B21" s="43"/>
      <c r="C21" s="41"/>
      <c r="D21" s="20" t="s">
        <v>52</v>
      </c>
      <c r="E21" s="23" t="s">
        <v>56</v>
      </c>
      <c r="F21" s="22">
        <v>500</v>
      </c>
      <c r="G21" s="23">
        <v>500</v>
      </c>
      <c r="H21" s="24">
        <v>277000</v>
      </c>
      <c r="I21" s="41"/>
      <c r="J21" s="42"/>
    </row>
    <row r="22" spans="2:10" ht="15" thickBot="1" x14ac:dyDescent="0.35">
      <c r="B22" s="43"/>
      <c r="C22" s="41"/>
      <c r="D22" s="25" t="s">
        <v>52</v>
      </c>
      <c r="E22" s="28" t="s">
        <v>57</v>
      </c>
      <c r="F22" s="27">
        <v>500</v>
      </c>
      <c r="G22" s="28">
        <v>450</v>
      </c>
      <c r="H22" s="29">
        <v>520000</v>
      </c>
      <c r="I22" s="41"/>
      <c r="J22" s="42"/>
    </row>
    <row r="23" spans="2:10" x14ac:dyDescent="0.3">
      <c r="B23" s="43"/>
      <c r="C23" s="41"/>
      <c r="D23" s="83" t="s">
        <v>61</v>
      </c>
      <c r="E23" s="68">
        <f>SUBTOTAL(9,H19:H22)</f>
        <v>1835000</v>
      </c>
      <c r="F23" s="69"/>
      <c r="G23" s="69"/>
      <c r="H23" s="70"/>
      <c r="I23" s="41"/>
      <c r="J23" s="42"/>
    </row>
    <row r="24" spans="2:10" ht="15" thickBot="1" x14ac:dyDescent="0.35">
      <c r="B24" s="43"/>
      <c r="C24" s="41"/>
      <c r="D24" s="84"/>
      <c r="E24" s="71"/>
      <c r="F24" s="72"/>
      <c r="G24" s="72"/>
      <c r="H24" s="73"/>
      <c r="I24" s="41"/>
      <c r="J24" s="42"/>
    </row>
    <row r="25" spans="2:10" x14ac:dyDescent="0.3">
      <c r="B25" s="43"/>
      <c r="C25" s="41"/>
      <c r="D25" s="15" t="s">
        <v>53</v>
      </c>
      <c r="E25" s="18" t="s">
        <v>54</v>
      </c>
      <c r="F25" s="17">
        <v>799</v>
      </c>
      <c r="G25" s="18">
        <v>250</v>
      </c>
      <c r="H25" s="19">
        <v>295000</v>
      </c>
      <c r="I25" s="41"/>
      <c r="J25" s="42"/>
    </row>
    <row r="26" spans="2:10" x14ac:dyDescent="0.3">
      <c r="B26" s="43"/>
      <c r="C26" s="41"/>
      <c r="D26" s="20" t="s">
        <v>53</v>
      </c>
      <c r="E26" s="23" t="s">
        <v>55</v>
      </c>
      <c r="F26" s="22">
        <v>799</v>
      </c>
      <c r="G26" s="23">
        <v>500</v>
      </c>
      <c r="H26" s="24">
        <v>366000</v>
      </c>
      <c r="I26" s="41"/>
      <c r="J26" s="42"/>
    </row>
    <row r="27" spans="2:10" x14ac:dyDescent="0.3">
      <c r="B27" s="43"/>
      <c r="C27" s="41"/>
      <c r="D27" s="20" t="s">
        <v>53</v>
      </c>
      <c r="E27" s="23" t="s">
        <v>56</v>
      </c>
      <c r="F27" s="22">
        <v>799</v>
      </c>
      <c r="G27" s="23">
        <v>650</v>
      </c>
      <c r="H27" s="24">
        <v>458000</v>
      </c>
      <c r="I27" s="41"/>
      <c r="J27" s="42"/>
    </row>
    <row r="28" spans="2:10" ht="15" thickBot="1" x14ac:dyDescent="0.35">
      <c r="B28" s="43"/>
      <c r="C28" s="41"/>
      <c r="D28" s="25" t="s">
        <v>53</v>
      </c>
      <c r="E28" s="28" t="s">
        <v>57</v>
      </c>
      <c r="F28" s="27">
        <v>799</v>
      </c>
      <c r="G28" s="28">
        <v>600</v>
      </c>
      <c r="H28" s="29">
        <v>567000</v>
      </c>
      <c r="I28" s="41"/>
      <c r="J28" s="42"/>
    </row>
    <row r="29" spans="2:10" x14ac:dyDescent="0.3">
      <c r="B29" s="43"/>
      <c r="C29" s="41"/>
      <c r="D29" s="83" t="s">
        <v>62</v>
      </c>
      <c r="E29" s="68">
        <f>SUBTOTAL(9,H25:H28)</f>
        <v>1686000</v>
      </c>
      <c r="F29" s="69"/>
      <c r="G29" s="69"/>
      <c r="H29" s="70"/>
      <c r="I29" s="41"/>
      <c r="J29" s="42"/>
    </row>
    <row r="30" spans="2:10" ht="15" thickBot="1" x14ac:dyDescent="0.35">
      <c r="B30" s="43"/>
      <c r="C30" s="41"/>
      <c r="D30" s="84"/>
      <c r="E30" s="71"/>
      <c r="F30" s="72"/>
      <c r="G30" s="72"/>
      <c r="H30" s="73"/>
      <c r="I30" s="41"/>
      <c r="J30" s="42"/>
    </row>
    <row r="31" spans="2:10" ht="15" thickBot="1" x14ac:dyDescent="0.35">
      <c r="B31" s="43"/>
      <c r="C31" s="41"/>
      <c r="D31" s="80"/>
      <c r="E31" s="81"/>
      <c r="F31" s="81"/>
      <c r="G31" s="81"/>
      <c r="H31" s="82"/>
      <c r="I31" s="41"/>
      <c r="J31" s="42"/>
    </row>
    <row r="32" spans="2:10" x14ac:dyDescent="0.3">
      <c r="B32" s="43"/>
      <c r="C32" s="41"/>
      <c r="D32" s="74" t="s">
        <v>63</v>
      </c>
      <c r="E32" s="68">
        <f>SUM(E11,E17,E23,E29)</f>
        <v>8161000</v>
      </c>
      <c r="F32" s="69"/>
      <c r="G32" s="69"/>
      <c r="H32" s="70"/>
      <c r="I32" s="41"/>
      <c r="J32" s="42"/>
    </row>
    <row r="33" spans="2:10" x14ac:dyDescent="0.3">
      <c r="B33" s="43"/>
      <c r="C33" s="41"/>
      <c r="D33" s="75"/>
      <c r="E33" s="77"/>
      <c r="F33" s="78"/>
      <c r="G33" s="78"/>
      <c r="H33" s="79"/>
      <c r="I33" s="41"/>
      <c r="J33" s="42"/>
    </row>
    <row r="34" spans="2:10" ht="15" thickBot="1" x14ac:dyDescent="0.35">
      <c r="B34" s="43"/>
      <c r="C34" s="41"/>
      <c r="D34" s="76"/>
      <c r="E34" s="71"/>
      <c r="F34" s="72"/>
      <c r="G34" s="72"/>
      <c r="H34" s="73"/>
      <c r="I34" s="41"/>
      <c r="J34" s="42"/>
    </row>
    <row r="35" spans="2:10" x14ac:dyDescent="0.3">
      <c r="B35" s="43"/>
      <c r="C35" s="41"/>
      <c r="D35" s="39"/>
      <c r="E35" s="39"/>
      <c r="F35" s="39"/>
      <c r="G35" s="39"/>
      <c r="H35" s="39"/>
      <c r="I35" s="41"/>
      <c r="J35" s="42"/>
    </row>
    <row r="36" spans="2:10" x14ac:dyDescent="0.3">
      <c r="B36" s="43"/>
      <c r="C36" s="41"/>
      <c r="D36" s="41"/>
      <c r="E36" s="41"/>
      <c r="F36" s="41"/>
      <c r="G36" s="41"/>
      <c r="H36" s="41"/>
      <c r="I36" s="41"/>
      <c r="J36" s="42"/>
    </row>
    <row r="37" spans="2:10" x14ac:dyDescent="0.3">
      <c r="B37" s="43"/>
      <c r="C37" s="41"/>
      <c r="D37" s="41"/>
      <c r="E37" s="41"/>
      <c r="F37" s="41"/>
      <c r="G37" s="41"/>
      <c r="H37" s="41"/>
      <c r="I37" s="41"/>
      <c r="J37" s="42"/>
    </row>
    <row r="38" spans="2:10" ht="15" thickBot="1" x14ac:dyDescent="0.35">
      <c r="B38" s="44"/>
      <c r="C38" s="45"/>
      <c r="D38" s="45"/>
      <c r="E38" s="45"/>
      <c r="F38" s="45"/>
      <c r="G38" s="45"/>
      <c r="H38" s="45"/>
      <c r="I38" s="45"/>
      <c r="J38" s="49"/>
    </row>
  </sheetData>
  <mergeCells count="16">
    <mergeCell ref="B2:C5"/>
    <mergeCell ref="D2:J5"/>
    <mergeCell ref="B6:C38"/>
    <mergeCell ref="I6:J38"/>
    <mergeCell ref="D35:H38"/>
    <mergeCell ref="E29:H30"/>
    <mergeCell ref="D32:D34"/>
    <mergeCell ref="E32:H34"/>
    <mergeCell ref="D31:H31"/>
    <mergeCell ref="D11:D12"/>
    <mergeCell ref="E11:H12"/>
    <mergeCell ref="D17:D18"/>
    <mergeCell ref="E17:H18"/>
    <mergeCell ref="D23:D24"/>
    <mergeCell ref="E23:H24"/>
    <mergeCell ref="D29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6"/>
  <sheetViews>
    <sheetView zoomScale="86" workbookViewId="0">
      <selection activeCell="F7" sqref="F7:N7"/>
    </sheetView>
  </sheetViews>
  <sheetFormatPr defaultRowHeight="14.4" x14ac:dyDescent="0.3"/>
  <cols>
    <col min="16" max="16" width="8.77734375" customWidth="1"/>
  </cols>
  <sheetData>
    <row r="1" spans="2:19" ht="15" thickBot="1" x14ac:dyDescent="0.35"/>
    <row r="2" spans="2:19" x14ac:dyDescent="0.3">
      <c r="B2" s="85" t="s">
        <v>64</v>
      </c>
      <c r="C2" s="86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2:19" ht="14.55" customHeight="1" x14ac:dyDescent="0.3">
      <c r="B3" s="87"/>
      <c r="C3" s="88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2:19" ht="14.55" customHeight="1" x14ac:dyDescent="0.3">
      <c r="B4" s="87"/>
      <c r="C4" s="88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2"/>
    </row>
    <row r="5" spans="2:19" ht="15" customHeight="1" thickBot="1" x14ac:dyDescent="0.35">
      <c r="B5" s="87"/>
      <c r="C5" s="88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2:19" ht="15" thickBot="1" x14ac:dyDescent="0.35">
      <c r="B6" s="43"/>
      <c r="C6" s="41"/>
      <c r="D6" s="89" t="s">
        <v>34</v>
      </c>
      <c r="E6" s="90"/>
      <c r="F6" s="32">
        <v>55</v>
      </c>
      <c r="G6" s="33">
        <v>32</v>
      </c>
      <c r="H6" s="33">
        <v>25</v>
      </c>
      <c r="I6" s="33">
        <v>46</v>
      </c>
      <c r="J6" s="33">
        <v>45</v>
      </c>
      <c r="K6" s="33">
        <v>43</v>
      </c>
      <c r="L6" s="33">
        <v>46</v>
      </c>
      <c r="M6" s="33">
        <v>54</v>
      </c>
      <c r="N6" s="34">
        <v>75</v>
      </c>
      <c r="O6" s="43"/>
      <c r="P6" s="42"/>
      <c r="S6" s="2"/>
    </row>
    <row r="7" spans="2:19" ht="15" thickBot="1" x14ac:dyDescent="0.35">
      <c r="B7" s="43"/>
      <c r="C7" s="41"/>
      <c r="D7" s="91" t="s">
        <v>35</v>
      </c>
      <c r="E7" s="92"/>
      <c r="F7" s="93">
        <f>AVERAGE(F6:N6)</f>
        <v>46.777777777777779</v>
      </c>
      <c r="G7" s="94"/>
      <c r="H7" s="94"/>
      <c r="I7" s="94"/>
      <c r="J7" s="94"/>
      <c r="K7" s="94"/>
      <c r="L7" s="94"/>
      <c r="M7" s="94"/>
      <c r="N7" s="95"/>
      <c r="O7" s="43"/>
      <c r="P7" s="42"/>
    </row>
    <row r="8" spans="2:19" ht="15" thickBot="1" x14ac:dyDescent="0.35">
      <c r="B8" s="43"/>
      <c r="C8" s="41"/>
      <c r="D8" s="91" t="s">
        <v>36</v>
      </c>
      <c r="E8" s="92"/>
      <c r="F8" s="93">
        <f>MEDIAN(F6:N6)</f>
        <v>46</v>
      </c>
      <c r="G8" s="94"/>
      <c r="H8" s="94"/>
      <c r="I8" s="94"/>
      <c r="J8" s="94"/>
      <c r="K8" s="94"/>
      <c r="L8" s="94"/>
      <c r="M8" s="94"/>
      <c r="N8" s="95"/>
      <c r="O8" s="43"/>
      <c r="P8" s="42"/>
    </row>
    <row r="9" spans="2:19" ht="15" thickBot="1" x14ac:dyDescent="0.35">
      <c r="B9" s="43"/>
      <c r="C9" s="41"/>
      <c r="D9" s="91" t="s">
        <v>37</v>
      </c>
      <c r="E9" s="92"/>
      <c r="F9" s="93">
        <f>MODE(F6:N6)</f>
        <v>46</v>
      </c>
      <c r="G9" s="94"/>
      <c r="H9" s="94"/>
      <c r="I9" s="94"/>
      <c r="J9" s="94"/>
      <c r="K9" s="94"/>
      <c r="L9" s="94"/>
      <c r="M9" s="94"/>
      <c r="N9" s="95"/>
      <c r="O9" s="43"/>
      <c r="P9" s="42"/>
    </row>
    <row r="10" spans="2:19" x14ac:dyDescent="0.3">
      <c r="B10" s="43"/>
      <c r="C10" s="41"/>
      <c r="D10" s="41" t="s">
        <v>44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/>
    </row>
    <row r="11" spans="2:19" x14ac:dyDescent="0.3">
      <c r="B11" s="43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/>
    </row>
    <row r="12" spans="2:19" x14ac:dyDescent="0.3">
      <c r="B12" s="43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</row>
    <row r="13" spans="2:19" ht="15" thickBot="1" x14ac:dyDescent="0.35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9"/>
    </row>
    <row r="16" spans="2:19" x14ac:dyDescent="0.3">
      <c r="P16" s="1"/>
      <c r="Q16" s="1"/>
      <c r="R16" s="1"/>
    </row>
  </sheetData>
  <mergeCells count="12">
    <mergeCell ref="B2:C5"/>
    <mergeCell ref="D2:P5"/>
    <mergeCell ref="B6:C13"/>
    <mergeCell ref="D10:P13"/>
    <mergeCell ref="O6:P9"/>
    <mergeCell ref="D6:E6"/>
    <mergeCell ref="D7:E7"/>
    <mergeCell ref="D8:E8"/>
    <mergeCell ref="D9:E9"/>
    <mergeCell ref="F7:N7"/>
    <mergeCell ref="F8:N8"/>
    <mergeCell ref="F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4"/>
  <sheetViews>
    <sheetView workbookViewId="0">
      <selection activeCell="G10" sqref="G10:G11"/>
    </sheetView>
  </sheetViews>
  <sheetFormatPr defaultRowHeight="14.4" x14ac:dyDescent="0.3"/>
  <sheetData>
    <row r="1" spans="2:9" ht="15" thickBot="1" x14ac:dyDescent="0.35"/>
    <row r="2" spans="2:9" x14ac:dyDescent="0.3">
      <c r="B2" s="96" t="s">
        <v>45</v>
      </c>
      <c r="C2" s="97"/>
      <c r="D2" s="39"/>
      <c r="E2" s="39"/>
      <c r="F2" s="39"/>
      <c r="G2" s="39"/>
      <c r="H2" s="39"/>
      <c r="I2" s="40"/>
    </row>
    <row r="3" spans="2:9" x14ac:dyDescent="0.3">
      <c r="B3" s="98"/>
      <c r="C3" s="99"/>
      <c r="D3" s="41"/>
      <c r="E3" s="41"/>
      <c r="F3" s="41"/>
      <c r="G3" s="41"/>
      <c r="H3" s="41"/>
      <c r="I3" s="42"/>
    </row>
    <row r="4" spans="2:9" ht="15" thickBot="1" x14ac:dyDescent="0.35">
      <c r="B4" s="98"/>
      <c r="C4" s="99"/>
      <c r="D4" s="41"/>
      <c r="E4" s="41"/>
      <c r="F4" s="41"/>
      <c r="G4" s="41"/>
      <c r="H4" s="41"/>
      <c r="I4" s="42"/>
    </row>
    <row r="5" spans="2:9" x14ac:dyDescent="0.3">
      <c r="B5" s="43"/>
      <c r="C5" s="111" t="s">
        <v>38</v>
      </c>
      <c r="D5" s="113">
        <v>50</v>
      </c>
      <c r="E5" s="115">
        <v>51</v>
      </c>
      <c r="F5" s="115">
        <v>52</v>
      </c>
      <c r="G5" s="117">
        <v>53</v>
      </c>
      <c r="H5" s="110">
        <v>54</v>
      </c>
      <c r="I5" s="42"/>
    </row>
    <row r="6" spans="2:9" ht="15" thickBot="1" x14ac:dyDescent="0.35">
      <c r="B6" s="43"/>
      <c r="C6" s="112"/>
      <c r="D6" s="114"/>
      <c r="E6" s="116"/>
      <c r="F6" s="116"/>
      <c r="G6" s="118"/>
      <c r="H6" s="108"/>
      <c r="I6" s="42"/>
    </row>
    <row r="7" spans="2:9" x14ac:dyDescent="0.3">
      <c r="B7" s="43"/>
      <c r="C7" s="111" t="s">
        <v>39</v>
      </c>
      <c r="D7" s="114">
        <v>3.1</v>
      </c>
      <c r="E7" s="116">
        <v>3.2</v>
      </c>
      <c r="F7" s="116">
        <v>3.3</v>
      </c>
      <c r="G7" s="118">
        <v>3.4</v>
      </c>
      <c r="H7" s="108">
        <v>3.5</v>
      </c>
      <c r="I7" s="42"/>
    </row>
    <row r="8" spans="2:9" ht="15" thickBot="1" x14ac:dyDescent="0.35">
      <c r="B8" s="43"/>
      <c r="C8" s="112"/>
      <c r="D8" s="119"/>
      <c r="E8" s="120"/>
      <c r="F8" s="120"/>
      <c r="G8" s="121"/>
      <c r="H8" s="109"/>
      <c r="I8" s="42"/>
    </row>
    <row r="9" spans="2:9" ht="15" thickBot="1" x14ac:dyDescent="0.35">
      <c r="B9" s="43"/>
      <c r="C9" s="46"/>
      <c r="D9" s="46"/>
      <c r="E9" s="46"/>
      <c r="F9" s="46"/>
      <c r="G9" s="46"/>
      <c r="H9" s="46"/>
      <c r="I9" s="42"/>
    </row>
    <row r="10" spans="2:9" ht="14.55" customHeight="1" x14ac:dyDescent="0.3">
      <c r="B10" s="43"/>
      <c r="C10" s="100" t="s">
        <v>40</v>
      </c>
      <c r="D10" s="101"/>
      <c r="E10" s="101"/>
      <c r="F10" s="102"/>
      <c r="G10" s="106">
        <f>CORREL(D5:H6,D7:H8)</f>
        <v>0.99999999999999989</v>
      </c>
      <c r="H10" s="43"/>
      <c r="I10" s="42"/>
    </row>
    <row r="11" spans="2:9" ht="15" customHeight="1" thickBot="1" x14ac:dyDescent="0.35">
      <c r="B11" s="43"/>
      <c r="C11" s="103"/>
      <c r="D11" s="104"/>
      <c r="E11" s="104"/>
      <c r="F11" s="105"/>
      <c r="G11" s="107"/>
      <c r="H11" s="43"/>
      <c r="I11" s="42"/>
    </row>
    <row r="12" spans="2:9" x14ac:dyDescent="0.3">
      <c r="B12" s="43"/>
      <c r="C12" s="41"/>
      <c r="D12" s="41"/>
      <c r="E12" s="41"/>
      <c r="F12" s="41"/>
      <c r="G12" s="41"/>
      <c r="H12" s="41"/>
      <c r="I12" s="42"/>
    </row>
    <row r="13" spans="2:9" x14ac:dyDescent="0.3">
      <c r="B13" s="43"/>
      <c r="C13" s="41"/>
      <c r="D13" s="41"/>
      <c r="E13" s="41"/>
      <c r="F13" s="41"/>
      <c r="G13" s="41"/>
      <c r="H13" s="41"/>
      <c r="I13" s="42"/>
    </row>
    <row r="14" spans="2:9" ht="15" thickBot="1" x14ac:dyDescent="0.35">
      <c r="B14" s="44"/>
      <c r="C14" s="45"/>
      <c r="D14" s="45"/>
      <c r="E14" s="45"/>
      <c r="F14" s="45"/>
      <c r="G14" s="45"/>
      <c r="H14" s="45"/>
      <c r="I14" s="49"/>
    </row>
  </sheetData>
  <mergeCells count="21">
    <mergeCell ref="B2:C4"/>
    <mergeCell ref="D2:I4"/>
    <mergeCell ref="C10:F11"/>
    <mergeCell ref="G10:G11"/>
    <mergeCell ref="H7:H8"/>
    <mergeCell ref="H5:H6"/>
    <mergeCell ref="C5:C6"/>
    <mergeCell ref="D5:D6"/>
    <mergeCell ref="E5:E6"/>
    <mergeCell ref="F5:F6"/>
    <mergeCell ref="G5:G6"/>
    <mergeCell ref="C7:C8"/>
    <mergeCell ref="D7:D8"/>
    <mergeCell ref="E7:E8"/>
    <mergeCell ref="F7:F8"/>
    <mergeCell ref="G7:G8"/>
    <mergeCell ref="B12:I14"/>
    <mergeCell ref="B5:B11"/>
    <mergeCell ref="I5:I11"/>
    <mergeCell ref="C9:H9"/>
    <mergeCell ref="H10:H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C2FD388-6083-4F5E-958C-E009190526A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70A2B52-8E7B-47C7-91A4-8EA44E3D017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 No. 1</vt:lpstr>
      <vt:lpstr>Q No. 2</vt:lpstr>
      <vt:lpstr>Q No.4</vt:lpstr>
      <vt:lpstr>Q No. 5</vt:lpstr>
      <vt:lpstr>Q No.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AADITYA KUMAR SINGH</cp:lastModifiedBy>
  <dcterms:created xsi:type="dcterms:W3CDTF">2023-11-15T14:56:05Z</dcterms:created>
  <dcterms:modified xsi:type="dcterms:W3CDTF">2024-01-26T05:15:25Z</dcterms:modified>
</cp:coreProperties>
</file>