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4B8FFD9D-1AF5-44C5-B9B9-84620F4027D0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Спецификация" sheetId="1" r:id="rId1"/>
    <sheet name="Лист1" sheetId="2" r:id="rId2"/>
    <sheet name="Лист2" sheetId="3" r:id="rId3"/>
    <sheet name="Подсчет метизов" sheetId="4" r:id="rId4"/>
    <sheet name="ТЗ" sheetId="5" r:id="rId5"/>
    <sheet name="БОМ" sheetId="6" r:id="rId6"/>
    <sheet name="артикул" sheetId="7" r:id="rId7"/>
  </sheets>
  <definedNames>
    <definedName name="Print_Titles" localSheetId="0">Спецификация!$1:$1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I4" i="1" s="1"/>
  <c r="M867" i="7"/>
  <c r="M866" i="7"/>
  <c r="M865" i="7"/>
  <c r="M864" i="7"/>
  <c r="M863" i="7"/>
  <c r="M862" i="7"/>
  <c r="M861" i="7"/>
  <c r="M860" i="7"/>
  <c r="M859" i="7"/>
  <c r="M858" i="7"/>
  <c r="M857" i="7"/>
  <c r="M856" i="7"/>
  <c r="M855" i="7"/>
  <c r="M854" i="7"/>
  <c r="M853" i="7"/>
  <c r="M852" i="7"/>
  <c r="M851" i="7"/>
  <c r="M850" i="7"/>
  <c r="M849" i="7"/>
  <c r="M848" i="7"/>
  <c r="F848" i="7"/>
  <c r="M847" i="7"/>
  <c r="F847" i="7"/>
  <c r="M846" i="7"/>
  <c r="F846" i="7"/>
  <c r="M845" i="7"/>
  <c r="F845" i="7"/>
  <c r="M844" i="7"/>
  <c r="F844" i="7"/>
  <c r="M843" i="7"/>
  <c r="F843" i="7"/>
  <c r="M842" i="7"/>
  <c r="F842" i="7"/>
  <c r="M841" i="7"/>
  <c r="F841" i="7"/>
  <c r="M840" i="7"/>
  <c r="F840" i="7"/>
  <c r="M839" i="7"/>
  <c r="F839" i="7"/>
  <c r="M838" i="7"/>
  <c r="F838" i="7"/>
  <c r="M837" i="7"/>
  <c r="F837" i="7"/>
  <c r="M836" i="7"/>
  <c r="F836" i="7"/>
  <c r="M835" i="7"/>
  <c r="F835" i="7"/>
  <c r="M834" i="7"/>
  <c r="F834" i="7"/>
  <c r="M833" i="7"/>
  <c r="F833" i="7"/>
  <c r="M832" i="7"/>
  <c r="F832" i="7"/>
  <c r="M831" i="7"/>
  <c r="F831" i="7"/>
  <c r="M830" i="7"/>
  <c r="F830" i="7"/>
  <c r="M829" i="7"/>
  <c r="F829" i="7"/>
  <c r="M828" i="7"/>
  <c r="F828" i="7"/>
  <c r="M827" i="7"/>
  <c r="F827" i="7"/>
  <c r="M826" i="7"/>
  <c r="F826" i="7"/>
  <c r="M825" i="7"/>
  <c r="F825" i="7"/>
  <c r="M824" i="7"/>
  <c r="F824" i="7"/>
  <c r="M823" i="7"/>
  <c r="F823" i="7"/>
  <c r="M822" i="7"/>
  <c r="F822" i="7"/>
  <c r="M821" i="7"/>
  <c r="F821" i="7"/>
  <c r="M820" i="7"/>
  <c r="F820" i="7"/>
  <c r="M819" i="7"/>
  <c r="F819" i="7"/>
  <c r="M818" i="7"/>
  <c r="F818" i="7"/>
  <c r="M817" i="7"/>
  <c r="F817" i="7"/>
  <c r="M816" i="7"/>
  <c r="F816" i="7"/>
  <c r="M815" i="7"/>
  <c r="F815" i="7"/>
  <c r="M814" i="7"/>
  <c r="F814" i="7"/>
  <c r="M813" i="7"/>
  <c r="F813" i="7"/>
  <c r="M812" i="7"/>
  <c r="F812" i="7"/>
  <c r="M811" i="7"/>
  <c r="F811" i="7"/>
  <c r="M810" i="7"/>
  <c r="F810" i="7"/>
  <c r="M809" i="7"/>
  <c r="F809" i="7"/>
  <c r="M808" i="7"/>
  <c r="F808" i="7"/>
  <c r="M807" i="7"/>
  <c r="F807" i="7"/>
  <c r="M806" i="7"/>
  <c r="F806" i="7"/>
  <c r="M805" i="7"/>
  <c r="F805" i="7"/>
  <c r="M804" i="7"/>
  <c r="F804" i="7"/>
  <c r="M803" i="7"/>
  <c r="F803" i="7"/>
  <c r="M802" i="7"/>
  <c r="F802" i="7"/>
  <c r="M801" i="7"/>
  <c r="F801" i="7"/>
  <c r="M800" i="7"/>
  <c r="F800" i="7"/>
  <c r="M799" i="7"/>
  <c r="F799" i="7"/>
  <c r="M798" i="7"/>
  <c r="F798" i="7"/>
  <c r="M797" i="7"/>
  <c r="F797" i="7"/>
  <c r="M796" i="7"/>
  <c r="F796" i="7"/>
  <c r="M795" i="7"/>
  <c r="F795" i="7"/>
  <c r="M794" i="7"/>
  <c r="F794" i="7"/>
  <c r="M793" i="7"/>
  <c r="F793" i="7"/>
  <c r="M792" i="7"/>
  <c r="F792" i="7"/>
  <c r="M791" i="7"/>
  <c r="F791" i="7"/>
  <c r="M790" i="7"/>
  <c r="F790" i="7"/>
  <c r="M789" i="7"/>
  <c r="F789" i="7"/>
  <c r="M788" i="7"/>
  <c r="F788" i="7"/>
  <c r="M787" i="7"/>
  <c r="F787" i="7"/>
  <c r="M786" i="7"/>
  <c r="F786" i="7"/>
  <c r="M785" i="7"/>
  <c r="F785" i="7"/>
  <c r="M784" i="7"/>
  <c r="F784" i="7"/>
  <c r="M783" i="7"/>
  <c r="F783" i="7"/>
  <c r="M782" i="7"/>
  <c r="F782" i="7"/>
  <c r="M781" i="7"/>
  <c r="F781" i="7"/>
  <c r="M780" i="7"/>
  <c r="F780" i="7"/>
  <c r="M779" i="7"/>
  <c r="F779" i="7"/>
  <c r="M778" i="7"/>
  <c r="F778" i="7"/>
  <c r="M777" i="7"/>
  <c r="F777" i="7"/>
  <c r="M776" i="7"/>
  <c r="G776" i="7"/>
  <c r="F776" i="7"/>
  <c r="M775" i="7"/>
  <c r="F775" i="7"/>
  <c r="M774" i="7"/>
  <c r="G774" i="7"/>
  <c r="F774" i="7"/>
  <c r="M773" i="7"/>
  <c r="F773" i="7"/>
  <c r="M772" i="7"/>
  <c r="F772" i="7"/>
  <c r="M771" i="7"/>
  <c r="G771" i="7"/>
  <c r="F771" i="7"/>
  <c r="M770" i="7"/>
  <c r="G770" i="7"/>
  <c r="F770" i="7"/>
  <c r="M769" i="7"/>
  <c r="G769" i="7"/>
  <c r="F769" i="7"/>
  <c r="M768" i="7"/>
  <c r="G768" i="7"/>
  <c r="F768" i="7"/>
  <c r="M767" i="7"/>
  <c r="G767" i="7"/>
  <c r="F767" i="7"/>
  <c r="M766" i="7"/>
  <c r="G766" i="7"/>
  <c r="F766" i="7"/>
  <c r="M765" i="7"/>
  <c r="G765" i="7"/>
  <c r="F765" i="7"/>
  <c r="M764" i="7"/>
  <c r="G764" i="7"/>
  <c r="F764" i="7"/>
  <c r="M763" i="7"/>
  <c r="G763" i="7"/>
  <c r="F763" i="7"/>
  <c r="M762" i="7"/>
  <c r="F762" i="7"/>
  <c r="M761" i="7"/>
  <c r="F761" i="7"/>
  <c r="M760" i="7"/>
  <c r="F760" i="7"/>
  <c r="M759" i="7"/>
  <c r="F759" i="7"/>
  <c r="M758" i="7"/>
  <c r="F758" i="7"/>
  <c r="M757" i="7"/>
  <c r="F757" i="7"/>
  <c r="M756" i="7"/>
  <c r="F756" i="7"/>
  <c r="M755" i="7"/>
  <c r="F755" i="7"/>
  <c r="M754" i="7"/>
  <c r="G754" i="7"/>
  <c r="F754" i="7"/>
  <c r="M753" i="7"/>
  <c r="F753" i="7"/>
  <c r="M752" i="7"/>
  <c r="F752" i="7"/>
  <c r="M751" i="7"/>
  <c r="G751" i="7"/>
  <c r="F751" i="7"/>
  <c r="M750" i="7"/>
  <c r="F750" i="7"/>
  <c r="M749" i="7"/>
  <c r="G749" i="7"/>
  <c r="F749" i="7"/>
  <c r="M748" i="7"/>
  <c r="F748" i="7"/>
  <c r="M747" i="7"/>
  <c r="G747" i="7"/>
  <c r="F747" i="7"/>
  <c r="M746" i="7"/>
  <c r="G746" i="7"/>
  <c r="F746" i="7"/>
  <c r="M745" i="7"/>
  <c r="F745" i="7"/>
  <c r="M744" i="7"/>
  <c r="G744" i="7"/>
  <c r="F744" i="7"/>
  <c r="M743" i="7"/>
  <c r="G743" i="7"/>
  <c r="F743" i="7"/>
  <c r="M742" i="7"/>
  <c r="F742" i="7"/>
  <c r="M741" i="7"/>
  <c r="G741" i="7"/>
  <c r="F741" i="7"/>
  <c r="M740" i="7"/>
  <c r="F740" i="7"/>
  <c r="M739" i="7"/>
  <c r="F739" i="7"/>
  <c r="M738" i="7"/>
  <c r="G738" i="7"/>
  <c r="F738" i="7"/>
  <c r="M737" i="7"/>
  <c r="G737" i="7"/>
  <c r="F737" i="7"/>
  <c r="M736" i="7"/>
  <c r="G736" i="7"/>
  <c r="F736" i="7"/>
  <c r="M735" i="7"/>
  <c r="G735" i="7"/>
  <c r="F735" i="7"/>
  <c r="M734" i="7"/>
  <c r="G734" i="7"/>
  <c r="F734" i="7"/>
  <c r="M733" i="7"/>
  <c r="G733" i="7"/>
  <c r="F733" i="7"/>
  <c r="M732" i="7"/>
  <c r="G732" i="7"/>
  <c r="G742" i="7" s="1"/>
  <c r="F732" i="7"/>
  <c r="M731" i="7"/>
  <c r="G731" i="7"/>
  <c r="F731" i="7"/>
  <c r="M730" i="7"/>
  <c r="G730" i="7"/>
  <c r="F730" i="7"/>
  <c r="M729" i="7"/>
  <c r="G729" i="7"/>
  <c r="F729" i="7"/>
  <c r="M728" i="7"/>
  <c r="G728" i="7"/>
  <c r="G775" i="7" s="1"/>
  <c r="F728" i="7"/>
  <c r="M727" i="7"/>
  <c r="G727" i="7"/>
  <c r="F727" i="7"/>
  <c r="M726" i="7"/>
  <c r="G726" i="7"/>
  <c r="G748" i="7" s="1"/>
  <c r="F726" i="7"/>
  <c r="M725" i="7"/>
  <c r="G725" i="7"/>
  <c r="G761" i="7" s="1"/>
  <c r="F725" i="7"/>
  <c r="M724" i="7"/>
  <c r="F724" i="7"/>
  <c r="M723" i="7"/>
  <c r="G723" i="7"/>
  <c r="G760" i="7" s="1"/>
  <c r="F723" i="7"/>
  <c r="M722" i="7"/>
  <c r="G722" i="7"/>
  <c r="G758" i="7" s="1"/>
  <c r="F722" i="7"/>
  <c r="M721" i="7"/>
  <c r="F721" i="7"/>
  <c r="M720" i="7"/>
  <c r="F720" i="7"/>
  <c r="M719" i="7"/>
  <c r="F719" i="7"/>
  <c r="M718" i="7"/>
  <c r="F718" i="7"/>
  <c r="M717" i="7"/>
  <c r="F717" i="7"/>
  <c r="M716" i="7"/>
  <c r="F716" i="7"/>
  <c r="M715" i="7"/>
  <c r="F715" i="7"/>
  <c r="M714" i="7"/>
  <c r="G714" i="7"/>
  <c r="F714" i="7"/>
  <c r="M713" i="7"/>
  <c r="F713" i="7"/>
  <c r="M712" i="7"/>
  <c r="F712" i="7"/>
  <c r="M711" i="7"/>
  <c r="G711" i="7"/>
  <c r="F711" i="7"/>
  <c r="M710" i="7"/>
  <c r="G710" i="7"/>
  <c r="F710" i="7"/>
  <c r="M709" i="7"/>
  <c r="G709" i="7"/>
  <c r="F709" i="7"/>
  <c r="M708" i="7"/>
  <c r="G708" i="7"/>
  <c r="F708" i="7"/>
  <c r="M707" i="7"/>
  <c r="G707" i="7"/>
  <c r="F707" i="7"/>
  <c r="M706" i="7"/>
  <c r="G706" i="7"/>
  <c r="F706" i="7"/>
  <c r="M705" i="7"/>
  <c r="G705" i="7"/>
  <c r="F705" i="7"/>
  <c r="M704" i="7"/>
  <c r="G704" i="7"/>
  <c r="F704" i="7"/>
  <c r="M703" i="7"/>
  <c r="F703" i="7"/>
  <c r="M702" i="7"/>
  <c r="F702" i="7"/>
  <c r="M701" i="7"/>
  <c r="F701" i="7"/>
  <c r="M700" i="7"/>
  <c r="F700" i="7"/>
  <c r="M699" i="7"/>
  <c r="G699" i="7"/>
  <c r="F699" i="7"/>
  <c r="M698" i="7"/>
  <c r="G698" i="7"/>
  <c r="F698" i="7"/>
  <c r="M697" i="7"/>
  <c r="F697" i="7"/>
  <c r="M696" i="7"/>
  <c r="F696" i="7"/>
  <c r="M695" i="7"/>
  <c r="F695" i="7"/>
  <c r="M694" i="7"/>
  <c r="F694" i="7"/>
  <c r="M693" i="7"/>
  <c r="F693" i="7"/>
  <c r="M692" i="7"/>
  <c r="F692" i="7"/>
  <c r="M691" i="7"/>
  <c r="F691" i="7"/>
  <c r="M690" i="7"/>
  <c r="F690" i="7"/>
  <c r="M689" i="7"/>
  <c r="F689" i="7"/>
  <c r="M688" i="7"/>
  <c r="F688" i="7"/>
  <c r="M687" i="7"/>
  <c r="G687" i="7"/>
  <c r="F687" i="7"/>
  <c r="M686" i="7"/>
  <c r="G686" i="7"/>
  <c r="F686" i="7"/>
  <c r="M685" i="7"/>
  <c r="F685" i="7"/>
  <c r="M684" i="7"/>
  <c r="G684" i="7"/>
  <c r="F684" i="7"/>
  <c r="M683" i="7"/>
  <c r="F683" i="7"/>
  <c r="M682" i="7"/>
  <c r="F682" i="7"/>
  <c r="M681" i="7"/>
  <c r="G681" i="7"/>
  <c r="F681" i="7"/>
  <c r="M680" i="7"/>
  <c r="G680" i="7"/>
  <c r="F680" i="7"/>
  <c r="M679" i="7"/>
  <c r="F679" i="7"/>
  <c r="M678" i="7"/>
  <c r="G678" i="7"/>
  <c r="F678" i="7"/>
  <c r="M677" i="7"/>
  <c r="G677" i="7"/>
  <c r="F677" i="7"/>
  <c r="M676" i="7"/>
  <c r="G676" i="7"/>
  <c r="F676" i="7"/>
  <c r="M675" i="7"/>
  <c r="G675" i="7"/>
  <c r="F675" i="7"/>
  <c r="M674" i="7"/>
  <c r="G674" i="7"/>
  <c r="F674" i="7"/>
  <c r="M673" i="7"/>
  <c r="G673" i="7"/>
  <c r="F673" i="7"/>
  <c r="M672" i="7"/>
  <c r="G672" i="7"/>
  <c r="G685" i="7" s="1"/>
  <c r="F672" i="7"/>
  <c r="M671" i="7"/>
  <c r="G671" i="7"/>
  <c r="F671" i="7"/>
  <c r="M670" i="7"/>
  <c r="G670" i="7"/>
  <c r="F670" i="7"/>
  <c r="M669" i="7"/>
  <c r="G669" i="7"/>
  <c r="F669" i="7"/>
  <c r="M668" i="7"/>
  <c r="G668" i="7"/>
  <c r="G715" i="7" s="1"/>
  <c r="F668" i="7"/>
  <c r="M667" i="7"/>
  <c r="G667" i="7"/>
  <c r="G716" i="7" s="1"/>
  <c r="F667" i="7"/>
  <c r="M666" i="7"/>
  <c r="G666" i="7"/>
  <c r="G691" i="7" s="1"/>
  <c r="F666" i="7"/>
  <c r="M665" i="7"/>
  <c r="G665" i="7"/>
  <c r="G713" i="7" s="1"/>
  <c r="F665" i="7"/>
  <c r="M664" i="7"/>
  <c r="F664" i="7"/>
  <c r="M663" i="7"/>
  <c r="G663" i="7"/>
  <c r="G703" i="7" s="1"/>
  <c r="F663" i="7"/>
  <c r="M662" i="7"/>
  <c r="G662" i="7"/>
  <c r="G694" i="7" s="1"/>
  <c r="F662" i="7"/>
  <c r="M661" i="7"/>
  <c r="F661" i="7"/>
  <c r="M660" i="7"/>
  <c r="F660" i="7"/>
  <c r="M659" i="7"/>
  <c r="F659" i="7"/>
  <c r="M658" i="7"/>
  <c r="F658" i="7"/>
  <c r="M657" i="7"/>
  <c r="F657" i="7"/>
  <c r="M656" i="7"/>
  <c r="F656" i="7"/>
  <c r="M655" i="7"/>
  <c r="F655" i="7"/>
  <c r="M654" i="7"/>
  <c r="G654" i="7"/>
  <c r="F654" i="7"/>
  <c r="M653" i="7"/>
  <c r="F653" i="7"/>
  <c r="M652" i="7"/>
  <c r="F652" i="7"/>
  <c r="M651" i="7"/>
  <c r="G651" i="7"/>
  <c r="F651" i="7"/>
  <c r="M650" i="7"/>
  <c r="G650" i="7"/>
  <c r="F650" i="7"/>
  <c r="M649" i="7"/>
  <c r="G649" i="7"/>
  <c r="F649" i="7"/>
  <c r="M648" i="7"/>
  <c r="G648" i="7"/>
  <c r="F648" i="7"/>
  <c r="M647" i="7"/>
  <c r="G647" i="7"/>
  <c r="F647" i="7"/>
  <c r="M646" i="7"/>
  <c r="G646" i="7"/>
  <c r="F646" i="7"/>
  <c r="M645" i="7"/>
  <c r="G645" i="7"/>
  <c r="F645" i="7"/>
  <c r="M644" i="7"/>
  <c r="G644" i="7"/>
  <c r="F644" i="7"/>
  <c r="M643" i="7"/>
  <c r="F643" i="7"/>
  <c r="M642" i="7"/>
  <c r="F642" i="7"/>
  <c r="M641" i="7"/>
  <c r="F641" i="7"/>
  <c r="M640" i="7"/>
  <c r="F640" i="7"/>
  <c r="M639" i="7"/>
  <c r="G639" i="7"/>
  <c r="F639" i="7"/>
  <c r="M638" i="7"/>
  <c r="F638" i="7"/>
  <c r="M637" i="7"/>
  <c r="F637" i="7"/>
  <c r="M636" i="7"/>
  <c r="F636" i="7"/>
  <c r="M635" i="7"/>
  <c r="F635" i="7"/>
  <c r="M634" i="7"/>
  <c r="G634" i="7"/>
  <c r="F634" i="7"/>
  <c r="M633" i="7"/>
  <c r="F633" i="7"/>
  <c r="M632" i="7"/>
  <c r="F632" i="7"/>
  <c r="M631" i="7"/>
  <c r="F631" i="7"/>
  <c r="M630" i="7"/>
  <c r="G630" i="7"/>
  <c r="F630" i="7"/>
  <c r="M629" i="7"/>
  <c r="G629" i="7"/>
  <c r="F629" i="7"/>
  <c r="M628" i="7"/>
  <c r="F628" i="7"/>
  <c r="M627" i="7"/>
  <c r="G627" i="7"/>
  <c r="F627" i="7"/>
  <c r="M626" i="7"/>
  <c r="G626" i="7"/>
  <c r="F626" i="7"/>
  <c r="M625" i="7"/>
  <c r="F625" i="7"/>
  <c r="M624" i="7"/>
  <c r="G624" i="7"/>
  <c r="F624" i="7"/>
  <c r="M623" i="7"/>
  <c r="G623" i="7"/>
  <c r="F623" i="7"/>
  <c r="M622" i="7"/>
  <c r="F622" i="7"/>
  <c r="M621" i="7"/>
  <c r="G621" i="7"/>
  <c r="F621" i="7"/>
  <c r="M620" i="7"/>
  <c r="F620" i="7"/>
  <c r="M619" i="7"/>
  <c r="G619" i="7"/>
  <c r="F619" i="7"/>
  <c r="M618" i="7"/>
  <c r="F618" i="7"/>
  <c r="M617" i="7"/>
  <c r="F617" i="7"/>
  <c r="M616" i="7"/>
  <c r="G616" i="7"/>
  <c r="F616" i="7"/>
  <c r="M615" i="7"/>
  <c r="G615" i="7"/>
  <c r="F615" i="7"/>
  <c r="M614" i="7"/>
  <c r="G614" i="7"/>
  <c r="F614" i="7"/>
  <c r="M613" i="7"/>
  <c r="G613" i="7"/>
  <c r="F613" i="7"/>
  <c r="M612" i="7"/>
  <c r="G612" i="7"/>
  <c r="G618" i="7" s="1"/>
  <c r="F612" i="7"/>
  <c r="M611" i="7"/>
  <c r="G611" i="7"/>
  <c r="F611" i="7"/>
  <c r="M610" i="7"/>
  <c r="G610" i="7"/>
  <c r="F610" i="7"/>
  <c r="M609" i="7"/>
  <c r="G609" i="7"/>
  <c r="F609" i="7"/>
  <c r="M608" i="7"/>
  <c r="G608" i="7"/>
  <c r="G655" i="7" s="1"/>
  <c r="F608" i="7"/>
  <c r="M607" i="7"/>
  <c r="G607" i="7"/>
  <c r="G656" i="7" s="1"/>
  <c r="F607" i="7"/>
  <c r="M606" i="7"/>
  <c r="G606" i="7"/>
  <c r="G628" i="7" s="1"/>
  <c r="F606" i="7"/>
  <c r="M605" i="7"/>
  <c r="G605" i="7"/>
  <c r="G641" i="7" s="1"/>
  <c r="F605" i="7"/>
  <c r="M604" i="7"/>
  <c r="F604" i="7"/>
  <c r="M603" i="7"/>
  <c r="G603" i="7"/>
  <c r="G640" i="7" s="1"/>
  <c r="F603" i="7"/>
  <c r="M602" i="7"/>
  <c r="G602" i="7"/>
  <c r="G638" i="7" s="1"/>
  <c r="F602" i="7"/>
  <c r="M601" i="7"/>
  <c r="F601" i="7"/>
  <c r="M600" i="7"/>
  <c r="F600" i="7"/>
  <c r="M599" i="7"/>
  <c r="F599" i="7"/>
  <c r="M598" i="7"/>
  <c r="F598" i="7"/>
  <c r="M597" i="7"/>
  <c r="F597" i="7"/>
  <c r="M596" i="7"/>
  <c r="G596" i="7"/>
  <c r="F596" i="7"/>
  <c r="M595" i="7"/>
  <c r="F595" i="7"/>
  <c r="M594" i="7"/>
  <c r="G594" i="7"/>
  <c r="F594" i="7"/>
  <c r="M593" i="7"/>
  <c r="G593" i="7"/>
  <c r="F593" i="7"/>
  <c r="M592" i="7"/>
  <c r="F592" i="7"/>
  <c r="M591" i="7"/>
  <c r="G591" i="7"/>
  <c r="F591" i="7"/>
  <c r="M590" i="7"/>
  <c r="G590" i="7"/>
  <c r="F590" i="7"/>
  <c r="M589" i="7"/>
  <c r="G589" i="7"/>
  <c r="F589" i="7"/>
  <c r="M588" i="7"/>
  <c r="G588" i="7"/>
  <c r="F588" i="7"/>
  <c r="M587" i="7"/>
  <c r="G587" i="7"/>
  <c r="F587" i="7"/>
  <c r="M586" i="7"/>
  <c r="G586" i="7"/>
  <c r="F586" i="7"/>
  <c r="M585" i="7"/>
  <c r="G585" i="7"/>
  <c r="F585" i="7"/>
  <c r="M584" i="7"/>
  <c r="G584" i="7"/>
  <c r="F584" i="7"/>
  <c r="M583" i="7"/>
  <c r="F583" i="7"/>
  <c r="M582" i="7"/>
  <c r="G582" i="7"/>
  <c r="F582" i="7"/>
  <c r="M581" i="7"/>
  <c r="F581" i="7"/>
  <c r="M580" i="7"/>
  <c r="F580" i="7"/>
  <c r="M579" i="7"/>
  <c r="G579" i="7"/>
  <c r="F579" i="7"/>
  <c r="M578" i="7"/>
  <c r="G578" i="7"/>
  <c r="F578" i="7"/>
  <c r="M577" i="7"/>
  <c r="F577" i="7"/>
  <c r="M576" i="7"/>
  <c r="F576" i="7"/>
  <c r="M575" i="7"/>
  <c r="F575" i="7"/>
  <c r="M574" i="7"/>
  <c r="F574" i="7"/>
  <c r="M573" i="7"/>
  <c r="F573" i="7"/>
  <c r="M572" i="7"/>
  <c r="F572" i="7"/>
  <c r="M571" i="7"/>
  <c r="F571" i="7"/>
  <c r="M570" i="7"/>
  <c r="G570" i="7"/>
  <c r="F570" i="7"/>
  <c r="M569" i="7"/>
  <c r="F569" i="7"/>
  <c r="M568" i="7"/>
  <c r="F568" i="7"/>
  <c r="M567" i="7"/>
  <c r="G567" i="7"/>
  <c r="F567" i="7"/>
  <c r="M566" i="7"/>
  <c r="G566" i="7"/>
  <c r="F566" i="7"/>
  <c r="M565" i="7"/>
  <c r="F565" i="7"/>
  <c r="M564" i="7"/>
  <c r="G564" i="7"/>
  <c r="F564" i="7"/>
  <c r="M563" i="7"/>
  <c r="F563" i="7"/>
  <c r="M562" i="7"/>
  <c r="G562" i="7"/>
  <c r="F562" i="7"/>
  <c r="M561" i="7"/>
  <c r="F561" i="7"/>
  <c r="M560" i="7"/>
  <c r="F560" i="7"/>
  <c r="M559" i="7"/>
  <c r="F559" i="7"/>
  <c r="M558" i="7"/>
  <c r="G558" i="7"/>
  <c r="F558" i="7"/>
  <c r="M557" i="7"/>
  <c r="G557" i="7"/>
  <c r="F557" i="7"/>
  <c r="M556" i="7"/>
  <c r="G556" i="7"/>
  <c r="F556" i="7"/>
  <c r="M555" i="7"/>
  <c r="G555" i="7"/>
  <c r="F555" i="7"/>
  <c r="M554" i="7"/>
  <c r="G554" i="7"/>
  <c r="F554" i="7"/>
  <c r="M553" i="7"/>
  <c r="G553" i="7"/>
  <c r="F553" i="7"/>
  <c r="M552" i="7"/>
  <c r="G552" i="7"/>
  <c r="G561" i="7" s="1"/>
  <c r="F552" i="7"/>
  <c r="M551" i="7"/>
  <c r="G551" i="7"/>
  <c r="F551" i="7"/>
  <c r="M550" i="7"/>
  <c r="G550" i="7"/>
  <c r="F550" i="7"/>
  <c r="M549" i="7"/>
  <c r="G549" i="7"/>
  <c r="F549" i="7"/>
  <c r="M548" i="7"/>
  <c r="G548" i="7"/>
  <c r="G595" i="7" s="1"/>
  <c r="F548" i="7"/>
  <c r="M547" i="7"/>
  <c r="G547" i="7"/>
  <c r="F547" i="7"/>
  <c r="M546" i="7"/>
  <c r="G546" i="7"/>
  <c r="G573" i="7" s="1"/>
  <c r="F546" i="7"/>
  <c r="M545" i="7"/>
  <c r="G545" i="7"/>
  <c r="G581" i="7" s="1"/>
  <c r="F545" i="7"/>
  <c r="M544" i="7"/>
  <c r="F544" i="7"/>
  <c r="M543" i="7"/>
  <c r="G543" i="7"/>
  <c r="G583" i="7" s="1"/>
  <c r="F543" i="7"/>
  <c r="M542" i="7"/>
  <c r="G542" i="7"/>
  <c r="G574" i="7" s="1"/>
  <c r="F542" i="7"/>
  <c r="M541" i="7"/>
  <c r="F541" i="7"/>
  <c r="M540" i="7"/>
  <c r="F540" i="7"/>
  <c r="M539" i="7"/>
  <c r="F539" i="7"/>
  <c r="M538" i="7"/>
  <c r="F538" i="7"/>
  <c r="M537" i="7"/>
  <c r="F537" i="7"/>
  <c r="M536" i="7"/>
  <c r="G536" i="7"/>
  <c r="F536" i="7"/>
  <c r="M535" i="7"/>
  <c r="F535" i="7"/>
  <c r="M534" i="7"/>
  <c r="G534" i="7"/>
  <c r="F534" i="7"/>
  <c r="M533" i="7"/>
  <c r="G533" i="7"/>
  <c r="F533" i="7"/>
  <c r="M532" i="7"/>
  <c r="F532" i="7"/>
  <c r="M531" i="7"/>
  <c r="G531" i="7"/>
  <c r="F531" i="7"/>
  <c r="M530" i="7"/>
  <c r="G530" i="7"/>
  <c r="F530" i="7"/>
  <c r="M529" i="7"/>
  <c r="G529" i="7"/>
  <c r="F529" i="7"/>
  <c r="M528" i="7"/>
  <c r="G528" i="7"/>
  <c r="F528" i="7"/>
  <c r="M527" i="7"/>
  <c r="G527" i="7"/>
  <c r="F527" i="7"/>
  <c r="M526" i="7"/>
  <c r="G526" i="7"/>
  <c r="F526" i="7"/>
  <c r="M525" i="7"/>
  <c r="G525" i="7"/>
  <c r="F525" i="7"/>
  <c r="M524" i="7"/>
  <c r="G524" i="7"/>
  <c r="F524" i="7"/>
  <c r="M523" i="7"/>
  <c r="F523" i="7"/>
  <c r="M522" i="7"/>
  <c r="G522" i="7"/>
  <c r="F522" i="7"/>
  <c r="M521" i="7"/>
  <c r="G521" i="7"/>
  <c r="F521" i="7"/>
  <c r="M520" i="7"/>
  <c r="F520" i="7"/>
  <c r="M519" i="7"/>
  <c r="G519" i="7"/>
  <c r="F519" i="7"/>
  <c r="M518" i="7"/>
  <c r="F518" i="7"/>
  <c r="M517" i="7"/>
  <c r="F517" i="7"/>
  <c r="M516" i="7"/>
  <c r="F516" i="7"/>
  <c r="M515" i="7"/>
  <c r="F515" i="7"/>
  <c r="M514" i="7"/>
  <c r="F514" i="7"/>
  <c r="M513" i="7"/>
  <c r="F513" i="7"/>
  <c r="M512" i="7"/>
  <c r="F512" i="7"/>
  <c r="M511" i="7"/>
  <c r="F511" i="7"/>
  <c r="M510" i="7"/>
  <c r="G510" i="7"/>
  <c r="F510" i="7"/>
  <c r="M509" i="7"/>
  <c r="G509" i="7"/>
  <c r="F509" i="7"/>
  <c r="M508" i="7"/>
  <c r="F508" i="7"/>
  <c r="M507" i="7"/>
  <c r="G507" i="7"/>
  <c r="F507" i="7"/>
  <c r="M506" i="7"/>
  <c r="G506" i="7"/>
  <c r="F506" i="7"/>
  <c r="M505" i="7"/>
  <c r="G505" i="7"/>
  <c r="F505" i="7"/>
  <c r="M504" i="7"/>
  <c r="F504" i="7"/>
  <c r="M503" i="7"/>
  <c r="F503" i="7"/>
  <c r="M502" i="7"/>
  <c r="F502" i="7"/>
  <c r="M501" i="7"/>
  <c r="F501" i="7"/>
  <c r="M500" i="7"/>
  <c r="G500" i="7"/>
  <c r="F500" i="7"/>
  <c r="M499" i="7"/>
  <c r="G499" i="7"/>
  <c r="F499" i="7"/>
  <c r="M498" i="7"/>
  <c r="G498" i="7"/>
  <c r="F498" i="7"/>
  <c r="M497" i="7"/>
  <c r="G497" i="7"/>
  <c r="F497" i="7"/>
  <c r="M496" i="7"/>
  <c r="G496" i="7"/>
  <c r="F496" i="7"/>
  <c r="M495" i="7"/>
  <c r="G495" i="7"/>
  <c r="F495" i="7"/>
  <c r="M494" i="7"/>
  <c r="G494" i="7"/>
  <c r="F494" i="7"/>
  <c r="M493" i="7"/>
  <c r="G493" i="7"/>
  <c r="F493" i="7"/>
  <c r="M492" i="7"/>
  <c r="G492" i="7"/>
  <c r="G504" i="7" s="1"/>
  <c r="F492" i="7"/>
  <c r="M491" i="7"/>
  <c r="G491" i="7"/>
  <c r="F491" i="7"/>
  <c r="M490" i="7"/>
  <c r="G490" i="7"/>
  <c r="F490" i="7"/>
  <c r="M489" i="7"/>
  <c r="G489" i="7"/>
  <c r="F489" i="7"/>
  <c r="M488" i="7"/>
  <c r="G488" i="7"/>
  <c r="G535" i="7" s="1"/>
  <c r="F488" i="7"/>
  <c r="M487" i="7"/>
  <c r="G487" i="7"/>
  <c r="F487" i="7"/>
  <c r="M486" i="7"/>
  <c r="G486" i="7"/>
  <c r="G508" i="7" s="1"/>
  <c r="F486" i="7"/>
  <c r="M485" i="7"/>
  <c r="G485" i="7"/>
  <c r="F485" i="7"/>
  <c r="M484" i="7"/>
  <c r="F484" i="7"/>
  <c r="M483" i="7"/>
  <c r="G483" i="7"/>
  <c r="G520" i="7" s="1"/>
  <c r="F483" i="7"/>
  <c r="M482" i="7"/>
  <c r="G482" i="7"/>
  <c r="G514" i="7" s="1"/>
  <c r="F482" i="7"/>
  <c r="M481" i="7"/>
  <c r="F481" i="7"/>
  <c r="M480" i="7"/>
  <c r="F480" i="7"/>
  <c r="M479" i="7"/>
  <c r="F479" i="7"/>
  <c r="M478" i="7"/>
  <c r="F478" i="7"/>
  <c r="M477" i="7"/>
  <c r="F477" i="7"/>
  <c r="M476" i="7"/>
  <c r="G476" i="7"/>
  <c r="F476" i="7"/>
  <c r="M475" i="7"/>
  <c r="G475" i="7"/>
  <c r="F475" i="7"/>
  <c r="M474" i="7"/>
  <c r="G474" i="7"/>
  <c r="F474" i="7"/>
  <c r="M473" i="7"/>
  <c r="G473" i="7"/>
  <c r="F473" i="7"/>
  <c r="M472" i="7"/>
  <c r="F472" i="7"/>
  <c r="M471" i="7"/>
  <c r="G471" i="7"/>
  <c r="F471" i="7"/>
  <c r="M470" i="7"/>
  <c r="G470" i="7"/>
  <c r="F470" i="7"/>
  <c r="M469" i="7"/>
  <c r="G469" i="7"/>
  <c r="F469" i="7"/>
  <c r="M468" i="7"/>
  <c r="G468" i="7"/>
  <c r="F468" i="7"/>
  <c r="M467" i="7"/>
  <c r="G467" i="7"/>
  <c r="F467" i="7"/>
  <c r="M466" i="7"/>
  <c r="G466" i="7"/>
  <c r="F466" i="7"/>
  <c r="M465" i="7"/>
  <c r="G465" i="7"/>
  <c r="F465" i="7"/>
  <c r="M464" i="7"/>
  <c r="G464" i="7"/>
  <c r="F464" i="7"/>
  <c r="M463" i="7"/>
  <c r="F463" i="7"/>
  <c r="M462" i="7"/>
  <c r="G462" i="7"/>
  <c r="F462" i="7"/>
  <c r="M461" i="7"/>
  <c r="F461" i="7"/>
  <c r="M460" i="7"/>
  <c r="F460" i="7"/>
  <c r="M459" i="7"/>
  <c r="F459" i="7"/>
  <c r="M458" i="7"/>
  <c r="F458" i="7"/>
  <c r="M457" i="7"/>
  <c r="F457" i="7"/>
  <c r="M456" i="7"/>
  <c r="F456" i="7"/>
  <c r="M455" i="7"/>
  <c r="F455" i="7"/>
  <c r="M454" i="7"/>
  <c r="G454" i="7"/>
  <c r="F454" i="7"/>
  <c r="M453" i="7"/>
  <c r="F453" i="7"/>
  <c r="M452" i="7"/>
  <c r="F452" i="7"/>
  <c r="M451" i="7"/>
  <c r="F451" i="7"/>
  <c r="M450" i="7"/>
  <c r="G450" i="7"/>
  <c r="F450" i="7"/>
  <c r="M449" i="7"/>
  <c r="F449" i="7"/>
  <c r="M448" i="7"/>
  <c r="F448" i="7"/>
  <c r="M447" i="7"/>
  <c r="G447" i="7"/>
  <c r="F447" i="7"/>
  <c r="M446" i="7"/>
  <c r="G446" i="7"/>
  <c r="F446" i="7"/>
  <c r="M445" i="7"/>
  <c r="F445" i="7"/>
  <c r="M444" i="7"/>
  <c r="F444" i="7"/>
  <c r="M443" i="7"/>
  <c r="F443" i="7"/>
  <c r="M442" i="7"/>
  <c r="G442" i="7"/>
  <c r="F442" i="7"/>
  <c r="M441" i="7"/>
  <c r="F441" i="7"/>
  <c r="M440" i="7"/>
  <c r="G440" i="7"/>
  <c r="F440" i="7"/>
  <c r="M439" i="7"/>
  <c r="F439" i="7"/>
  <c r="M438" i="7"/>
  <c r="F438" i="7"/>
  <c r="M437" i="7"/>
  <c r="G437" i="7"/>
  <c r="F437" i="7"/>
  <c r="M436" i="7"/>
  <c r="G436" i="7"/>
  <c r="F436" i="7"/>
  <c r="M435" i="7"/>
  <c r="G435" i="7"/>
  <c r="F435" i="7"/>
  <c r="M434" i="7"/>
  <c r="G434" i="7"/>
  <c r="F434" i="7"/>
  <c r="M433" i="7"/>
  <c r="G433" i="7"/>
  <c r="F433" i="7"/>
  <c r="M432" i="7"/>
  <c r="G432" i="7"/>
  <c r="G441" i="7" s="1"/>
  <c r="F432" i="7"/>
  <c r="M431" i="7"/>
  <c r="G431" i="7"/>
  <c r="F431" i="7"/>
  <c r="M430" i="7"/>
  <c r="G430" i="7"/>
  <c r="F430" i="7"/>
  <c r="M429" i="7"/>
  <c r="G429" i="7"/>
  <c r="F429" i="7"/>
  <c r="M428" i="7"/>
  <c r="G428" i="7"/>
  <c r="F428" i="7"/>
  <c r="M427" i="7"/>
  <c r="G427" i="7"/>
  <c r="F427" i="7"/>
  <c r="M426" i="7"/>
  <c r="G426" i="7"/>
  <c r="G448" i="7" s="1"/>
  <c r="F426" i="7"/>
  <c r="M425" i="7"/>
  <c r="G425" i="7"/>
  <c r="G461" i="7" s="1"/>
  <c r="F425" i="7"/>
  <c r="M424" i="7"/>
  <c r="F424" i="7"/>
  <c r="M423" i="7"/>
  <c r="G423" i="7"/>
  <c r="G460" i="7" s="1"/>
  <c r="F423" i="7"/>
  <c r="M422" i="7"/>
  <c r="G422" i="7"/>
  <c r="G458" i="7" s="1"/>
  <c r="F422" i="7"/>
  <c r="M421" i="7"/>
  <c r="F421" i="7"/>
  <c r="M420" i="7"/>
  <c r="F420" i="7"/>
  <c r="M419" i="7"/>
  <c r="F419" i="7"/>
  <c r="M418" i="7"/>
  <c r="F418" i="7"/>
  <c r="M417" i="7"/>
  <c r="F417" i="7"/>
  <c r="M416" i="7"/>
  <c r="G416" i="7"/>
  <c r="F416" i="7"/>
  <c r="M415" i="7"/>
  <c r="F415" i="7"/>
  <c r="M414" i="7"/>
  <c r="G414" i="7"/>
  <c r="F414" i="7"/>
  <c r="M413" i="7"/>
  <c r="F413" i="7"/>
  <c r="M412" i="7"/>
  <c r="F412" i="7"/>
  <c r="M411" i="7"/>
  <c r="G411" i="7"/>
  <c r="F411" i="7"/>
  <c r="M410" i="7"/>
  <c r="G410" i="7"/>
  <c r="F410" i="7"/>
  <c r="M409" i="7"/>
  <c r="G409" i="7"/>
  <c r="F409" i="7"/>
  <c r="M408" i="7"/>
  <c r="G408" i="7"/>
  <c r="F408" i="7"/>
  <c r="M407" i="7"/>
  <c r="G407" i="7"/>
  <c r="F407" i="7"/>
  <c r="M406" i="7"/>
  <c r="G406" i="7"/>
  <c r="F406" i="7"/>
  <c r="M405" i="7"/>
  <c r="G405" i="7"/>
  <c r="F405" i="7"/>
  <c r="M404" i="7"/>
  <c r="G404" i="7"/>
  <c r="F404" i="7"/>
  <c r="M403" i="7"/>
  <c r="G403" i="7"/>
  <c r="F403" i="7"/>
  <c r="M402" i="7"/>
  <c r="F402" i="7"/>
  <c r="M401" i="7"/>
  <c r="F401" i="7"/>
  <c r="M400" i="7"/>
  <c r="F400" i="7"/>
  <c r="M399" i="7"/>
  <c r="G399" i="7"/>
  <c r="F399" i="7"/>
  <c r="M398" i="7"/>
  <c r="G398" i="7"/>
  <c r="F398" i="7"/>
  <c r="M397" i="7"/>
  <c r="F397" i="7"/>
  <c r="M396" i="7"/>
  <c r="F396" i="7"/>
  <c r="M395" i="7"/>
  <c r="F395" i="7"/>
  <c r="M394" i="7"/>
  <c r="G394" i="7"/>
  <c r="F394" i="7"/>
  <c r="M393" i="7"/>
  <c r="F393" i="7"/>
  <c r="M392" i="7"/>
  <c r="F392" i="7"/>
  <c r="M391" i="7"/>
  <c r="G391" i="7"/>
  <c r="F391" i="7"/>
  <c r="M390" i="7"/>
  <c r="F390" i="7"/>
  <c r="M389" i="7"/>
  <c r="F389" i="7"/>
  <c r="M388" i="7"/>
  <c r="F388" i="7"/>
  <c r="M387" i="7"/>
  <c r="G387" i="7"/>
  <c r="F387" i="7"/>
  <c r="M386" i="7"/>
  <c r="G386" i="7"/>
  <c r="F386" i="7"/>
  <c r="M385" i="7"/>
  <c r="G385" i="7"/>
  <c r="F385" i="7"/>
  <c r="M384" i="7"/>
  <c r="G384" i="7"/>
  <c r="F384" i="7"/>
  <c r="M383" i="7"/>
  <c r="G383" i="7"/>
  <c r="F383" i="7"/>
  <c r="M382" i="7"/>
  <c r="F382" i="7"/>
  <c r="M381" i="7"/>
  <c r="F381" i="7"/>
  <c r="M380" i="7"/>
  <c r="G380" i="7"/>
  <c r="F380" i="7"/>
  <c r="M379" i="7"/>
  <c r="G379" i="7"/>
  <c r="F379" i="7"/>
  <c r="M378" i="7"/>
  <c r="G378" i="7"/>
  <c r="F378" i="7"/>
  <c r="M377" i="7"/>
  <c r="G377" i="7"/>
  <c r="F377" i="7"/>
  <c r="M376" i="7"/>
  <c r="G376" i="7"/>
  <c r="F376" i="7"/>
  <c r="M375" i="7"/>
  <c r="G375" i="7"/>
  <c r="F375" i="7"/>
  <c r="M374" i="7"/>
  <c r="G374" i="7"/>
  <c r="F374" i="7"/>
  <c r="M373" i="7"/>
  <c r="G373" i="7"/>
  <c r="F373" i="7"/>
  <c r="M372" i="7"/>
  <c r="G372" i="7"/>
  <c r="G382" i="7" s="1"/>
  <c r="F372" i="7"/>
  <c r="M371" i="7"/>
  <c r="G371" i="7"/>
  <c r="F371" i="7"/>
  <c r="M370" i="7"/>
  <c r="G370" i="7"/>
  <c r="F370" i="7"/>
  <c r="M369" i="7"/>
  <c r="G369" i="7"/>
  <c r="F369" i="7"/>
  <c r="M368" i="7"/>
  <c r="G368" i="7"/>
  <c r="G415" i="7" s="1"/>
  <c r="F368" i="7"/>
  <c r="M367" i="7"/>
  <c r="G367" i="7"/>
  <c r="F367" i="7"/>
  <c r="M366" i="7"/>
  <c r="G366" i="7"/>
  <c r="G390" i="7" s="1"/>
  <c r="F366" i="7"/>
  <c r="M365" i="7"/>
  <c r="G365" i="7"/>
  <c r="G413" i="7" s="1"/>
  <c r="F365" i="7"/>
  <c r="M364" i="7"/>
  <c r="F364" i="7"/>
  <c r="M363" i="7"/>
  <c r="G363" i="7"/>
  <c r="G400" i="7" s="1"/>
  <c r="F363" i="7"/>
  <c r="M362" i="7"/>
  <c r="G362" i="7"/>
  <c r="F362" i="7"/>
  <c r="M361" i="7"/>
  <c r="F361" i="7"/>
  <c r="M360" i="7"/>
  <c r="F360" i="7"/>
  <c r="M359" i="7"/>
  <c r="F359" i="7"/>
  <c r="M358" i="7"/>
  <c r="F358" i="7"/>
  <c r="M357" i="7"/>
  <c r="F357" i="7"/>
  <c r="M356" i="7"/>
  <c r="F356" i="7"/>
  <c r="M355" i="7"/>
  <c r="F355" i="7"/>
  <c r="M354" i="7"/>
  <c r="G354" i="7"/>
  <c r="F354" i="7"/>
  <c r="M353" i="7"/>
  <c r="F353" i="7"/>
  <c r="M352" i="7"/>
  <c r="F352" i="7"/>
  <c r="M351" i="7"/>
  <c r="G351" i="7"/>
  <c r="F351" i="7"/>
  <c r="M350" i="7"/>
  <c r="G350" i="7"/>
  <c r="F350" i="7"/>
  <c r="M349" i="7"/>
  <c r="G349" i="7"/>
  <c r="F349" i="7"/>
  <c r="M348" i="7"/>
  <c r="G348" i="7"/>
  <c r="F348" i="7"/>
  <c r="M347" i="7"/>
  <c r="G347" i="7"/>
  <c r="F347" i="7"/>
  <c r="M346" i="7"/>
  <c r="G346" i="7"/>
  <c r="F346" i="7"/>
  <c r="M345" i="7"/>
  <c r="G345" i="7"/>
  <c r="F345" i="7"/>
  <c r="M344" i="7"/>
  <c r="G344" i="7"/>
  <c r="F344" i="7"/>
  <c r="M343" i="7"/>
  <c r="F343" i="7"/>
  <c r="M342" i="7"/>
  <c r="F342" i="7"/>
  <c r="M341" i="7"/>
  <c r="F341" i="7"/>
  <c r="M340" i="7"/>
  <c r="G340" i="7"/>
  <c r="F340" i="7"/>
  <c r="M339" i="7"/>
  <c r="F339" i="7"/>
  <c r="M338" i="7"/>
  <c r="G338" i="7"/>
  <c r="F338" i="7"/>
  <c r="M337" i="7"/>
  <c r="F337" i="7"/>
  <c r="M336" i="7"/>
  <c r="F336" i="7"/>
  <c r="M335" i="7"/>
  <c r="F335" i="7"/>
  <c r="M334" i="7"/>
  <c r="G334" i="7"/>
  <c r="F334" i="7"/>
  <c r="M333" i="7"/>
  <c r="F333" i="7"/>
  <c r="M332" i="7"/>
  <c r="F332" i="7"/>
  <c r="M331" i="7"/>
  <c r="F331" i="7"/>
  <c r="M330" i="7"/>
  <c r="F330" i="7"/>
  <c r="M329" i="7"/>
  <c r="F329" i="7"/>
  <c r="M328" i="7"/>
  <c r="F328" i="7"/>
  <c r="M327" i="7"/>
  <c r="G327" i="7"/>
  <c r="F327" i="7"/>
  <c r="M326" i="7"/>
  <c r="G326" i="7"/>
  <c r="F326" i="7"/>
  <c r="M325" i="7"/>
  <c r="F325" i="7"/>
  <c r="M324" i="7"/>
  <c r="F324" i="7"/>
  <c r="M323" i="7"/>
  <c r="G323" i="7"/>
  <c r="F323" i="7"/>
  <c r="M322" i="7"/>
  <c r="G322" i="7"/>
  <c r="F322" i="7"/>
  <c r="M321" i="7"/>
  <c r="F321" i="7"/>
  <c r="M320" i="7"/>
  <c r="G320" i="7"/>
  <c r="F320" i="7"/>
  <c r="M319" i="7"/>
  <c r="F319" i="7"/>
  <c r="M318" i="7"/>
  <c r="F318" i="7"/>
  <c r="M317" i="7"/>
  <c r="F317" i="7"/>
  <c r="M316" i="7"/>
  <c r="G316" i="7"/>
  <c r="F316" i="7"/>
  <c r="M315" i="7"/>
  <c r="G315" i="7"/>
  <c r="F315" i="7"/>
  <c r="M314" i="7"/>
  <c r="G314" i="7"/>
  <c r="F314" i="7"/>
  <c r="M313" i="7"/>
  <c r="G313" i="7"/>
  <c r="F313" i="7"/>
  <c r="M312" i="7"/>
  <c r="G312" i="7"/>
  <c r="G318" i="7" s="1"/>
  <c r="F312" i="7"/>
  <c r="M311" i="7"/>
  <c r="G311" i="7"/>
  <c r="F311" i="7"/>
  <c r="M310" i="7"/>
  <c r="G310" i="7"/>
  <c r="F310" i="7"/>
  <c r="M309" i="7"/>
  <c r="G309" i="7"/>
  <c r="F309" i="7"/>
  <c r="M308" i="7"/>
  <c r="G308" i="7"/>
  <c r="G355" i="7" s="1"/>
  <c r="F308" i="7"/>
  <c r="M307" i="7"/>
  <c r="G307" i="7"/>
  <c r="G356" i="7" s="1"/>
  <c r="F307" i="7"/>
  <c r="M306" i="7"/>
  <c r="G306" i="7"/>
  <c r="G328" i="7" s="1"/>
  <c r="F306" i="7"/>
  <c r="M305" i="7"/>
  <c r="G305" i="7"/>
  <c r="G353" i="7" s="1"/>
  <c r="F305" i="7"/>
  <c r="M304" i="7"/>
  <c r="F304" i="7"/>
  <c r="M303" i="7"/>
  <c r="G303" i="7"/>
  <c r="G339" i="7" s="1"/>
  <c r="F303" i="7"/>
  <c r="M302" i="7"/>
  <c r="G302" i="7"/>
  <c r="F302" i="7"/>
  <c r="M301" i="7"/>
  <c r="F301" i="7"/>
  <c r="M300" i="7"/>
  <c r="F300" i="7"/>
  <c r="M299" i="7"/>
  <c r="F299" i="7"/>
  <c r="M298" i="7"/>
  <c r="F298" i="7"/>
  <c r="M297" i="7"/>
  <c r="F297" i="7"/>
  <c r="M296" i="7"/>
  <c r="F296" i="7"/>
  <c r="M295" i="7"/>
  <c r="F295" i="7"/>
  <c r="M294" i="7"/>
  <c r="G294" i="7"/>
  <c r="F294" i="7"/>
  <c r="M293" i="7"/>
  <c r="F293" i="7"/>
  <c r="M292" i="7"/>
  <c r="F292" i="7"/>
  <c r="M291" i="7"/>
  <c r="G291" i="7"/>
  <c r="F291" i="7"/>
  <c r="M290" i="7"/>
  <c r="G290" i="7"/>
  <c r="F290" i="7"/>
  <c r="M289" i="7"/>
  <c r="G289" i="7"/>
  <c r="F289" i="7"/>
  <c r="M288" i="7"/>
  <c r="G288" i="7"/>
  <c r="F288" i="7"/>
  <c r="M287" i="7"/>
  <c r="G287" i="7"/>
  <c r="F287" i="7"/>
  <c r="M286" i="7"/>
  <c r="G286" i="7"/>
  <c r="F286" i="7"/>
  <c r="M285" i="7"/>
  <c r="G285" i="7"/>
  <c r="F285" i="7"/>
  <c r="M284" i="7"/>
  <c r="G284" i="7"/>
  <c r="F284" i="7"/>
  <c r="M283" i="7"/>
  <c r="G283" i="7"/>
  <c r="F283" i="7"/>
  <c r="M282" i="7"/>
  <c r="F282" i="7"/>
  <c r="M281" i="7"/>
  <c r="G281" i="7"/>
  <c r="F281" i="7"/>
  <c r="M280" i="7"/>
  <c r="F280" i="7"/>
  <c r="M279" i="7"/>
  <c r="F279" i="7"/>
  <c r="M278" i="7"/>
  <c r="G278" i="7"/>
  <c r="F278" i="7"/>
  <c r="M277" i="7"/>
  <c r="F277" i="7"/>
  <c r="M276" i="7"/>
  <c r="F276" i="7"/>
  <c r="M275" i="7"/>
  <c r="F275" i="7"/>
  <c r="M274" i="7"/>
  <c r="G274" i="7"/>
  <c r="F274" i="7"/>
  <c r="M273" i="7"/>
  <c r="F273" i="7"/>
  <c r="M272" i="7"/>
  <c r="F272" i="7"/>
  <c r="M271" i="7"/>
  <c r="G271" i="7"/>
  <c r="F271" i="7"/>
  <c r="M270" i="7"/>
  <c r="F270" i="7"/>
  <c r="M269" i="7"/>
  <c r="G269" i="7"/>
  <c r="F269" i="7"/>
  <c r="M268" i="7"/>
  <c r="F268" i="7"/>
  <c r="M267" i="7"/>
  <c r="G267" i="7"/>
  <c r="F267" i="7"/>
  <c r="M266" i="7"/>
  <c r="G266" i="7"/>
  <c r="F266" i="7"/>
  <c r="M265" i="7"/>
  <c r="G265" i="7"/>
  <c r="F265" i="7"/>
  <c r="M264" i="7"/>
  <c r="G264" i="7"/>
  <c r="F264" i="7"/>
  <c r="M263" i="7"/>
  <c r="G263" i="7"/>
  <c r="F263" i="7"/>
  <c r="M262" i="7"/>
  <c r="F262" i="7"/>
  <c r="M261" i="7"/>
  <c r="G261" i="7"/>
  <c r="F261" i="7"/>
  <c r="M260" i="7"/>
  <c r="F260" i="7"/>
  <c r="M259" i="7"/>
  <c r="F259" i="7"/>
  <c r="M258" i="7"/>
  <c r="F258" i="7"/>
  <c r="M257" i="7"/>
  <c r="G257" i="7"/>
  <c r="F257" i="7"/>
  <c r="M256" i="7"/>
  <c r="G256" i="7"/>
  <c r="F256" i="7"/>
  <c r="M255" i="7"/>
  <c r="G255" i="7"/>
  <c r="F255" i="7"/>
  <c r="M254" i="7"/>
  <c r="G254" i="7"/>
  <c r="F254" i="7"/>
  <c r="M253" i="7"/>
  <c r="G253" i="7"/>
  <c r="F253" i="7"/>
  <c r="M252" i="7"/>
  <c r="G252" i="7"/>
  <c r="G260" i="7" s="1"/>
  <c r="F252" i="7"/>
  <c r="M251" i="7"/>
  <c r="G251" i="7"/>
  <c r="F251" i="7"/>
  <c r="M250" i="7"/>
  <c r="G250" i="7"/>
  <c r="F250" i="7"/>
  <c r="M249" i="7"/>
  <c r="G249" i="7"/>
  <c r="F249" i="7"/>
  <c r="M248" i="7"/>
  <c r="G248" i="7"/>
  <c r="G295" i="7" s="1"/>
  <c r="F248" i="7"/>
  <c r="M247" i="7"/>
  <c r="G247" i="7"/>
  <c r="G296" i="7" s="1"/>
  <c r="F247" i="7"/>
  <c r="M246" i="7"/>
  <c r="G246" i="7"/>
  <c r="G270" i="7" s="1"/>
  <c r="F246" i="7"/>
  <c r="M245" i="7"/>
  <c r="G245" i="7"/>
  <c r="G293" i="7" s="1"/>
  <c r="F245" i="7"/>
  <c r="M244" i="7"/>
  <c r="F244" i="7"/>
  <c r="M243" i="7"/>
  <c r="G243" i="7"/>
  <c r="G280" i="7" s="1"/>
  <c r="F243" i="7"/>
  <c r="M242" i="7"/>
  <c r="G242" i="7"/>
  <c r="F242" i="7"/>
  <c r="M241" i="7"/>
  <c r="F241" i="7"/>
  <c r="M240" i="7"/>
  <c r="F240" i="7"/>
  <c r="M239" i="7"/>
  <c r="F239" i="7"/>
  <c r="M238" i="7"/>
  <c r="F238" i="7"/>
  <c r="M237" i="7"/>
  <c r="F237" i="7"/>
  <c r="M236" i="7"/>
  <c r="F236" i="7"/>
  <c r="M235" i="7"/>
  <c r="G235" i="7"/>
  <c r="F235" i="7"/>
  <c r="M234" i="7"/>
  <c r="G234" i="7"/>
  <c r="F234" i="7"/>
  <c r="M233" i="7"/>
  <c r="F233" i="7"/>
  <c r="M232" i="7"/>
  <c r="F232" i="7"/>
  <c r="M231" i="7"/>
  <c r="G231" i="7"/>
  <c r="F231" i="7"/>
  <c r="M230" i="7"/>
  <c r="G230" i="7"/>
  <c r="F230" i="7"/>
  <c r="M229" i="7"/>
  <c r="G229" i="7"/>
  <c r="F229" i="7"/>
  <c r="M228" i="7"/>
  <c r="G228" i="7"/>
  <c r="F228" i="7"/>
  <c r="M227" i="7"/>
  <c r="G227" i="7"/>
  <c r="F227" i="7"/>
  <c r="M226" i="7"/>
  <c r="G226" i="7"/>
  <c r="F226" i="7"/>
  <c r="M225" i="7"/>
  <c r="G225" i="7"/>
  <c r="F225" i="7"/>
  <c r="M224" i="7"/>
  <c r="G224" i="7"/>
  <c r="F224" i="7"/>
  <c r="M223" i="7"/>
  <c r="F223" i="7"/>
  <c r="M222" i="7"/>
  <c r="F222" i="7"/>
  <c r="M221" i="7"/>
  <c r="G221" i="7"/>
  <c r="F221" i="7"/>
  <c r="M220" i="7"/>
  <c r="G220" i="7"/>
  <c r="F220" i="7"/>
  <c r="M219" i="7"/>
  <c r="F219" i="7"/>
  <c r="M218" i="7"/>
  <c r="G218" i="7"/>
  <c r="F218" i="7"/>
  <c r="M217" i="7"/>
  <c r="F217" i="7"/>
  <c r="M216" i="7"/>
  <c r="F216" i="7"/>
  <c r="M215" i="7"/>
  <c r="F215" i="7"/>
  <c r="M214" i="7"/>
  <c r="F214" i="7"/>
  <c r="M213" i="7"/>
  <c r="F213" i="7"/>
  <c r="M212" i="7"/>
  <c r="F212" i="7"/>
  <c r="M211" i="7"/>
  <c r="F211" i="7"/>
  <c r="M210" i="7"/>
  <c r="F210" i="7"/>
  <c r="M209" i="7"/>
  <c r="G209" i="7"/>
  <c r="F209" i="7"/>
  <c r="M208" i="7"/>
  <c r="G208" i="7"/>
  <c r="F208" i="7"/>
  <c r="M207" i="7"/>
  <c r="G207" i="7"/>
  <c r="F207" i="7"/>
  <c r="M206" i="7"/>
  <c r="G206" i="7"/>
  <c r="F206" i="7"/>
  <c r="M205" i="7"/>
  <c r="F205" i="7"/>
  <c r="M204" i="7"/>
  <c r="F204" i="7"/>
  <c r="M203" i="7"/>
  <c r="F203" i="7"/>
  <c r="M202" i="7"/>
  <c r="F202" i="7"/>
  <c r="M201" i="7"/>
  <c r="F201" i="7"/>
  <c r="M200" i="7"/>
  <c r="F200" i="7"/>
  <c r="M199" i="7"/>
  <c r="F199" i="7"/>
  <c r="M198" i="7"/>
  <c r="F198" i="7"/>
  <c r="M197" i="7"/>
  <c r="F197" i="7"/>
  <c r="M196" i="7"/>
  <c r="G196" i="7"/>
  <c r="F196" i="7"/>
  <c r="M195" i="7"/>
  <c r="G195" i="7"/>
  <c r="F195" i="7"/>
  <c r="M194" i="7"/>
  <c r="G194" i="7"/>
  <c r="F194" i="7"/>
  <c r="M193" i="7"/>
  <c r="G193" i="7"/>
  <c r="F193" i="7"/>
  <c r="M192" i="7"/>
  <c r="G192" i="7"/>
  <c r="G204" i="7" s="1"/>
  <c r="F192" i="7"/>
  <c r="M191" i="7"/>
  <c r="G191" i="7"/>
  <c r="F191" i="7"/>
  <c r="M190" i="7"/>
  <c r="G190" i="7"/>
  <c r="F190" i="7"/>
  <c r="M189" i="7"/>
  <c r="G189" i="7"/>
  <c r="F189" i="7"/>
  <c r="M188" i="7"/>
  <c r="G188" i="7"/>
  <c r="F188" i="7"/>
  <c r="M187" i="7"/>
  <c r="G187" i="7"/>
  <c r="G236" i="7" s="1"/>
  <c r="F187" i="7"/>
  <c r="M186" i="7"/>
  <c r="G186" i="7"/>
  <c r="G213" i="7" s="1"/>
  <c r="F186" i="7"/>
  <c r="M185" i="7"/>
  <c r="G185" i="7"/>
  <c r="G233" i="7" s="1"/>
  <c r="F185" i="7"/>
  <c r="M184" i="7"/>
  <c r="F184" i="7"/>
  <c r="M183" i="7"/>
  <c r="G183" i="7"/>
  <c r="G219" i="7" s="1"/>
  <c r="F183" i="7"/>
  <c r="M182" i="7"/>
  <c r="G182" i="7"/>
  <c r="G214" i="7" s="1"/>
  <c r="F182" i="7"/>
  <c r="M181" i="7"/>
  <c r="F181" i="7"/>
  <c r="M180" i="7"/>
  <c r="F180" i="7"/>
  <c r="M179" i="7"/>
  <c r="F179" i="7"/>
  <c r="M178" i="7"/>
  <c r="F178" i="7"/>
  <c r="M177" i="7"/>
  <c r="F177" i="7"/>
  <c r="M176" i="7"/>
  <c r="F176" i="7"/>
  <c r="M175" i="7"/>
  <c r="G175" i="7"/>
  <c r="F175" i="7"/>
  <c r="M174" i="7"/>
  <c r="G174" i="7"/>
  <c r="F174" i="7"/>
  <c r="M173" i="7"/>
  <c r="F173" i="7"/>
  <c r="M172" i="7"/>
  <c r="F172" i="7"/>
  <c r="M171" i="7"/>
  <c r="G171" i="7"/>
  <c r="F171" i="7"/>
  <c r="M170" i="7"/>
  <c r="G170" i="7"/>
  <c r="F170" i="7"/>
  <c r="M169" i="7"/>
  <c r="G169" i="7"/>
  <c r="F169" i="7"/>
  <c r="M168" i="7"/>
  <c r="G168" i="7"/>
  <c r="F168" i="7"/>
  <c r="M167" i="7"/>
  <c r="G167" i="7"/>
  <c r="F167" i="7"/>
  <c r="M166" i="7"/>
  <c r="G166" i="7"/>
  <c r="F166" i="7"/>
  <c r="M165" i="7"/>
  <c r="G165" i="7"/>
  <c r="F165" i="7"/>
  <c r="M164" i="7"/>
  <c r="G164" i="7"/>
  <c r="F164" i="7"/>
  <c r="M163" i="7"/>
  <c r="G163" i="7"/>
  <c r="F163" i="7"/>
  <c r="M162" i="7"/>
  <c r="F162" i="7"/>
  <c r="M161" i="7"/>
  <c r="G161" i="7"/>
  <c r="F161" i="7"/>
  <c r="M160" i="7"/>
  <c r="F160" i="7"/>
  <c r="M159" i="7"/>
  <c r="G159" i="7"/>
  <c r="F159" i="7"/>
  <c r="M158" i="7"/>
  <c r="F158" i="7"/>
  <c r="M157" i="7"/>
  <c r="F157" i="7"/>
  <c r="M156" i="7"/>
  <c r="F156" i="7"/>
  <c r="M155" i="7"/>
  <c r="F155" i="7"/>
  <c r="M154" i="7"/>
  <c r="F154" i="7"/>
  <c r="M153" i="7"/>
  <c r="F153" i="7"/>
  <c r="M152" i="7"/>
  <c r="F152" i="7"/>
  <c r="M151" i="7"/>
  <c r="G151" i="7"/>
  <c r="F151" i="7"/>
  <c r="M150" i="7"/>
  <c r="F150" i="7"/>
  <c r="M149" i="7"/>
  <c r="G149" i="7"/>
  <c r="F149" i="7"/>
  <c r="M148" i="7"/>
  <c r="F148" i="7"/>
  <c r="M147" i="7"/>
  <c r="G147" i="7"/>
  <c r="F147" i="7"/>
  <c r="M146" i="7"/>
  <c r="G146" i="7"/>
  <c r="F146" i="7"/>
  <c r="M145" i="7"/>
  <c r="F145" i="7"/>
  <c r="M144" i="7"/>
  <c r="F144" i="7"/>
  <c r="M143" i="7"/>
  <c r="F143" i="7"/>
  <c r="M142" i="7"/>
  <c r="F142" i="7"/>
  <c r="M141" i="7"/>
  <c r="G141" i="7"/>
  <c r="F141" i="7"/>
  <c r="M140" i="7"/>
  <c r="F140" i="7"/>
  <c r="M139" i="7"/>
  <c r="G139" i="7"/>
  <c r="F139" i="7"/>
  <c r="M138" i="7"/>
  <c r="F138" i="7"/>
  <c r="M137" i="7"/>
  <c r="F137" i="7"/>
  <c r="M136" i="7"/>
  <c r="G136" i="7"/>
  <c r="F136" i="7"/>
  <c r="M135" i="7"/>
  <c r="G135" i="7"/>
  <c r="F135" i="7"/>
  <c r="M134" i="7"/>
  <c r="G134" i="7"/>
  <c r="F134" i="7"/>
  <c r="M133" i="7"/>
  <c r="G133" i="7"/>
  <c r="F133" i="7"/>
  <c r="M132" i="7"/>
  <c r="G132" i="7"/>
  <c r="G140" i="7" s="1"/>
  <c r="F132" i="7"/>
  <c r="M131" i="7"/>
  <c r="G131" i="7"/>
  <c r="F131" i="7"/>
  <c r="M130" i="7"/>
  <c r="G130" i="7"/>
  <c r="F130" i="7"/>
  <c r="M129" i="7"/>
  <c r="G129" i="7"/>
  <c r="F129" i="7"/>
  <c r="M128" i="7"/>
  <c r="G128" i="7"/>
  <c r="F128" i="7"/>
  <c r="M127" i="7"/>
  <c r="G127" i="7"/>
  <c r="G176" i="7" s="1"/>
  <c r="F127" i="7"/>
  <c r="M126" i="7"/>
  <c r="G126" i="7"/>
  <c r="G150" i="7" s="1"/>
  <c r="F126" i="7"/>
  <c r="M125" i="7"/>
  <c r="G125" i="7"/>
  <c r="G173" i="7" s="1"/>
  <c r="F125" i="7"/>
  <c r="M124" i="7"/>
  <c r="F124" i="7"/>
  <c r="M123" i="7"/>
  <c r="G123" i="7"/>
  <c r="G160" i="7" s="1"/>
  <c r="F123" i="7"/>
  <c r="M122" i="7"/>
  <c r="G122" i="7"/>
  <c r="G158" i="7" s="1"/>
  <c r="F122" i="7"/>
  <c r="M121" i="7"/>
  <c r="F121" i="7"/>
  <c r="M120" i="7"/>
  <c r="F120" i="7"/>
  <c r="M119" i="7"/>
  <c r="F119" i="7"/>
  <c r="M118" i="7"/>
  <c r="F118" i="7"/>
  <c r="M117" i="7"/>
  <c r="F117" i="7"/>
  <c r="M116" i="7"/>
  <c r="F116" i="7"/>
  <c r="M115" i="7"/>
  <c r="G115" i="7"/>
  <c r="F115" i="7"/>
  <c r="M114" i="7"/>
  <c r="G114" i="7"/>
  <c r="F114" i="7"/>
  <c r="M113" i="7"/>
  <c r="F113" i="7"/>
  <c r="M112" i="7"/>
  <c r="F112" i="7"/>
  <c r="M111" i="7"/>
  <c r="G111" i="7"/>
  <c r="F111" i="7"/>
  <c r="M110" i="7"/>
  <c r="G110" i="7"/>
  <c r="F110" i="7"/>
  <c r="M109" i="7"/>
  <c r="G109" i="7"/>
  <c r="F109" i="7"/>
  <c r="M108" i="7"/>
  <c r="G108" i="7"/>
  <c r="F108" i="7"/>
  <c r="M107" i="7"/>
  <c r="G107" i="7"/>
  <c r="F107" i="7"/>
  <c r="M106" i="7"/>
  <c r="G106" i="7"/>
  <c r="F106" i="7"/>
  <c r="M105" i="7"/>
  <c r="G105" i="7"/>
  <c r="F105" i="7"/>
  <c r="M104" i="7"/>
  <c r="G104" i="7"/>
  <c r="F104" i="7"/>
  <c r="M103" i="7"/>
  <c r="F103" i="7"/>
  <c r="M102" i="7"/>
  <c r="F102" i="7"/>
  <c r="M101" i="7"/>
  <c r="F101" i="7"/>
  <c r="M100" i="7"/>
  <c r="F100" i="7"/>
  <c r="M99" i="7"/>
  <c r="F99" i="7"/>
  <c r="M98" i="7"/>
  <c r="F98" i="7"/>
  <c r="M97" i="7"/>
  <c r="M96" i="7"/>
  <c r="M95" i="7"/>
  <c r="M94" i="7"/>
  <c r="G94" i="7"/>
  <c r="F94" i="7"/>
  <c r="M93" i="7"/>
  <c r="F93" i="7"/>
  <c r="M92" i="7"/>
  <c r="F92" i="7"/>
  <c r="M91" i="7"/>
  <c r="G91" i="7"/>
  <c r="F91" i="7"/>
  <c r="M90" i="7"/>
  <c r="F90" i="7"/>
  <c r="M89" i="7"/>
  <c r="G89" i="7"/>
  <c r="F89" i="7"/>
  <c r="M88" i="7"/>
  <c r="F88" i="7"/>
  <c r="M87" i="7"/>
  <c r="G87" i="7"/>
  <c r="F87" i="7"/>
  <c r="M86" i="7"/>
  <c r="G86" i="7"/>
  <c r="F86" i="7"/>
  <c r="M85" i="7"/>
  <c r="G85" i="7"/>
  <c r="F85" i="7"/>
  <c r="M84" i="7"/>
  <c r="G84" i="7"/>
  <c r="F84" i="7"/>
  <c r="M83" i="7"/>
  <c r="G83" i="7"/>
  <c r="F83" i="7"/>
  <c r="M82" i="7"/>
  <c r="G82" i="7"/>
  <c r="F82" i="7"/>
  <c r="M81" i="7"/>
  <c r="G81" i="7"/>
  <c r="F81" i="7"/>
  <c r="M80" i="7"/>
  <c r="G80" i="7"/>
  <c r="F80" i="7"/>
  <c r="M79" i="7"/>
  <c r="G79" i="7"/>
  <c r="F79" i="7"/>
  <c r="M78" i="7"/>
  <c r="G78" i="7"/>
  <c r="F78" i="7"/>
  <c r="M77" i="7"/>
  <c r="G77" i="7"/>
  <c r="F77" i="7"/>
  <c r="M76" i="7"/>
  <c r="G76" i="7"/>
  <c r="F76" i="7"/>
  <c r="M75" i="7"/>
  <c r="G75" i="7"/>
  <c r="F75" i="7"/>
  <c r="M74" i="7"/>
  <c r="G74" i="7"/>
  <c r="F74" i="7"/>
  <c r="M73" i="7"/>
  <c r="G73" i="7"/>
  <c r="F73" i="7"/>
  <c r="M72" i="7"/>
  <c r="G72" i="7"/>
  <c r="F72" i="7"/>
  <c r="M71" i="7"/>
  <c r="G71" i="7"/>
  <c r="F71" i="7"/>
  <c r="M70" i="7"/>
  <c r="G70" i="7"/>
  <c r="F70" i="7"/>
  <c r="M69" i="7"/>
  <c r="G69" i="7"/>
  <c r="F69" i="7"/>
  <c r="M68" i="7"/>
  <c r="G68" i="7"/>
  <c r="F68" i="7"/>
  <c r="M67" i="7"/>
  <c r="G67" i="7"/>
  <c r="G116" i="7" s="1"/>
  <c r="F67" i="7"/>
  <c r="M66" i="7"/>
  <c r="G66" i="7"/>
  <c r="G88" i="7" s="1"/>
  <c r="F66" i="7"/>
  <c r="M65" i="7"/>
  <c r="G65" i="7"/>
  <c r="G113" i="7" s="1"/>
  <c r="F65" i="7"/>
  <c r="M64" i="7"/>
  <c r="F64" i="7"/>
  <c r="M63" i="7"/>
  <c r="G63" i="7"/>
  <c r="G100" i="7" s="1"/>
  <c r="F63" i="7"/>
  <c r="M62" i="7"/>
  <c r="G62" i="7"/>
  <c r="G98" i="7" s="1"/>
  <c r="F62" i="7"/>
  <c r="M61" i="7"/>
  <c r="F61" i="7"/>
  <c r="M60" i="7"/>
  <c r="F60" i="7"/>
  <c r="M59" i="7"/>
  <c r="F59" i="7"/>
  <c r="M58" i="7"/>
  <c r="F58" i="7"/>
  <c r="M57" i="7"/>
  <c r="F57" i="7"/>
  <c r="M56" i="7"/>
  <c r="F56" i="7"/>
  <c r="M55" i="7"/>
  <c r="F55" i="7"/>
  <c r="M54" i="7"/>
  <c r="G54" i="7"/>
  <c r="F54" i="7"/>
  <c r="M53" i="7"/>
  <c r="F53" i="7"/>
  <c r="M52" i="7"/>
  <c r="F52" i="7"/>
  <c r="M51" i="7"/>
  <c r="G51" i="7"/>
  <c r="F51" i="7"/>
  <c r="M50" i="7"/>
  <c r="G50" i="7"/>
  <c r="F50" i="7"/>
  <c r="M49" i="7"/>
  <c r="G49" i="7"/>
  <c r="F49" i="7"/>
  <c r="M48" i="7"/>
  <c r="G48" i="7"/>
  <c r="F48" i="7"/>
  <c r="M47" i="7"/>
  <c r="G47" i="7"/>
  <c r="F47" i="7"/>
  <c r="M46" i="7"/>
  <c r="G46" i="7"/>
  <c r="F46" i="7"/>
  <c r="M45" i="7"/>
  <c r="G45" i="7"/>
  <c r="F45" i="7"/>
  <c r="M44" i="7"/>
  <c r="G44" i="7"/>
  <c r="F44" i="7"/>
  <c r="M43" i="7"/>
  <c r="F43" i="7"/>
  <c r="M42" i="7"/>
  <c r="F42" i="7"/>
  <c r="M41" i="7"/>
  <c r="F41" i="7"/>
  <c r="M40" i="7"/>
  <c r="F40" i="7"/>
  <c r="M39" i="7"/>
  <c r="F39" i="7"/>
  <c r="M38" i="7"/>
  <c r="G38" i="7"/>
  <c r="F38" i="7"/>
  <c r="M37" i="7"/>
  <c r="F37" i="7"/>
  <c r="M36" i="7"/>
  <c r="F36" i="7"/>
  <c r="M35" i="7"/>
  <c r="F35" i="7"/>
  <c r="M34" i="7"/>
  <c r="G34" i="7"/>
  <c r="F34" i="7"/>
  <c r="M33" i="7"/>
  <c r="F33" i="7"/>
  <c r="M32" i="7"/>
  <c r="G32" i="7"/>
  <c r="F32" i="7"/>
  <c r="M31" i="7"/>
  <c r="G31" i="7"/>
  <c r="F31" i="7"/>
  <c r="M30" i="7"/>
  <c r="F30" i="7"/>
  <c r="M29" i="7"/>
  <c r="G29" i="7"/>
  <c r="F29" i="7"/>
  <c r="M28" i="7"/>
  <c r="F28" i="7"/>
  <c r="M27" i="7"/>
  <c r="G27" i="7"/>
  <c r="F27" i="7"/>
  <c r="M26" i="7"/>
  <c r="G26" i="7"/>
  <c r="F26" i="7"/>
  <c r="M25" i="7"/>
  <c r="H25" i="7"/>
  <c r="F25" i="7"/>
  <c r="M24" i="7"/>
  <c r="H24" i="7"/>
  <c r="F24" i="7"/>
  <c r="M23" i="7"/>
  <c r="H23" i="7"/>
  <c r="F23" i="7"/>
  <c r="M22" i="7"/>
  <c r="H22" i="7"/>
  <c r="F22" i="7"/>
  <c r="M21" i="7"/>
  <c r="H21" i="7"/>
  <c r="F21" i="7"/>
  <c r="M20" i="7"/>
  <c r="H20" i="7"/>
  <c r="F20" i="7"/>
  <c r="M19" i="7"/>
  <c r="H19" i="7"/>
  <c r="F19" i="7"/>
  <c r="M18" i="7"/>
  <c r="H18" i="7"/>
  <c r="F18" i="7"/>
  <c r="M17" i="7"/>
  <c r="H17" i="7"/>
  <c r="F17" i="7"/>
  <c r="M16" i="7"/>
  <c r="G16" i="7"/>
  <c r="F16" i="7"/>
  <c r="M15" i="7"/>
  <c r="G15" i="7"/>
  <c r="F15" i="7"/>
  <c r="M14" i="7"/>
  <c r="G14" i="7"/>
  <c r="F14" i="7"/>
  <c r="M13" i="7"/>
  <c r="G13" i="7"/>
  <c r="F13" i="7"/>
  <c r="M12" i="7"/>
  <c r="G12" i="7"/>
  <c r="G22" i="7" s="1"/>
  <c r="F12" i="7"/>
  <c r="M11" i="7"/>
  <c r="G11" i="7"/>
  <c r="F11" i="7"/>
  <c r="M10" i="7"/>
  <c r="G10" i="7"/>
  <c r="F10" i="7"/>
  <c r="M9" i="7"/>
  <c r="G9" i="7"/>
  <c r="F9" i="7"/>
  <c r="M8" i="7"/>
  <c r="G8" i="7"/>
  <c r="G55" i="7" s="1"/>
  <c r="F8" i="7"/>
  <c r="M7" i="7"/>
  <c r="G7" i="7"/>
  <c r="G56" i="7" s="1"/>
  <c r="F7" i="7"/>
  <c r="M6" i="7"/>
  <c r="G6" i="7"/>
  <c r="G30" i="7" s="1"/>
  <c r="F6" i="7"/>
  <c r="M5" i="7"/>
  <c r="G5" i="7"/>
  <c r="G53" i="7" s="1"/>
  <c r="F5" i="7"/>
  <c r="M4" i="7"/>
  <c r="F4" i="7"/>
  <c r="M3" i="7"/>
  <c r="G3" i="7"/>
  <c r="G43" i="7" s="1"/>
  <c r="F3" i="7"/>
  <c r="M2" i="7"/>
  <c r="F2" i="7"/>
  <c r="F21" i="6"/>
  <c r="C11" i="6"/>
  <c r="C10" i="6"/>
  <c r="C9" i="6"/>
  <c r="C8" i="6"/>
  <c r="C7" i="6"/>
  <c r="C6" i="6"/>
  <c r="C5" i="6"/>
  <c r="C4" i="6"/>
  <c r="D5" i="4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2" i="1"/>
  <c r="I2" i="1" s="1"/>
  <c r="G19" i="7" l="1"/>
  <c r="G23" i="7"/>
  <c r="G39" i="7"/>
  <c r="G142" i="7"/>
  <c r="G153" i="7"/>
  <c r="G199" i="7"/>
  <c r="G329" i="7"/>
  <c r="G341" i="7"/>
  <c r="G443" i="7"/>
  <c r="G642" i="7"/>
  <c r="G653" i="7"/>
  <c r="G33" i="7"/>
  <c r="G137" i="7"/>
  <c r="G210" i="7"/>
  <c r="G222" i="7"/>
  <c r="G279" i="7"/>
  <c r="G324" i="7"/>
  <c r="G381" i="7"/>
  <c r="G438" i="7"/>
  <c r="G511" i="7"/>
  <c r="G523" i="7"/>
  <c r="G568" i="7"/>
  <c r="G580" i="7"/>
  <c r="G625" i="7"/>
  <c r="G682" i="7"/>
  <c r="G693" i="7"/>
  <c r="G739" i="7"/>
  <c r="G28" i="7"/>
  <c r="G90" i="7"/>
  <c r="G103" i="7"/>
  <c r="G148" i="7"/>
  <c r="G205" i="7"/>
  <c r="G262" i="7"/>
  <c r="G273" i="7"/>
  <c r="G319" i="7"/>
  <c r="G449" i="7"/>
  <c r="G518" i="7"/>
  <c r="G563" i="7"/>
  <c r="G620" i="7"/>
  <c r="G750" i="7"/>
  <c r="G762" i="7"/>
  <c r="G773" i="7"/>
  <c r="G40" i="7"/>
  <c r="G143" i="7"/>
  <c r="G154" i="7"/>
  <c r="G200" i="7"/>
  <c r="G330" i="7"/>
  <c r="G342" i="7"/>
  <c r="G444" i="7"/>
  <c r="G501" i="7"/>
  <c r="G631" i="7"/>
  <c r="G643" i="7"/>
  <c r="G688" i="7"/>
  <c r="G700" i="7"/>
  <c r="G745" i="7"/>
  <c r="G20" i="7"/>
  <c r="G24" i="7"/>
  <c r="G138" i="7"/>
  <c r="G211" i="7"/>
  <c r="G223" i="7"/>
  <c r="G268" i="7"/>
  <c r="G325" i="7"/>
  <c r="G393" i="7"/>
  <c r="G439" i="7"/>
  <c r="G569" i="7"/>
  <c r="G683" i="7"/>
  <c r="G740" i="7"/>
  <c r="G41" i="7"/>
  <c r="G99" i="7"/>
  <c r="G144" i="7"/>
  <c r="G201" i="7"/>
  <c r="G258" i="7"/>
  <c r="G331" i="7"/>
  <c r="G343" i="7"/>
  <c r="G388" i="7"/>
  <c r="G445" i="7"/>
  <c r="G502" i="7"/>
  <c r="G513" i="7"/>
  <c r="G559" i="7"/>
  <c r="G689" i="7"/>
  <c r="G701" i="7"/>
  <c r="G17" i="7"/>
  <c r="G21" i="7"/>
  <c r="G25" i="7"/>
  <c r="G162" i="7"/>
  <c r="G321" i="7"/>
  <c r="G451" i="7"/>
  <c r="G463" i="7"/>
  <c r="G565" i="7"/>
  <c r="G622" i="7"/>
  <c r="G633" i="7"/>
  <c r="G679" i="7"/>
  <c r="G42" i="7"/>
  <c r="G145" i="7"/>
  <c r="G202" i="7"/>
  <c r="G259" i="7"/>
  <c r="G389" i="7"/>
  <c r="G401" i="7"/>
  <c r="G503" i="7"/>
  <c r="G560" i="7"/>
  <c r="G617" i="7"/>
  <c r="G690" i="7"/>
  <c r="G702" i="7"/>
  <c r="G759" i="7"/>
  <c r="G93" i="7"/>
  <c r="G197" i="7"/>
  <c r="G282" i="7"/>
  <c r="G571" i="7"/>
  <c r="G753" i="7"/>
  <c r="G333" i="7"/>
  <c r="G18" i="7"/>
  <c r="G101" i="7"/>
  <c r="G203" i="7"/>
  <c r="G317" i="7"/>
  <c r="G402" i="7"/>
  <c r="G459" i="7"/>
  <c r="G198" i="7"/>
  <c r="G453" i="7"/>
  <c r="G102" i="7"/>
</calcChain>
</file>

<file path=xl/sharedStrings.xml><?xml version="1.0" encoding="utf-8"?>
<sst xmlns="http://schemas.openxmlformats.org/spreadsheetml/2006/main" count="3175" uniqueCount="1178">
  <si>
    <t>№ п/п</t>
  </si>
  <si>
    <t>Серия</t>
  </si>
  <si>
    <t>IP</t>
  </si>
  <si>
    <t>Мат. Пров.</t>
  </si>
  <si>
    <t>Кол. Пров.</t>
  </si>
  <si>
    <t>Ном. ток, А</t>
  </si>
  <si>
    <t>Наименование</t>
  </si>
  <si>
    <t>Обозначение</t>
  </si>
  <si>
    <t>Тип</t>
  </si>
  <si>
    <t>Размер, мм</t>
  </si>
  <si>
    <t>Номер элемента</t>
  </si>
  <si>
    <t>Кол, шт</t>
  </si>
  <si>
    <t>Примечание</t>
  </si>
  <si>
    <t>Этап</t>
  </si>
  <si>
    <t>X</t>
  </si>
  <si>
    <t>Y</t>
  </si>
  <si>
    <t>Z</t>
  </si>
  <si>
    <t>A5</t>
  </si>
  <si>
    <t>Cu</t>
  </si>
  <si>
    <t>прямая секция с фланцем</t>
  </si>
  <si>
    <t>прямая секция</t>
  </si>
  <si>
    <t>прямая распределительная секция с розеткой</t>
  </si>
  <si>
    <t>тройник горизонтальный</t>
  </si>
  <si>
    <t>угловая горизонтальная секция</t>
  </si>
  <si>
    <t>угловая вертикальная секция</t>
  </si>
  <si>
    <t>z-образная вертикальная секция</t>
  </si>
  <si>
    <t>правая комбинированная секция</t>
  </si>
  <si>
    <t>z-образная горизонтальная секция</t>
  </si>
  <si>
    <t>E3</t>
  </si>
  <si>
    <t>блок отбора мощности</t>
  </si>
  <si>
    <t>пружинный подвес</t>
  </si>
  <si>
    <t>концевая заглушка</t>
  </si>
  <si>
    <t>Материал проводника</t>
  </si>
  <si>
    <t>Кол. проводников</t>
  </si>
  <si>
    <t>Номинальный ток, А.</t>
  </si>
  <si>
    <t>Al</t>
  </si>
  <si>
    <t>pt</t>
  </si>
  <si>
    <t>CR1</t>
  </si>
  <si>
    <t>pf</t>
  </si>
  <si>
    <t>прямая секция с закрытым фланцем</t>
  </si>
  <si>
    <t>pfk</t>
  </si>
  <si>
    <t>прямая распределительная секция с фикс. Выводом</t>
  </si>
  <si>
    <t>prf</t>
  </si>
  <si>
    <t>pr</t>
  </si>
  <si>
    <t>ug</t>
  </si>
  <si>
    <t>угловая горизонтальная секция c фланцем</t>
  </si>
  <si>
    <t>ugf</t>
  </si>
  <si>
    <t>uv</t>
  </si>
  <si>
    <t>угловая вертикальная секция с фланцем</t>
  </si>
  <si>
    <t>uvf</t>
  </si>
  <si>
    <t>kp</t>
  </si>
  <si>
    <t>правая комбинированная секция с фланцем уг</t>
  </si>
  <si>
    <t>kpfug</t>
  </si>
  <si>
    <t>правая комбинированная секция с фланцем ув</t>
  </si>
  <si>
    <t>kpfuv</t>
  </si>
  <si>
    <t>левая комбинированная секция</t>
  </si>
  <si>
    <t>kl</t>
  </si>
  <si>
    <t>левая комбинированная секция с фланцем уг</t>
  </si>
  <si>
    <t>klfug</t>
  </si>
  <si>
    <t>левая комбинированная секция с фланцем ув</t>
  </si>
  <si>
    <t>klfuv</t>
  </si>
  <si>
    <t>z-образная вертикальная секция с фланцем</t>
  </si>
  <si>
    <t>zvf</t>
  </si>
  <si>
    <t>zv</t>
  </si>
  <si>
    <t>z-образная горизонтальная с фланцем</t>
  </si>
  <si>
    <t>zgf</t>
  </si>
  <si>
    <t>zg</t>
  </si>
  <si>
    <t>тройник вертикальный</t>
  </si>
  <si>
    <t>tv</t>
  </si>
  <si>
    <t>тройник вертикальный с фланцем</t>
  </si>
  <si>
    <t>tvf</t>
  </si>
  <si>
    <t>tg</t>
  </si>
  <si>
    <t>тройник горизонтальный с флацем</t>
  </si>
  <si>
    <t>tgf</t>
  </si>
  <si>
    <t>секция компенсации</t>
  </si>
  <si>
    <t>sk</t>
  </si>
  <si>
    <t>секция перевода фаз</t>
  </si>
  <si>
    <t>spf</t>
  </si>
  <si>
    <t>секция перевода нейтрали</t>
  </si>
  <si>
    <t>pn</t>
  </si>
  <si>
    <t>om</t>
  </si>
  <si>
    <t>блок отбора мощности фикcированный</t>
  </si>
  <si>
    <t>omf</t>
  </si>
  <si>
    <t>трансформаторная секция вертикальная</t>
  </si>
  <si>
    <t>tsv</t>
  </si>
  <si>
    <t>трансформаторная секция вертикальная с углом вертикальным</t>
  </si>
  <si>
    <t>tsvuv</t>
  </si>
  <si>
    <t>трансформаторная секция вертикальная с углом горизонтальным</t>
  </si>
  <si>
    <t>tsvug</t>
  </si>
  <si>
    <t>трансформаторная секция вертикальная с тройником</t>
  </si>
  <si>
    <t>tsvt</t>
  </si>
  <si>
    <t>трансформаторная секция горизонтальная</t>
  </si>
  <si>
    <t>tsg</t>
  </si>
  <si>
    <t>трансформаторная секция горизонтальная с углом вертикальным</t>
  </si>
  <si>
    <t>tsguv</t>
  </si>
  <si>
    <t>трансформаторная секция горизонтальная с углом горизонтальным</t>
  </si>
  <si>
    <t>tsgug</t>
  </si>
  <si>
    <t>трансформаторная секция горизонтальная с тройником</t>
  </si>
  <si>
    <t>tsgt</t>
  </si>
  <si>
    <t>kz</t>
  </si>
  <si>
    <t>стыковочный блок</t>
  </si>
  <si>
    <t>sb</t>
  </si>
  <si>
    <t>огнепожарная проходка</t>
  </si>
  <si>
    <t>op</t>
  </si>
  <si>
    <t>крепежная скоба + комплект крепежа</t>
  </si>
  <si>
    <t>ks</t>
  </si>
  <si>
    <t>Редуктор понижения номинала</t>
  </si>
  <si>
    <t>rpn</t>
  </si>
  <si>
    <t>Х-образная секция вертикальная секция</t>
  </si>
  <si>
    <t>xv</t>
  </si>
  <si>
    <t>pp</t>
  </si>
  <si>
    <t>Комплект гибких шин для подключения</t>
  </si>
  <si>
    <t>Спец. Изд.</t>
  </si>
  <si>
    <t>жесткий подвес</t>
  </si>
  <si>
    <t>gp</t>
  </si>
  <si>
    <t>Короб фланцевого блока</t>
  </si>
  <si>
    <t>kfb</t>
  </si>
  <si>
    <t>адаптер</t>
  </si>
  <si>
    <t>ad</t>
  </si>
  <si>
    <t>Секционная коробка с разъеденителем</t>
  </si>
  <si>
    <t>Настенный фланец</t>
  </si>
  <si>
    <t>nf</t>
  </si>
  <si>
    <t>крышка стыка</t>
  </si>
  <si>
    <t>ksb</t>
  </si>
  <si>
    <t xml:space="preserve">Линия </t>
  </si>
  <si>
    <t>Общая длина линии, м.</t>
  </si>
  <si>
    <t>Клипса, кол-во шт.</t>
  </si>
  <si>
    <t>Габарит (ШГВ)</t>
  </si>
  <si>
    <t>тип БОМ</t>
  </si>
  <si>
    <t>Кол-во БОМ</t>
  </si>
  <si>
    <t>тип АВ</t>
  </si>
  <si>
    <t>ном.ток АВ, А.</t>
  </si>
  <si>
    <t>производитель АВ</t>
  </si>
  <si>
    <t>артикул АВ</t>
  </si>
  <si>
    <t>мотор привод</t>
  </si>
  <si>
    <t>выносная рукоятка</t>
  </si>
  <si>
    <t>тип подключения</t>
  </si>
  <si>
    <t>Кол-во полюсов</t>
  </si>
  <si>
    <t>Кол-во АВ в БОМ</t>
  </si>
  <si>
    <t xml:space="preserve"> </t>
  </si>
  <si>
    <t>ВТ-250</t>
  </si>
  <si>
    <t>Заполнил</t>
  </si>
  <si>
    <t>Кузнецов</t>
  </si>
  <si>
    <t>Дата:</t>
  </si>
  <si>
    <t>Проверил</t>
  </si>
  <si>
    <t>Утвердил</t>
  </si>
  <si>
    <t>модульный</t>
  </si>
  <si>
    <t>да</t>
  </si>
  <si>
    <t>фикс.</t>
  </si>
  <si>
    <t>1p</t>
  </si>
  <si>
    <t>250х250х450</t>
  </si>
  <si>
    <t>в литом корпусе</t>
  </si>
  <si>
    <t>нет</t>
  </si>
  <si>
    <t>розетка</t>
  </si>
  <si>
    <t>3p</t>
  </si>
  <si>
    <t>ВТ-400</t>
  </si>
  <si>
    <t>310х310х750</t>
  </si>
  <si>
    <t>разъединитель</t>
  </si>
  <si>
    <t>фланец</t>
  </si>
  <si>
    <t>4p</t>
  </si>
  <si>
    <t>ВТ-630</t>
  </si>
  <si>
    <t>400х350х900</t>
  </si>
  <si>
    <t>ВТ-630Ф</t>
  </si>
  <si>
    <t>400х400х950</t>
  </si>
  <si>
    <t>ВТ-800Ф</t>
  </si>
  <si>
    <t>400х350х1100</t>
  </si>
  <si>
    <t>ВТ-1000Ф</t>
  </si>
  <si>
    <t>450х350х1100</t>
  </si>
  <si>
    <t>Секционная коробка</t>
  </si>
  <si>
    <t xml:space="preserve"> -</t>
  </si>
  <si>
    <t>ВТ-12М</t>
  </si>
  <si>
    <t>250х170х370</t>
  </si>
  <si>
    <t>Артикул</t>
  </si>
  <si>
    <t>Номинал</t>
  </si>
  <si>
    <t>КУЗН</t>
  </si>
  <si>
    <t>ip55</t>
  </si>
  <si>
    <t>IP68</t>
  </si>
  <si>
    <t>ВЕС</t>
  </si>
  <si>
    <t>примечение</t>
  </si>
  <si>
    <t>Сцеп</t>
  </si>
  <si>
    <t>E3A5A02PPA05</t>
  </si>
  <si>
    <t>П</t>
  </si>
  <si>
    <t>Прямая секция (не стандарт)</t>
  </si>
  <si>
    <t>0.5</t>
  </si>
  <si>
    <t>E3A5A02PPA09</t>
  </si>
  <si>
    <t>0.9</t>
  </si>
  <si>
    <t>E3A5A02PPA10</t>
  </si>
  <si>
    <t>Прямая транспортная секция 1М</t>
  </si>
  <si>
    <t>1.0</t>
  </si>
  <si>
    <t>E3A5A02PPA14</t>
  </si>
  <si>
    <t>1.4</t>
  </si>
  <si>
    <t>E3A5A02PPA15</t>
  </si>
  <si>
    <t>1.5</t>
  </si>
  <si>
    <t>E3A5A02PPA19</t>
  </si>
  <si>
    <t>1.9</t>
  </si>
  <si>
    <t>E3A5A02PPA20</t>
  </si>
  <si>
    <t>Прямая транспортная секция 2М</t>
  </si>
  <si>
    <t>2.0</t>
  </si>
  <si>
    <t>E3A5A02PPA24</t>
  </si>
  <si>
    <t>2.4</t>
  </si>
  <si>
    <t>E3A5A02PPA25</t>
  </si>
  <si>
    <t>2.5</t>
  </si>
  <si>
    <t>E3A5A02PPA29</t>
  </si>
  <si>
    <t>2.9</t>
  </si>
  <si>
    <t>E3A5A02PPA30</t>
  </si>
  <si>
    <t>Прямая транспортная секция 3М</t>
  </si>
  <si>
    <t>3.0</t>
  </si>
  <si>
    <t>E3A5A02PPA34</t>
  </si>
  <si>
    <t>E3A5A02PPA35</t>
  </si>
  <si>
    <t>E3A5A02PPA39</t>
  </si>
  <si>
    <t>E3A5A02PPA40</t>
  </si>
  <si>
    <t>E3A5A02PPH30</t>
  </si>
  <si>
    <t>ОМ</t>
  </si>
  <si>
    <t>Прямая распределительная секция 3М/1P</t>
  </si>
  <si>
    <t>E3A5A02P2H30</t>
  </si>
  <si>
    <t>Прямая распределительная секция 3М/2P</t>
  </si>
  <si>
    <t>E3A5A02P3H30</t>
  </si>
  <si>
    <t>Прямая распределительная секция 3М/3P</t>
  </si>
  <si>
    <t>E3A5A02P4H30</t>
  </si>
  <si>
    <t>Прямая распределительная секция 3М/4P</t>
  </si>
  <si>
    <t>E3A5A02P5H30</t>
  </si>
  <si>
    <t>Прямая распределительная секция 3М/5P</t>
  </si>
  <si>
    <t>E3A5A02P6H30</t>
  </si>
  <si>
    <t>Прямая распределительная секция 3М/6P</t>
  </si>
  <si>
    <t>E3A5A02PBT30</t>
  </si>
  <si>
    <t>Прямая распределительная секция 3М/1B</t>
  </si>
  <si>
    <t>E3A5A02P2T30</t>
  </si>
  <si>
    <t>Прямая распределительная секция 3М/2B</t>
  </si>
  <si>
    <t>E3A5A02P4T30</t>
  </si>
  <si>
    <t>Прямая распределительная секция 3М/3B</t>
  </si>
  <si>
    <t>E3A5A02BЕ55</t>
  </si>
  <si>
    <t>УВ</t>
  </si>
  <si>
    <t>Угловая секция вертикальная</t>
  </si>
  <si>
    <t>E3A5A02HЕ55</t>
  </si>
  <si>
    <t>УГ</t>
  </si>
  <si>
    <t>Угловая секция горизонтальная</t>
  </si>
  <si>
    <t>E3A5A02BBE55</t>
  </si>
  <si>
    <t>З-В</t>
  </si>
  <si>
    <t>Z-образная вертикальная секция</t>
  </si>
  <si>
    <t>E3A5A02HHE55</t>
  </si>
  <si>
    <t>З-Г</t>
  </si>
  <si>
    <t>Z-образная горизонтальная секция</t>
  </si>
  <si>
    <t>E3A5A02TB55</t>
  </si>
  <si>
    <t>ТВ</t>
  </si>
  <si>
    <t>Т-образная вертикальная секция</t>
  </si>
  <si>
    <t>E3A5A02TH55</t>
  </si>
  <si>
    <t>ТГ</t>
  </si>
  <si>
    <t>Т-образная горизонтальная секция</t>
  </si>
  <si>
    <t>E3A5A02HB55L</t>
  </si>
  <si>
    <t>КЛ</t>
  </si>
  <si>
    <t>Комбинированная секция</t>
  </si>
  <si>
    <t>E3A5A02HB55P</t>
  </si>
  <si>
    <t>КП</t>
  </si>
  <si>
    <t>E3A5A02ЕЕB05</t>
  </si>
  <si>
    <t>ПФ</t>
  </si>
  <si>
    <t>Фланцевый блок подключения (прямой)</t>
  </si>
  <si>
    <t>E3A5A02ЕЕB06</t>
  </si>
  <si>
    <t>ПФГ</t>
  </si>
  <si>
    <t>Фланцевый блок подключения (с горизонтальным углом)</t>
  </si>
  <si>
    <t>E3A5A02ЕЕB07</t>
  </si>
  <si>
    <t>ПФВ</t>
  </si>
  <si>
    <t>Фланцевый блок подключения (с вертикальным углом)</t>
  </si>
  <si>
    <t>E3A5A02ЕЕB08</t>
  </si>
  <si>
    <t>ПФТ</t>
  </si>
  <si>
    <t>Фланцевый блок подключения для трансформатора</t>
  </si>
  <si>
    <t>E3A5A02ЕCB05</t>
  </si>
  <si>
    <t>Жесткий защитный кожух для блока подключения</t>
  </si>
  <si>
    <t>E3A5A02ЕCA05</t>
  </si>
  <si>
    <t>ПФК</t>
  </si>
  <si>
    <t>Центральный блок подключения</t>
  </si>
  <si>
    <t>E3A5A02ЕKB05</t>
  </si>
  <si>
    <t>Кабельный короб для блока подключения</t>
  </si>
  <si>
    <t>E3A5A02ЕKA05</t>
  </si>
  <si>
    <t>Фланцевый блок подключения с коробкой и автоматом МССВ</t>
  </si>
  <si>
    <t>E3A5A02ЕKP05</t>
  </si>
  <si>
    <t>Фланцевый блок подключения с коробкой и разъединителем</t>
  </si>
  <si>
    <t>E3A5A02ЕKM05</t>
  </si>
  <si>
    <t>Гибкий защитный кожух для блока подключения</t>
  </si>
  <si>
    <t>E3A5A02MЕC15</t>
  </si>
  <si>
    <t>СК</t>
  </si>
  <si>
    <t>Секция компенсационная</t>
  </si>
  <si>
    <t>E3A5A02MHC15</t>
  </si>
  <si>
    <t>Секция транспозиции проводников (нейтрали)</t>
  </si>
  <si>
    <t>E3A5A02MPC15</t>
  </si>
  <si>
    <t>Секция транспозиции проводников (проводников)</t>
  </si>
  <si>
    <t>E3A5A02MPB15</t>
  </si>
  <si>
    <t>Секция транспозиции (изменения плоскости) положения проводников</t>
  </si>
  <si>
    <t>E3A5A02MAP15</t>
  </si>
  <si>
    <t>Редуктор понижения номинала без защиты отходящий линии</t>
  </si>
  <si>
    <t>E3A5A02MMP30</t>
  </si>
  <si>
    <t>Редуктор понижения номинала с коробкой под автоматический выключатель</t>
  </si>
  <si>
    <t>E3A5A02CKA30</t>
  </si>
  <si>
    <t>Секционная коробка с автоматическим выключателем МССВ</t>
  </si>
  <si>
    <t>E3A5A02CKP30</t>
  </si>
  <si>
    <t>Секционная коробка с разъединителем</t>
  </si>
  <si>
    <t>E3A5A02KPC20</t>
  </si>
  <si>
    <t>Напольный шкаф (ВхШхГ) 2100х600х400 кабельного подключения</t>
  </si>
  <si>
    <t>E3A5A02TPB</t>
  </si>
  <si>
    <t>ТС</t>
  </si>
  <si>
    <t>Трансформаторный модуль вертикальный тип</t>
  </si>
  <si>
    <t>E3A5A02TTB</t>
  </si>
  <si>
    <t>Трансформаторный модуль вертикальный тип , Т-подключение</t>
  </si>
  <si>
    <t>E3A5A02TPH</t>
  </si>
  <si>
    <t>Трансформаторный модуль горизонтальный тип</t>
  </si>
  <si>
    <t>E3A5A02TTH</t>
  </si>
  <si>
    <t>Трансформаторный модуль горизонтальный тип , Т-подключение</t>
  </si>
  <si>
    <t>M5A02XB</t>
  </si>
  <si>
    <t>E3A5A02TT</t>
  </si>
  <si>
    <t>Стыковочный моноблок</t>
  </si>
  <si>
    <t>E3A5A02KC</t>
  </si>
  <si>
    <t>Комплект крышек стыка</t>
  </si>
  <si>
    <t>E3A5A02CЕ</t>
  </si>
  <si>
    <t>КЗ</t>
  </si>
  <si>
    <t>Концевая заглушка</t>
  </si>
  <si>
    <t>E3A5A02AA</t>
  </si>
  <si>
    <t>E3A5A04PPA05</t>
  </si>
  <si>
    <t>E3A5A04PPA09</t>
  </si>
  <si>
    <t>E3A5A04PPA10</t>
  </si>
  <si>
    <t>E3A5A04PPA14</t>
  </si>
  <si>
    <t>E3A5A04PPA15</t>
  </si>
  <si>
    <t>E3A5A04PPA19</t>
  </si>
  <si>
    <t>E3A5A04PPA20</t>
  </si>
  <si>
    <t>E3A5A04PPA24</t>
  </si>
  <si>
    <t>E3A5A04PPA25</t>
  </si>
  <si>
    <t>E3A5A04PPA29</t>
  </si>
  <si>
    <t>E3A5A04PPA30</t>
  </si>
  <si>
    <t>E3A5A04PPA34</t>
  </si>
  <si>
    <t>E3A5A04PPA35</t>
  </si>
  <si>
    <t>E3A5A04PPA39</t>
  </si>
  <si>
    <t>E3A5A04PPA40</t>
  </si>
  <si>
    <t>E3A5A04PPH30</t>
  </si>
  <si>
    <t>E3A5A04P2H30</t>
  </si>
  <si>
    <t>E3A5A04P3H30</t>
  </si>
  <si>
    <t>E3A5A04P4H30</t>
  </si>
  <si>
    <t>E3A5A04P5H30</t>
  </si>
  <si>
    <t>E3A5A04P6H30</t>
  </si>
  <si>
    <t>E3A5A04PBT30</t>
  </si>
  <si>
    <t>E3A5A04P2T30</t>
  </si>
  <si>
    <t>E3A5A04P4T30</t>
  </si>
  <si>
    <t>E3A5A04BЕ55</t>
  </si>
  <si>
    <t>E3A5A04HЕ55</t>
  </si>
  <si>
    <t>E3A5A04BBE55</t>
  </si>
  <si>
    <t>E3A5A04HHE55</t>
  </si>
  <si>
    <t>E3A5A04TB55</t>
  </si>
  <si>
    <t>E3A5A04TH55</t>
  </si>
  <si>
    <t>E3A5A04HB55L</t>
  </si>
  <si>
    <t>E3A5A04HB55P</t>
  </si>
  <si>
    <t>E3A5A04ЕЕB05</t>
  </si>
  <si>
    <t>E3A5A04ЕЕB06</t>
  </si>
  <si>
    <t>E3A5A04ЕЕB07</t>
  </si>
  <si>
    <t>E3A5A04ЕЕB08</t>
  </si>
  <si>
    <t>E3A5A04ЕCB05</t>
  </si>
  <si>
    <t>E3A5A04ЕCA05</t>
  </si>
  <si>
    <t>E3A5A04ЕKB05</t>
  </si>
  <si>
    <t>E3A5A04ЕKA05</t>
  </si>
  <si>
    <t>E3A5A04ЕKP05</t>
  </si>
  <si>
    <t>E3A5A04ЕKM05</t>
  </si>
  <si>
    <t>E3A5A04MЕC15</t>
  </si>
  <si>
    <t>E3A5A04MHC15</t>
  </si>
  <si>
    <t>E3A5A04MPC15</t>
  </si>
  <si>
    <t>E3A5A04MPB15</t>
  </si>
  <si>
    <t>E3A5A04MAP15</t>
  </si>
  <si>
    <t>E3A5A04MMP30</t>
  </si>
  <si>
    <t>E3A5A04CKA30</t>
  </si>
  <si>
    <t>Секционная коробка с автоматическим выключателем</t>
  </si>
  <si>
    <t>E3A5A04CKP30</t>
  </si>
  <si>
    <t>E3A5A04KPC20</t>
  </si>
  <si>
    <t>E3A5A04TPB</t>
  </si>
  <si>
    <t>E3A5A04TTB</t>
  </si>
  <si>
    <t>E3A5A04TPH</t>
  </si>
  <si>
    <t>E3A5A04TTH</t>
  </si>
  <si>
    <t>M5A04XB</t>
  </si>
  <si>
    <t>E3A5A04TT</t>
  </si>
  <si>
    <t>E3A5A04KC</t>
  </si>
  <si>
    <t>E3A5A04CЕ</t>
  </si>
  <si>
    <t>E3A5A04AA</t>
  </si>
  <si>
    <t>E3A5A06PPA05</t>
  </si>
  <si>
    <t>E3A5A06PPA09</t>
  </si>
  <si>
    <t>E3A5A06PPA10</t>
  </si>
  <si>
    <t>E3A5A06PPA14</t>
  </si>
  <si>
    <t>E3A5A06PPA15</t>
  </si>
  <si>
    <t>E3A5A06PPA19</t>
  </si>
  <si>
    <t>E3A5A06PPA20</t>
  </si>
  <si>
    <t>E3A5A06PPA24</t>
  </si>
  <si>
    <t>E3A5A06PPA25</t>
  </si>
  <si>
    <t>E3A5A06PPA29</t>
  </si>
  <si>
    <t>E3A5A06PPA30</t>
  </si>
  <si>
    <t>E3A5A06PPA34</t>
  </si>
  <si>
    <t>E3A5A06PPA35</t>
  </si>
  <si>
    <t>E3A5A06PPA39</t>
  </si>
  <si>
    <t>E3A5A06PPA40</t>
  </si>
  <si>
    <t>E3A5A06PPH30</t>
  </si>
  <si>
    <t>E3A5A06P2H30</t>
  </si>
  <si>
    <t>E3A5A06P3H30</t>
  </si>
  <si>
    <t>E3A5A06P4H30</t>
  </si>
  <si>
    <t>E3A5A06P5H30</t>
  </si>
  <si>
    <t>E3A5A06P6H30</t>
  </si>
  <si>
    <t>E3A5A06PBT30</t>
  </si>
  <si>
    <t>E3A5A06P2T30</t>
  </si>
  <si>
    <t>E3A5A06P4T30</t>
  </si>
  <si>
    <t>E3A5A06BЕ55</t>
  </si>
  <si>
    <t>E3A5A06HЕ55</t>
  </si>
  <si>
    <t>E3A5A06BBE55</t>
  </si>
  <si>
    <t>E3A5A06HHE55</t>
  </si>
  <si>
    <t>E3A5A06TB55</t>
  </si>
  <si>
    <t>E3A5A06TH55</t>
  </si>
  <si>
    <t>E3A5A06HB55L</t>
  </si>
  <si>
    <t>E3A5A06HB55P</t>
  </si>
  <si>
    <t>E3A5A06ЕЕB05</t>
  </si>
  <si>
    <t>E3A5A06ЕЕB06</t>
  </si>
  <si>
    <t>E3A5A06ЕЕB07</t>
  </si>
  <si>
    <t>E3A5A06ЕЕB08</t>
  </si>
  <si>
    <t>E3A5A06ЕCB05</t>
  </si>
  <si>
    <t>E3A5A06ЕCA05</t>
  </si>
  <si>
    <t>E3A5A06ЕKB05</t>
  </si>
  <si>
    <t>E3A5A06ЕKA05</t>
  </si>
  <si>
    <t>E3A5A06ЕKP05</t>
  </si>
  <si>
    <t>E3A5A06ЕKM05</t>
  </si>
  <si>
    <t>E3A5A06MЕC15</t>
  </si>
  <si>
    <t>E3A5A06MHC15</t>
  </si>
  <si>
    <t>E3A5A06MPC15</t>
  </si>
  <si>
    <t>E3A5A06MPB15</t>
  </si>
  <si>
    <t>E3A5A06MAP15</t>
  </si>
  <si>
    <t>E3A5A06MMP30</t>
  </si>
  <si>
    <t>E3A5A06CKA30</t>
  </si>
  <si>
    <t>E3A5A06CKP30</t>
  </si>
  <si>
    <t>E3A5A06KPC20</t>
  </si>
  <si>
    <t>Напольный шкаф (ВхШхГ) 2100х600х600 кабельного подключения</t>
  </si>
  <si>
    <t>E3A5A06TPB</t>
  </si>
  <si>
    <t>E3A5A06TTB</t>
  </si>
  <si>
    <t>E3A5A06TPH</t>
  </si>
  <si>
    <t>E3A5A06TTH</t>
  </si>
  <si>
    <t>M5A06XB</t>
  </si>
  <si>
    <t>E3A5A06TT</t>
  </si>
  <si>
    <t>E3A5A06KC</t>
  </si>
  <si>
    <t>E3A5A06CЕ</t>
  </si>
  <si>
    <t>E3A5A06AA</t>
  </si>
  <si>
    <t>E3A5A08PPA05</t>
  </si>
  <si>
    <t>E3A5A08PPA09</t>
  </si>
  <si>
    <t>E3A5A08PPA10</t>
  </si>
  <si>
    <t>E3A5A08PPA14</t>
  </si>
  <si>
    <t>E3A5A08PPA15</t>
  </si>
  <si>
    <t>E3A5A08PPA19</t>
  </si>
  <si>
    <t>E3A5A08PPA20</t>
  </si>
  <si>
    <t>E3A5A08PPA24</t>
  </si>
  <si>
    <t>E3A5A08PPA25</t>
  </si>
  <si>
    <t>E3A5A08PPA29</t>
  </si>
  <si>
    <t>E3A5A08PPA30</t>
  </si>
  <si>
    <t>E3A5A08PPA34</t>
  </si>
  <si>
    <t>E3A5A08PPA35</t>
  </si>
  <si>
    <t>E3A5A08PPA39</t>
  </si>
  <si>
    <t>E3A5A08PPA40</t>
  </si>
  <si>
    <t>E3A5A08PPH30</t>
  </si>
  <si>
    <t>E3A5A08P2H30</t>
  </si>
  <si>
    <t>E3A5A08P3H30</t>
  </si>
  <si>
    <t>E3A5A08P4H30</t>
  </si>
  <si>
    <t>E3A5A08P5H30</t>
  </si>
  <si>
    <t>E3A5A08P6H30</t>
  </si>
  <si>
    <t>E3A5A08PBT30</t>
  </si>
  <si>
    <t>E3A5A08P2T30</t>
  </si>
  <si>
    <t>E3A5A08P4T30</t>
  </si>
  <si>
    <t>E3A5A08BЕ55</t>
  </si>
  <si>
    <t>E3A5A08HЕ55</t>
  </si>
  <si>
    <t>E3A5A08BBE55</t>
  </si>
  <si>
    <t>E3A5A08HHE55</t>
  </si>
  <si>
    <t>E3A5A08TB55</t>
  </si>
  <si>
    <t>E3A5A08TH55</t>
  </si>
  <si>
    <t>E3A5A08HB55L</t>
  </si>
  <si>
    <t>E3A5A08HB55P</t>
  </si>
  <si>
    <t>E3A5A08ЕЕB05</t>
  </si>
  <si>
    <t>E3A5A08ЕЕB06</t>
  </si>
  <si>
    <t>E3A5A08ЕЕB07</t>
  </si>
  <si>
    <t>E3A5A08ЕЕB08</t>
  </si>
  <si>
    <t>E3A5A08ЕCB05</t>
  </si>
  <si>
    <t>E3A5A08ЕCA05</t>
  </si>
  <si>
    <t>E3A5A08ЕKB05</t>
  </si>
  <si>
    <t>E3A5A08ЕKA05</t>
  </si>
  <si>
    <t>E3A5A08ЕKP05</t>
  </si>
  <si>
    <t>E3A5A08ЕKM05</t>
  </si>
  <si>
    <t>E3A5A08MЕC15</t>
  </si>
  <si>
    <t>E3A5A08MHC15</t>
  </si>
  <si>
    <t>E3A5A08MPC15</t>
  </si>
  <si>
    <t>E3A5A08MPB15</t>
  </si>
  <si>
    <t>E3A5A08MAP15</t>
  </si>
  <si>
    <t>E3A5A08MMP30</t>
  </si>
  <si>
    <t>E3A5A08CKA30</t>
  </si>
  <si>
    <t>E3A5A08CKP30</t>
  </si>
  <si>
    <t>E3A5A08KPC20</t>
  </si>
  <si>
    <t>E3A5A08TPB</t>
  </si>
  <si>
    <t>E3A5A08TTB</t>
  </si>
  <si>
    <t>E3A5A08TPH</t>
  </si>
  <si>
    <t>E3A5A08TTH</t>
  </si>
  <si>
    <t>M5A08XB</t>
  </si>
  <si>
    <t>E3A5A08TT</t>
  </si>
  <si>
    <t>E3A5A08KC</t>
  </si>
  <si>
    <t>E3A5A08AA</t>
  </si>
  <si>
    <t>E3A5A08CЕ</t>
  </si>
  <si>
    <t>E3A5A10PPA05</t>
  </si>
  <si>
    <t>E3A5A10PPA09</t>
  </si>
  <si>
    <t>E3A5A10PPA10</t>
  </si>
  <si>
    <t>E3A5A10PPA14</t>
  </si>
  <si>
    <t>E3A5A10PPA15</t>
  </si>
  <si>
    <t>E3A5A10PPA19</t>
  </si>
  <si>
    <t>E3A5A10PPA20</t>
  </si>
  <si>
    <t>E3A5A10PPA24</t>
  </si>
  <si>
    <t>E3A5A10PPA25</t>
  </si>
  <si>
    <t>E3A5A10PPA29</t>
  </si>
  <si>
    <t>E3A5A10PPA30</t>
  </si>
  <si>
    <t>E3A5A10PPA34</t>
  </si>
  <si>
    <t>E3A5A10PPA35</t>
  </si>
  <si>
    <t>E3A5A10PPA39</t>
  </si>
  <si>
    <t>E3A5A10PPA40</t>
  </si>
  <si>
    <t>E3A5A10PPH30</t>
  </si>
  <si>
    <t>E3A5A10P2H30</t>
  </si>
  <si>
    <t>E3A5A10P3H30</t>
  </si>
  <si>
    <t>E3A5A10P4H30</t>
  </si>
  <si>
    <t>E3A5A10P5H30</t>
  </si>
  <si>
    <t>E3A5A10P6H30</t>
  </si>
  <si>
    <t>E3A5A10PBT30</t>
  </si>
  <si>
    <t>E3A5A10P2T30</t>
  </si>
  <si>
    <t>E3A5A10P4T30</t>
  </si>
  <si>
    <t>E3A5A10BЕ55</t>
  </si>
  <si>
    <t>E3A5A10HЕ55</t>
  </si>
  <si>
    <t>E3A5A10BBE55</t>
  </si>
  <si>
    <t>1000zv</t>
  </si>
  <si>
    <t>E3A5A10HHE55</t>
  </si>
  <si>
    <t>E3A5A10TB55</t>
  </si>
  <si>
    <t>E3A5A10TH55</t>
  </si>
  <si>
    <t>E3A5A10HB55L</t>
  </si>
  <si>
    <t>E3A5A10HB55P</t>
  </si>
  <si>
    <t>E3A5A10ЕЕB05</t>
  </si>
  <si>
    <t>E3A5A10ЕЕB06</t>
  </si>
  <si>
    <t>E3A5A10ЕЕB07</t>
  </si>
  <si>
    <t>E3A5A10ЕЕB08</t>
  </si>
  <si>
    <t>E3A5A10ЕCB05</t>
  </si>
  <si>
    <t>E3A5A10ЕCA05</t>
  </si>
  <si>
    <t>E3A5A10ЕKB05</t>
  </si>
  <si>
    <t>E3A5A10ЕKA05</t>
  </si>
  <si>
    <t>Фланцевый блок подключения с коробкой и автоматом</t>
  </si>
  <si>
    <t>E3A5A10ЕKP05</t>
  </si>
  <si>
    <t>E3A5A10ЕKM05</t>
  </si>
  <si>
    <t>E3A5A10MЕC15</t>
  </si>
  <si>
    <t>E3A5A10MHC15</t>
  </si>
  <si>
    <t>E3A5A10MPC15</t>
  </si>
  <si>
    <t>E3A5A10MPB15</t>
  </si>
  <si>
    <t>E3A5A10MAP15</t>
  </si>
  <si>
    <t>E3A5A10MMP30</t>
  </si>
  <si>
    <t>E3A5A10CKA30</t>
  </si>
  <si>
    <t>E3A5A10CKP30</t>
  </si>
  <si>
    <t>E3A5A10KPC20</t>
  </si>
  <si>
    <t>E3A5A10TPB</t>
  </si>
  <si>
    <t>E3A5A10TTB</t>
  </si>
  <si>
    <t>E3A5A10TPH</t>
  </si>
  <si>
    <t>E3A5A10TTH</t>
  </si>
  <si>
    <t>M5A10XB</t>
  </si>
  <si>
    <t>E3A5A10TT</t>
  </si>
  <si>
    <t>E3A5A10KC</t>
  </si>
  <si>
    <t>E3A5A10CЕ</t>
  </si>
  <si>
    <t>E3A5A10AA</t>
  </si>
  <si>
    <t>E3A5A12PPA05</t>
  </si>
  <si>
    <t>E3A5A12PPA09</t>
  </si>
  <si>
    <t>E3A5A12PPA10</t>
  </si>
  <si>
    <t>E3A5A12PPA14</t>
  </si>
  <si>
    <t>E3A5A12PPA15</t>
  </si>
  <si>
    <t>E3A5A12PPA19</t>
  </si>
  <si>
    <t>E3A5A12PPA20</t>
  </si>
  <si>
    <t>E3A5A12PPA24</t>
  </si>
  <si>
    <t>E3A5A12PPA25</t>
  </si>
  <si>
    <t>E3A5A12PPA29</t>
  </si>
  <si>
    <t>E3A5A12PPA30</t>
  </si>
  <si>
    <t>E3A5A12PPA34</t>
  </si>
  <si>
    <t>E3A5A12PPA35</t>
  </si>
  <si>
    <t>E3A5A12PPA39</t>
  </si>
  <si>
    <t>E3A5A12PPA40</t>
  </si>
  <si>
    <t>E3A5A12PPH30</t>
  </si>
  <si>
    <t>E3A5A12P2H30</t>
  </si>
  <si>
    <t>E3A5A12P3H30</t>
  </si>
  <si>
    <t>E3A5A12P4H30</t>
  </si>
  <si>
    <t>E3A5A12P5H30</t>
  </si>
  <si>
    <t>E3A5A12P6H30</t>
  </si>
  <si>
    <t>E3A5A12PBT30</t>
  </si>
  <si>
    <t>E3A5A12P2T30</t>
  </si>
  <si>
    <t>E3A5A12P4T30</t>
  </si>
  <si>
    <t>E3A5A12BЕ55</t>
  </si>
  <si>
    <t>E3A5A12HЕ55</t>
  </si>
  <si>
    <t>E3A5A12BBE55</t>
  </si>
  <si>
    <t>E3A5A12HHE55</t>
  </si>
  <si>
    <t>E3A5A12TB55</t>
  </si>
  <si>
    <t>E3A5A12TH55</t>
  </si>
  <si>
    <t>E3A5A12HB55L</t>
  </si>
  <si>
    <t>E3A5A12HB55P</t>
  </si>
  <si>
    <t>E3A5A12ЕЕB05</t>
  </si>
  <si>
    <t>E3A5A12ЕЕB06</t>
  </si>
  <si>
    <t>E3A5A12ЕЕB07</t>
  </si>
  <si>
    <t>E3A5A12ЕЕB08</t>
  </si>
  <si>
    <t>E3A5A12ЕCB05</t>
  </si>
  <si>
    <t>E3A5A12ЕCA05</t>
  </si>
  <si>
    <t>E3A5A12ЕKB05</t>
  </si>
  <si>
    <t>E3A5A12ЕKA05</t>
  </si>
  <si>
    <t>E3A5A12ЕKP05</t>
  </si>
  <si>
    <t>E3A5A12ЕKM05</t>
  </si>
  <si>
    <t>E3A5A12MЕC15</t>
  </si>
  <si>
    <t>E3A5A12MHC15</t>
  </si>
  <si>
    <t>E3A5A12MPC15</t>
  </si>
  <si>
    <t>E3A5A12MPB15</t>
  </si>
  <si>
    <t>E3A5A12MAP15</t>
  </si>
  <si>
    <t>E3A5A12MMP30</t>
  </si>
  <si>
    <t>E3A5A12CKA30</t>
  </si>
  <si>
    <t>E3A5A12CKP30</t>
  </si>
  <si>
    <t>E3A5A12KPC20</t>
  </si>
  <si>
    <t>E3A5A12TPB</t>
  </si>
  <si>
    <t>E3A5A12TTB</t>
  </si>
  <si>
    <t>E3A5A12TPH</t>
  </si>
  <si>
    <t>E3A5A12TTH</t>
  </si>
  <si>
    <t>M5A12XB</t>
  </si>
  <si>
    <t>E3A5A12TT</t>
  </si>
  <si>
    <t>E3A5A12KC</t>
  </si>
  <si>
    <t>E3A5A12CЕ</t>
  </si>
  <si>
    <t>E3A5A12AA</t>
  </si>
  <si>
    <t>E3A5A16PPA05</t>
  </si>
  <si>
    <t>E3A5A16PPA09</t>
  </si>
  <si>
    <t>E3A5A16PPA10</t>
  </si>
  <si>
    <t>E3A5A16PPA14</t>
  </si>
  <si>
    <t>E3A5A16PPA15</t>
  </si>
  <si>
    <t>E3A5A16PPA19</t>
  </si>
  <si>
    <t>E3A5A16PPA20</t>
  </si>
  <si>
    <t>E3A5A16PPA24</t>
  </si>
  <si>
    <t>E3A5A16PPA25</t>
  </si>
  <si>
    <t>E3A5A16PPA29</t>
  </si>
  <si>
    <t>E3A5A16PPA30</t>
  </si>
  <si>
    <t>E3A5A16PPA34</t>
  </si>
  <si>
    <t>E3A5A16PPA35</t>
  </si>
  <si>
    <t>E3A5A16PPA39</t>
  </si>
  <si>
    <t>E3A5A16PPA40</t>
  </si>
  <si>
    <t>E3A5A16PPH30</t>
  </si>
  <si>
    <t>E3A5A16P2H30</t>
  </si>
  <si>
    <t>E3A5A16P3H30</t>
  </si>
  <si>
    <t>E3A5A16P4H30</t>
  </si>
  <si>
    <t>E3A5A16P5H30</t>
  </si>
  <si>
    <t>E3A5A16P6H30</t>
  </si>
  <si>
    <t>E3A5A16PBT30</t>
  </si>
  <si>
    <t>E3A5A16P2T30</t>
  </si>
  <si>
    <t>E3A5A16P4T30</t>
  </si>
  <si>
    <t>E3A5A16BЕ55</t>
  </si>
  <si>
    <t>E3A5A16HЕ55</t>
  </si>
  <si>
    <t>E3A5A16BBE55</t>
  </si>
  <si>
    <t>E3A5A16HHE55</t>
  </si>
  <si>
    <t>E3A5A16TB55</t>
  </si>
  <si>
    <t>E3A5A16TH55</t>
  </si>
  <si>
    <t>E3A5A16HB55L</t>
  </si>
  <si>
    <t>E3A5A16HB55P</t>
  </si>
  <si>
    <t>E3A5A16ЕЕB05</t>
  </si>
  <si>
    <t>E3A5A16ЕЕB06</t>
  </si>
  <si>
    <t>E3A5A16ЕЕB07</t>
  </si>
  <si>
    <t>E3A5A16ЕЕB08</t>
  </si>
  <si>
    <t>E3A5A16ЕCB05</t>
  </si>
  <si>
    <t>E3A5A16ЕCA05</t>
  </si>
  <si>
    <t>E3A5A16ЕKB05</t>
  </si>
  <si>
    <t>E3A5A16ЕKA05</t>
  </si>
  <si>
    <t>E3A5A16ЕKP05</t>
  </si>
  <si>
    <t>E3A5A16ЕKM05</t>
  </si>
  <si>
    <t>E3A5A16MЕC15</t>
  </si>
  <si>
    <t>E3A5A16MHC15</t>
  </si>
  <si>
    <t>E3A5A16MPC15</t>
  </si>
  <si>
    <t>E3A5A16MPB15</t>
  </si>
  <si>
    <t>E3A5A16MAP15</t>
  </si>
  <si>
    <t>E3A5A16MMP30</t>
  </si>
  <si>
    <t>E3A5A16CKA30</t>
  </si>
  <si>
    <t>E3A5A16CKP30</t>
  </si>
  <si>
    <t>E3A5A16KPC20</t>
  </si>
  <si>
    <t>E3A5A16TPB</t>
  </si>
  <si>
    <t>E3A5A16TTB</t>
  </si>
  <si>
    <t>E3A5A16TPH</t>
  </si>
  <si>
    <t>E3A5A16TTH</t>
  </si>
  <si>
    <t>M5A16XB</t>
  </si>
  <si>
    <t>E3A5A16TT</t>
  </si>
  <si>
    <t>E3A5A16KC</t>
  </si>
  <si>
    <t>E3A5A16CЕ</t>
  </si>
  <si>
    <t>E3A5A16AA</t>
  </si>
  <si>
    <t>E3A5A20PPA05</t>
  </si>
  <si>
    <t>E3A5A20PPA09</t>
  </si>
  <si>
    <t>E3A5A20PPA10</t>
  </si>
  <si>
    <t>E3A5A20PPA14</t>
  </si>
  <si>
    <t>E3A5A20PPA15</t>
  </si>
  <si>
    <t>E3A5A20PPA19</t>
  </si>
  <si>
    <t>E3A5A20PPA20</t>
  </si>
  <si>
    <t>E3A5A20PPA24</t>
  </si>
  <si>
    <t>E3A5A20PPA25</t>
  </si>
  <si>
    <t>E3A5A20PPA29</t>
  </si>
  <si>
    <t>E3A5A20PPA30</t>
  </si>
  <si>
    <t>E3A5A20PPA34</t>
  </si>
  <si>
    <t>E3A5A20PPA35</t>
  </si>
  <si>
    <t>E3A5A20PPA39</t>
  </si>
  <si>
    <t>E3A5A20PPA40</t>
  </si>
  <si>
    <t>E3A5A20PPH30</t>
  </si>
  <si>
    <t>E3A5A20P2H30</t>
  </si>
  <si>
    <t>E3A5A20P3H30</t>
  </si>
  <si>
    <t>E3A5A20P4H30</t>
  </si>
  <si>
    <t>E3A5A20P5H30</t>
  </si>
  <si>
    <t>E3A5A20P6H30</t>
  </si>
  <si>
    <t>E3A5A20PBT30</t>
  </si>
  <si>
    <t>E3A5A20P2T30</t>
  </si>
  <si>
    <t>E3A5A20P4T30</t>
  </si>
  <si>
    <t>E3A5A20BЕ55</t>
  </si>
  <si>
    <t>E3A5A20HЕ55</t>
  </si>
  <si>
    <t>E3A5A20BBE55</t>
  </si>
  <si>
    <t>E3A5A20HHE55</t>
  </si>
  <si>
    <t>E3A5A20TB55</t>
  </si>
  <si>
    <t>E3A5A20TH55</t>
  </si>
  <si>
    <t>E3A5A20HB55L</t>
  </si>
  <si>
    <t>E3A5A20HB55P</t>
  </si>
  <si>
    <t>E3A5A20ЕЕB05</t>
  </si>
  <si>
    <t>E3A5A20ЕЕB06</t>
  </si>
  <si>
    <t>E3A5A20ЕЕB07</t>
  </si>
  <si>
    <t>E3A5A20ЕЕB08</t>
  </si>
  <si>
    <t>E3A5A20ЕCB05</t>
  </si>
  <si>
    <t>E3A5A20ЕCA05</t>
  </si>
  <si>
    <t>E3A5A20ЕKB05</t>
  </si>
  <si>
    <t>E3A5A20ЕKA05</t>
  </si>
  <si>
    <t>E3A5A20ЕKP05</t>
  </si>
  <si>
    <t>E3A5A20ЕKM05</t>
  </si>
  <si>
    <t>E3A5A20MЕC15</t>
  </si>
  <si>
    <t>E3A5A20MHC15</t>
  </si>
  <si>
    <t>E3A5A20MPC15</t>
  </si>
  <si>
    <t>E3A5A20MPB15</t>
  </si>
  <si>
    <t>E3A5A20MAP15</t>
  </si>
  <si>
    <t>E3A5A20MMP30</t>
  </si>
  <si>
    <t>E3A5A20CKA30</t>
  </si>
  <si>
    <t>E3A5A20CKP30</t>
  </si>
  <si>
    <t>E3A5A20KPC20</t>
  </si>
  <si>
    <t>E3A5A20TPB</t>
  </si>
  <si>
    <t>E3A5A20TTB</t>
  </si>
  <si>
    <t>E3A5A20TPH</t>
  </si>
  <si>
    <t>E3A5A20TTH</t>
  </si>
  <si>
    <t>M5A20XB</t>
  </si>
  <si>
    <t>E3A5A20TT</t>
  </si>
  <si>
    <t>E3A5A20KC</t>
  </si>
  <si>
    <t>E3A5A20CЕ</t>
  </si>
  <si>
    <t>E3A5A20AA</t>
  </si>
  <si>
    <t>E3A5A25PPA05</t>
  </si>
  <si>
    <t>E3A5A25PPA09</t>
  </si>
  <si>
    <t>E3A5A25PPA10</t>
  </si>
  <si>
    <t>E3A5A25PPA14</t>
  </si>
  <si>
    <t>E3A5A25PPA15</t>
  </si>
  <si>
    <t>E3A5A25PPA19</t>
  </si>
  <si>
    <t>E3A5A25PPA20</t>
  </si>
  <si>
    <t>E3A5A25PPA24</t>
  </si>
  <si>
    <t>E3A5A25PPA25</t>
  </si>
  <si>
    <t>E3A5A25PPA29</t>
  </si>
  <si>
    <t>E3A5A25PPA30</t>
  </si>
  <si>
    <t>E3A5A25PPA34</t>
  </si>
  <si>
    <t>E3A5A25PPA35</t>
  </si>
  <si>
    <t>E3A5A25PPA39</t>
  </si>
  <si>
    <t>E3A5A25PPA40</t>
  </si>
  <si>
    <t>E3A5A25PPH30</t>
  </si>
  <si>
    <t>E3A5A25P2H30</t>
  </si>
  <si>
    <t>E3A5A25P3H30</t>
  </si>
  <si>
    <t>E3A5A25P4H30</t>
  </si>
  <si>
    <t>E3A5A25P5H30</t>
  </si>
  <si>
    <t>E3A5A25P6H30</t>
  </si>
  <si>
    <t>E3A5A25PBT30</t>
  </si>
  <si>
    <t>E3A5A25P2T30</t>
  </si>
  <si>
    <t>E3A5A25P4T30</t>
  </si>
  <si>
    <t>E3A5A25BЕ55</t>
  </si>
  <si>
    <t>E3A5A25HЕ55</t>
  </si>
  <si>
    <t>E3A5A25BBE55</t>
  </si>
  <si>
    <t>E3A5A25HHE55</t>
  </si>
  <si>
    <t>E3A5A25TB55</t>
  </si>
  <si>
    <t>E3A5A25TH55</t>
  </si>
  <si>
    <t>E3A5A25HB55L</t>
  </si>
  <si>
    <t>E3A5A25HB55P</t>
  </si>
  <si>
    <t>E3A5A25ЕЕB05</t>
  </si>
  <si>
    <t>E3A5A25ЕЕB06</t>
  </si>
  <si>
    <t>E3A5A25ЕЕB07</t>
  </si>
  <si>
    <t>E3A5A25ЕЕB08</t>
  </si>
  <si>
    <t>E3A5A25ЕCB05</t>
  </si>
  <si>
    <t>E3A5A25ЕCA05</t>
  </si>
  <si>
    <t>E3A5A25ЕKB05</t>
  </si>
  <si>
    <t>E3A5A25ЕKA05</t>
  </si>
  <si>
    <t>E3A5A25ЕKP05</t>
  </si>
  <si>
    <t>E3A5A25ЕKM05</t>
  </si>
  <si>
    <t>E3A5A25MЕC15</t>
  </si>
  <si>
    <t>E3A5A25MHC15</t>
  </si>
  <si>
    <t>E3A5A25MPC15</t>
  </si>
  <si>
    <t>E3A5A25MPB15</t>
  </si>
  <si>
    <t>E3A5A25MAP15</t>
  </si>
  <si>
    <t>E3A5A25MMP30</t>
  </si>
  <si>
    <t>E3A5A25CKA30</t>
  </si>
  <si>
    <t>E3A5A25CKP30</t>
  </si>
  <si>
    <t>E3A5A25KPC20</t>
  </si>
  <si>
    <t>E3A5A25TPB</t>
  </si>
  <si>
    <t>E3A5A25TTB</t>
  </si>
  <si>
    <t>E3A5A25TPH</t>
  </si>
  <si>
    <t>E3A5A25TTH</t>
  </si>
  <si>
    <t>M5A25XB</t>
  </si>
  <si>
    <t>E3A5A25TT</t>
  </si>
  <si>
    <t>E3A5A25KC</t>
  </si>
  <si>
    <t>E3A5A25CЕ</t>
  </si>
  <si>
    <t>E3A5A25AA</t>
  </si>
  <si>
    <t>E3A5A32PPA05</t>
  </si>
  <si>
    <t>E3A5A32PPA09</t>
  </si>
  <si>
    <t>E3A5A32PPA10</t>
  </si>
  <si>
    <t>E3A5A32PPA14</t>
  </si>
  <si>
    <t>E3A5A32PPA15</t>
  </si>
  <si>
    <t>E3A5A32PPA19</t>
  </si>
  <si>
    <t>E3A5A32PPA20</t>
  </si>
  <si>
    <t>E3A5A32PPA24</t>
  </si>
  <si>
    <t>E3A5A32PPA25</t>
  </si>
  <si>
    <t>E3A5A32PPA29</t>
  </si>
  <si>
    <t>E3A5A32PPA30</t>
  </si>
  <si>
    <t>E3A5A32PPA34</t>
  </si>
  <si>
    <t>E3A5A32PPA35</t>
  </si>
  <si>
    <t>E3A5A32PPA39</t>
  </si>
  <si>
    <t>E3A5A32PPA40</t>
  </si>
  <si>
    <t>E3A5A32PPH30</t>
  </si>
  <si>
    <t>E3A5A32P2H30</t>
  </si>
  <si>
    <t>E3A5A32P3H30</t>
  </si>
  <si>
    <t>E3A5A32P4H30</t>
  </si>
  <si>
    <t>E3A5A32P5H30</t>
  </si>
  <si>
    <t>E3A5A32P6H30</t>
  </si>
  <si>
    <t>E3A5A32PBT30</t>
  </si>
  <si>
    <t>E3A5A32P2T30</t>
  </si>
  <si>
    <t>E3A5A32P4T30</t>
  </si>
  <si>
    <t>E3A5A32BЕ55</t>
  </si>
  <si>
    <t>E3A5A32HЕ55</t>
  </si>
  <si>
    <t>E3A5A32BBE55</t>
  </si>
  <si>
    <t>E3A5A32HHE55</t>
  </si>
  <si>
    <t>E3A5A32TB55</t>
  </si>
  <si>
    <t>E3A5A32TH55</t>
  </si>
  <si>
    <t>E3A5A32HB55L</t>
  </si>
  <si>
    <t>E3A5A32HB55P</t>
  </si>
  <si>
    <t>E3A5A32ЕЕB05</t>
  </si>
  <si>
    <t>E3A5A32ЕЕB06</t>
  </si>
  <si>
    <t>E3A5A32ЕЕB07</t>
  </si>
  <si>
    <t>E3A5A32ЕЕB08</t>
  </si>
  <si>
    <t>E3A5A32ЕCB05</t>
  </si>
  <si>
    <t>E3A5A32ЕCA05</t>
  </si>
  <si>
    <t>E3A5A32ЕKB05</t>
  </si>
  <si>
    <t>E3A5A32ЕKA05</t>
  </si>
  <si>
    <t>E3A5A32ЕKP05</t>
  </si>
  <si>
    <t>E3A5A32ЕKM05</t>
  </si>
  <si>
    <t>E3A5A32MЕC15</t>
  </si>
  <si>
    <t>E3A5A32MHC15</t>
  </si>
  <si>
    <t>E3A5A32MPC15</t>
  </si>
  <si>
    <t>E3A5A32MPB15</t>
  </si>
  <si>
    <t>E3A5A32MAP15</t>
  </si>
  <si>
    <t>E3A5A32MMP30</t>
  </si>
  <si>
    <t>E3A5A32CKA30</t>
  </si>
  <si>
    <t>E3A5A32CKP30</t>
  </si>
  <si>
    <t>E3A5A32KPC20</t>
  </si>
  <si>
    <t>E3A5A32TPB</t>
  </si>
  <si>
    <t>E3A5A32TTB</t>
  </si>
  <si>
    <t>E3A5A32TPH</t>
  </si>
  <si>
    <t>E3A5A32TTH</t>
  </si>
  <si>
    <t>M5A32XB</t>
  </si>
  <si>
    <t>E3A5A32TT</t>
  </si>
  <si>
    <t>E3A5A32KC</t>
  </si>
  <si>
    <t>E3A5A32CЕ</t>
  </si>
  <si>
    <t>E3A5A32AA</t>
  </si>
  <si>
    <t>E3A5A40PPA05</t>
  </si>
  <si>
    <t>E3A5A40PPA09</t>
  </si>
  <si>
    <t>E3A5A40PPA10</t>
  </si>
  <si>
    <t>E3A5A40PPA14</t>
  </si>
  <si>
    <t>E3A5A40PPA15</t>
  </si>
  <si>
    <t>E3A5A40PPA19</t>
  </si>
  <si>
    <t>E3A5A40PPA20</t>
  </si>
  <si>
    <t>E3A5A40PPA24</t>
  </si>
  <si>
    <t>E3A5A40PPA25</t>
  </si>
  <si>
    <t>E3A5A40PPA29</t>
  </si>
  <si>
    <t>E3A5A40PPA30</t>
  </si>
  <si>
    <t>E3A5A40PPA34</t>
  </si>
  <si>
    <t>E3A5A40PPA35</t>
  </si>
  <si>
    <t>E3A5A40PPA39</t>
  </si>
  <si>
    <t>E3A5A40PPA40</t>
  </si>
  <si>
    <t>E3A5A40PPH30</t>
  </si>
  <si>
    <t>E3A5A40P2H30</t>
  </si>
  <si>
    <t>E3A5A40P3H30</t>
  </si>
  <si>
    <t>E3A5A40P4H30</t>
  </si>
  <si>
    <t>E3A5A40P5H30</t>
  </si>
  <si>
    <t>E3A5A40P6H30</t>
  </si>
  <si>
    <t>E3A5A40PBT30</t>
  </si>
  <si>
    <t>E3A5A40P2T30</t>
  </si>
  <si>
    <t>E3A5A40P4T30</t>
  </si>
  <si>
    <t>E3A5A40BЕ55</t>
  </si>
  <si>
    <t>E3A5A40HЕ55</t>
  </si>
  <si>
    <t>E3A5A40BBE55</t>
  </si>
  <si>
    <t>E3A5A40HHE55</t>
  </si>
  <si>
    <t>E3A5A40TB55</t>
  </si>
  <si>
    <t>E3A5A40TH55</t>
  </si>
  <si>
    <t>E3A5A40HB55L</t>
  </si>
  <si>
    <t>E3A5A40HB55P</t>
  </si>
  <si>
    <t>E3A5A40ЕЕB05</t>
  </si>
  <si>
    <t>E3A5A40ЕЕB06</t>
  </si>
  <si>
    <t>E3A5A40ЕЕB07</t>
  </si>
  <si>
    <t>E3A5A40ЕЕB08</t>
  </si>
  <si>
    <t>E3A5A40ЕCB05</t>
  </si>
  <si>
    <t>E3A5A40ЕCA05</t>
  </si>
  <si>
    <t>E3A5A40ЕKB05</t>
  </si>
  <si>
    <t>E3A5A40ЕKA05</t>
  </si>
  <si>
    <t>E3A5A40ЕKP05</t>
  </si>
  <si>
    <t>E3A5A40ЕKM05</t>
  </si>
  <si>
    <t>E3A5A40MЕC15</t>
  </si>
  <si>
    <t>E3A5A40MHC15</t>
  </si>
  <si>
    <t>E3A5A40MPC15</t>
  </si>
  <si>
    <t>E3A5A40MPB15</t>
  </si>
  <si>
    <t>E3A5A40MAP15</t>
  </si>
  <si>
    <t>E3A5A40MMP30</t>
  </si>
  <si>
    <t>E3A5A40CKA30</t>
  </si>
  <si>
    <t>E3A5A40CKP30</t>
  </si>
  <si>
    <t>E3A5A40KPC20</t>
  </si>
  <si>
    <t>E3A5A40TPB</t>
  </si>
  <si>
    <t>E3A5A40TTB</t>
  </si>
  <si>
    <t>E3A5A40TPH</t>
  </si>
  <si>
    <t>E3A5A40TTH</t>
  </si>
  <si>
    <t>M5A40XB</t>
  </si>
  <si>
    <t>E3A5A40TT</t>
  </si>
  <si>
    <t>E3A5A40KC</t>
  </si>
  <si>
    <t>E3A5A40CЕ</t>
  </si>
  <si>
    <t>E3A5A40AA</t>
  </si>
  <si>
    <t>E3A5A50PPA05</t>
  </si>
  <si>
    <t>E3A5A50PPA09</t>
  </si>
  <si>
    <t>E3A5A50PPA10</t>
  </si>
  <si>
    <t>E3A5A50PPA14</t>
  </si>
  <si>
    <t>E3A5A50PPA15</t>
  </si>
  <si>
    <t>E3A5A50PPA19</t>
  </si>
  <si>
    <t>E3A5A50PPA20</t>
  </si>
  <si>
    <t>E3A5A50PPA24</t>
  </si>
  <si>
    <t>E3A5A50PPA25</t>
  </si>
  <si>
    <t>E3A5A50PPA29</t>
  </si>
  <si>
    <t>E3A5A50PPA30</t>
  </si>
  <si>
    <t>E3A5A50PPA34</t>
  </si>
  <si>
    <t>E3A5A50PPA35</t>
  </si>
  <si>
    <t>E3A5A50PPA39</t>
  </si>
  <si>
    <t>E3A5A50PPA40</t>
  </si>
  <si>
    <t>E3A5A50PPH30</t>
  </si>
  <si>
    <t>E3A5A50P2H30</t>
  </si>
  <si>
    <t>E3A5A50P3H30</t>
  </si>
  <si>
    <t>E3A5A50P4H30</t>
  </si>
  <si>
    <t>E3A5A50P5H30</t>
  </si>
  <si>
    <t>E3A5A50P6H30</t>
  </si>
  <si>
    <t>E3A5A50PBT30</t>
  </si>
  <si>
    <t>E3A5A50P2T30</t>
  </si>
  <si>
    <t>E3A5A50P4T30</t>
  </si>
  <si>
    <t>E3A5A50BЕ55</t>
  </si>
  <si>
    <t>E3A5A50HЕ55</t>
  </si>
  <si>
    <t>E3A5A50BBE55</t>
  </si>
  <si>
    <t>E3A5A50HHE55</t>
  </si>
  <si>
    <t>E3A5A50TB55</t>
  </si>
  <si>
    <t>E3A5A50TH55</t>
  </si>
  <si>
    <t>E3A5A50HB55L</t>
  </si>
  <si>
    <t>E3A5A50HB55P</t>
  </si>
  <si>
    <t>E3A5A50ЕЕB05</t>
  </si>
  <si>
    <t>E3A5A50ЕЕB06</t>
  </si>
  <si>
    <t>E3A5A50ЕЕB07</t>
  </si>
  <si>
    <t>E3A5A50ЕЕB08</t>
  </si>
  <si>
    <t>E3A5A50ЕCB05</t>
  </si>
  <si>
    <t>E3A5A50ЕCA05</t>
  </si>
  <si>
    <t>E3A5A50ЕKB05</t>
  </si>
  <si>
    <t>E3A5A50ЕKA05</t>
  </si>
  <si>
    <t>E3A5A50ЕKP05</t>
  </si>
  <si>
    <t>E3A5A50ЕKM05</t>
  </si>
  <si>
    <t>E3A5A50MЕC15</t>
  </si>
  <si>
    <t>E3A5A50MHC15</t>
  </si>
  <si>
    <t>E3A5A50MPC15</t>
  </si>
  <si>
    <t>E3A5A50MPB15</t>
  </si>
  <si>
    <t>E3A5A50MAP15</t>
  </si>
  <si>
    <t>E3A5A50MMP30</t>
  </si>
  <si>
    <t>E3A5A50CKA30</t>
  </si>
  <si>
    <t>E3A5A50CKP30</t>
  </si>
  <si>
    <t>E3A5A50KPC20</t>
  </si>
  <si>
    <t>E3A5A50TPB</t>
  </si>
  <si>
    <t>E3A5A50TTB</t>
  </si>
  <si>
    <t>E3A5A50TPH</t>
  </si>
  <si>
    <t>E3A5A50TTH</t>
  </si>
  <si>
    <t>M5A50XB</t>
  </si>
  <si>
    <t>E3A5A50TT</t>
  </si>
  <si>
    <t>E3A5A50KC</t>
  </si>
  <si>
    <t>E3A5A50CЕ</t>
  </si>
  <si>
    <t>E3A5A50AA</t>
  </si>
  <si>
    <t>E3A5A64PPA05</t>
  </si>
  <si>
    <t>E3A5A64PPA09</t>
  </si>
  <si>
    <t>E3A5A64PPA10</t>
  </si>
  <si>
    <t>E3A5A64PPA14</t>
  </si>
  <si>
    <t>E3A5A64PPA15</t>
  </si>
  <si>
    <t>E3A5A64PPA19</t>
  </si>
  <si>
    <t>E3A5A64PPA20</t>
  </si>
  <si>
    <t>E3A5A64PPA24</t>
  </si>
  <si>
    <t>E3A5A64PPA25</t>
  </si>
  <si>
    <t>E3A5A64PPA29</t>
  </si>
  <si>
    <t>E3A5A64PPA30</t>
  </si>
  <si>
    <t>E3A5A64PPA34</t>
  </si>
  <si>
    <t>E3A5A64PPA35</t>
  </si>
  <si>
    <t>E3A5A64PPA39</t>
  </si>
  <si>
    <t>E3A5A64PPA40</t>
  </si>
  <si>
    <t>E3A5A64PPH30</t>
  </si>
  <si>
    <t>E3A5A64P2H30</t>
  </si>
  <si>
    <t>E3A5A64P3H30</t>
  </si>
  <si>
    <t>E3A5A64P4H30</t>
  </si>
  <si>
    <t>E3A5A64P5H30</t>
  </si>
  <si>
    <t>E3A5A64P6H30</t>
  </si>
  <si>
    <t>E3A5A64PBT30</t>
  </si>
  <si>
    <t>E3A5A64P2T30</t>
  </si>
  <si>
    <t>E3A5A64P4T30</t>
  </si>
  <si>
    <t>E3A5A64BЕ55</t>
  </si>
  <si>
    <t>E3A5A64HЕ55</t>
  </si>
  <si>
    <t>E3A5A64BBE55</t>
  </si>
  <si>
    <t>E3A5A64HHE55</t>
  </si>
  <si>
    <t>E3A5A64TB55</t>
  </si>
  <si>
    <t>E3A5A64TH55</t>
  </si>
  <si>
    <t>E3A5A64HB55L</t>
  </si>
  <si>
    <t>E3A5A64HB55P</t>
  </si>
  <si>
    <t>E3A5A64ЕЕB05</t>
  </si>
  <si>
    <t>E3A5A64ЕЕB06</t>
  </si>
  <si>
    <t>E3A5A64ЕЕB07</t>
  </si>
  <si>
    <t>E3A5A64ЕЕB08</t>
  </si>
  <si>
    <t>E3A5A64ЕCB05</t>
  </si>
  <si>
    <t>E3A5A64ЕCA05</t>
  </si>
  <si>
    <t>E3A5A64ЕKB05</t>
  </si>
  <si>
    <t>E3A5A64ЕKA05</t>
  </si>
  <si>
    <t>E3A5A64ЕKP05</t>
  </si>
  <si>
    <t>E3A5A64ЕKM05</t>
  </si>
  <si>
    <t>E3A5A64MЕC15</t>
  </si>
  <si>
    <t>E3A5A64MHC15</t>
  </si>
  <si>
    <t>E3A5A64MPC15</t>
  </si>
  <si>
    <t>E3A5A64MPB15</t>
  </si>
  <si>
    <t>E3A5A64MAP15</t>
  </si>
  <si>
    <t>E3A5A64MMP30</t>
  </si>
  <si>
    <t>E3A5A64CKA30</t>
  </si>
  <si>
    <t>E3A5A64CKP30</t>
  </si>
  <si>
    <t>E3A5A64KPC20</t>
  </si>
  <si>
    <t>E3A5A64TPB</t>
  </si>
  <si>
    <t>E3A5A64TTB</t>
  </si>
  <si>
    <t>E3A5A64TPH</t>
  </si>
  <si>
    <t>E3A5A64TTH</t>
  </si>
  <si>
    <t>E3A5A64TT</t>
  </si>
  <si>
    <t>E3A5A64KC</t>
  </si>
  <si>
    <t>E3A5A64CЕ</t>
  </si>
  <si>
    <t>E3A5A64AA</t>
  </si>
  <si>
    <t>отвод.блок</t>
  </si>
  <si>
    <t>Коробка отбора мощности на 160А с разъединителем кулачкового типа</t>
  </si>
  <si>
    <t>Коробка отбора мощности на 250А с разъединителем кулачкового типа</t>
  </si>
  <si>
    <t>Коробка отбора мощности на 400А с разъединителем кулачкового типа</t>
  </si>
  <si>
    <t>Коробка отбора мощности на 630А с разъединителем кулачкового типа</t>
  </si>
  <si>
    <t>Коробка отбора мощности на 160А с разъединителем с плавкими вставками</t>
  </si>
  <si>
    <t>Коробка отбора мощности на 250А с разъединителем с плавкими вставками</t>
  </si>
  <si>
    <t>Коробка отбора мощности на 400А с разъединителем с плавкими вставками</t>
  </si>
  <si>
    <t>Коробка отбора мощности на 630А с разъединителем с плавкими вставками</t>
  </si>
  <si>
    <t>BT025CH8MCB</t>
  </si>
  <si>
    <t>Коробка отбора мощности распределительная под 8 1п МСВ</t>
  </si>
  <si>
    <t>BT025CH12MCB</t>
  </si>
  <si>
    <t>Коробка отбора мощности распределительная под 12 1п МСВ</t>
  </si>
  <si>
    <t>BT025CH24MCB</t>
  </si>
  <si>
    <t>Коробка отбора мощности распределительная под 24 1п МСВ</t>
  </si>
  <si>
    <t>BT025CH36MCB</t>
  </si>
  <si>
    <t>Коробка отбора мощности распределительная под 36 1п МСВ</t>
  </si>
  <si>
    <t>BT025CH16</t>
  </si>
  <si>
    <t>Коробка отбора мощности на 160А</t>
  </si>
  <si>
    <t>BT025CH25</t>
  </si>
  <si>
    <t>Коробка отбора мощности на 250А</t>
  </si>
  <si>
    <t>BT040CH40</t>
  </si>
  <si>
    <t>Коробка отбора мощности на 400А</t>
  </si>
  <si>
    <t>BT063CH63</t>
  </si>
  <si>
    <t>Коробка отбора мощности на 630А</t>
  </si>
  <si>
    <t>BT080CH80</t>
  </si>
  <si>
    <t>Коробка отбора мощности на 800А</t>
  </si>
  <si>
    <t>BT010CH10</t>
  </si>
  <si>
    <t>Коробка отбора мощности на 1000А</t>
  </si>
  <si>
    <t>BT012CH12</t>
  </si>
  <si>
    <t>Коробка отбора мощности на 1250А</t>
  </si>
  <si>
    <t>BT016CH16</t>
  </si>
  <si>
    <t>Коробка отбора мощности на 1600А</t>
  </si>
  <si>
    <t>BT025CH16MCCB</t>
  </si>
  <si>
    <t>Коробка отбора мощности на 160А МССВ 3P, 160А NSX160</t>
  </si>
  <si>
    <t>BT025CH25MCCB</t>
  </si>
  <si>
    <t>Коробка отбора мощности на 250А МССВ 3P, 250A NSX250</t>
  </si>
  <si>
    <t>BT040CH40MCCB</t>
  </si>
  <si>
    <t>Коробка отбора мощности на 400А МССВ 3P, 400A NSX400</t>
  </si>
  <si>
    <t>BT063CH63MCCB</t>
  </si>
  <si>
    <t>Коробка отбора мощности на 630А МССВ 3P, 630A NSX630</t>
  </si>
  <si>
    <t>BT080CH80MCCB</t>
  </si>
  <si>
    <t>Коробка отбора мощности на 800А МССВ 3P, 630A NSX800</t>
  </si>
  <si>
    <t>BT010CH10MCCB</t>
  </si>
  <si>
    <t>Коробка отбора мощности на 1000А МССВ 3P, 630A NSX1000</t>
  </si>
  <si>
    <t>BT012CH12MCCB</t>
  </si>
  <si>
    <t>Коробка отбора мощности на 1250А МССВ 3P, 630A NSX1250</t>
  </si>
  <si>
    <t>BT016CH16MCCB</t>
  </si>
  <si>
    <t>Коробка отбора мощности на 1600А МССВ 3P, 630A NSX1600</t>
  </si>
  <si>
    <t>E3A5A02CЕB20</t>
  </si>
  <si>
    <t>шкаф</t>
  </si>
  <si>
    <t>Секционный шкаф (ВхШхГ) 2100х600х400 с автоматическим выключателем МССВ</t>
  </si>
  <si>
    <t>E3A5A02CЕP20</t>
  </si>
  <si>
    <t>Секционный шкаф (ВхШхГ) 2100х600х400 с разъединителем</t>
  </si>
  <si>
    <t>E3A5A04CЕB20</t>
  </si>
  <si>
    <t>E3A5A04CЕP20</t>
  </si>
  <si>
    <t>E3A5A06CЕB20</t>
  </si>
  <si>
    <t>Секционный шкаф (ВхШхГ) 2100х600х600 с автоматическим выключателем МССВ</t>
  </si>
  <si>
    <t>E3A5A06CЕP20</t>
  </si>
  <si>
    <t>Секционный шкаф (ВхШхГ) 2100х600х600 с разъединителем</t>
  </si>
  <si>
    <t>E3A5A08CЕB20</t>
  </si>
  <si>
    <t>E3A5A08CЕP20</t>
  </si>
  <si>
    <t>E3A5A10CЕB20</t>
  </si>
  <si>
    <t>Секционный шкаф (ВхШхГ) 2100х1000х600 с автоматическим выключателем МССВ</t>
  </si>
  <si>
    <t>E3A5A10CЕP20</t>
  </si>
  <si>
    <t>Секционный шкаф (ВхШхГ) 2100х1000х600 с разъединителем</t>
  </si>
  <si>
    <t>E3A5A12CЕB20</t>
  </si>
  <si>
    <t>E3A5A12CЕP20</t>
  </si>
  <si>
    <t>E3A5A16CЕB20</t>
  </si>
  <si>
    <t>E3A5A16CЕP20</t>
  </si>
  <si>
    <t>E3A5A20CЕB20</t>
  </si>
  <si>
    <t>Секционный шкаф (ВхШхГ) 2100х1200х600 с автоматическим выключателем АСВ</t>
  </si>
  <si>
    <t>E3A5A20CЕP20</t>
  </si>
  <si>
    <t>Секционный шкаф (ВхШхГ) 2100х1200х600 с разъединителем</t>
  </si>
  <si>
    <t>E3A5A25CЕB20</t>
  </si>
  <si>
    <t>E3A5A25CЕP20</t>
  </si>
  <si>
    <t>E3A5A32CЕB20</t>
  </si>
  <si>
    <t>E3A5A32CЕP20</t>
  </si>
  <si>
    <t>E3A5A40CЕB20</t>
  </si>
  <si>
    <t>E3A5A40CЕP20</t>
  </si>
  <si>
    <t>E3A5A50CЕB20</t>
  </si>
  <si>
    <t>E3A5A50CЕP20</t>
  </si>
  <si>
    <t>E3A5A64CЕB20</t>
  </si>
  <si>
    <t>E3A5A64CЕP20</t>
  </si>
  <si>
    <t>E3A5A02PBT</t>
  </si>
  <si>
    <t>Фиксированный отбор</t>
  </si>
  <si>
    <t>E3A5A04PBT</t>
  </si>
  <si>
    <t>E3A5A06PBT</t>
  </si>
  <si>
    <t>E3A5A08PBT</t>
  </si>
  <si>
    <t>E3A5A10PBT</t>
  </si>
  <si>
    <t>E3A5A12PBT</t>
  </si>
  <si>
    <t>E3A5A16PBT</t>
  </si>
  <si>
    <t>E3A5A25PBT</t>
  </si>
  <si>
    <t>E3A5A32PBT</t>
  </si>
  <si>
    <t>E3A5A40PBT</t>
  </si>
  <si>
    <t>E3A5A50PBT</t>
  </si>
  <si>
    <t>E3A5A64PBT</t>
  </si>
  <si>
    <t>E3A5APPH</t>
  </si>
  <si>
    <t>аксессуары</t>
  </si>
  <si>
    <t>Розетка</t>
  </si>
  <si>
    <t>E3A5A00XX</t>
  </si>
  <si>
    <t>Жесткая подвеска (консоль) для вертикального монтажа</t>
  </si>
  <si>
    <t>E3A5A00XA</t>
  </si>
  <si>
    <t>Пружинная подвеска для вертикального монтажа</t>
  </si>
  <si>
    <t>E3A5A00XHK</t>
  </si>
  <si>
    <t>Консольный крепёж для горизонтального монтажа</t>
  </si>
  <si>
    <t>E3A5A00XHKB</t>
  </si>
  <si>
    <t>Консольный крепёж для горизонтального монтажа (колонна)</t>
  </si>
  <si>
    <t>E3A5A00XH</t>
  </si>
  <si>
    <t>Жесткая подвеска для горизонтального монтажа</t>
  </si>
  <si>
    <t>E3A5A00SG</t>
  </si>
  <si>
    <t>Стойка опорная 2.5М для горизонтального монтажа</t>
  </si>
  <si>
    <t>A5A00FR</t>
  </si>
  <si>
    <t>Огнезащитный барьер</t>
  </si>
  <si>
    <t>DP 29.0620 ZH</t>
  </si>
  <si>
    <t>Профиль П-образный DP 29 L=0,6м S=2мм гор.оцинк.</t>
  </si>
  <si>
    <t>DS 40.0530 ZH</t>
  </si>
  <si>
    <t>Профиль П-образный DS 40 L=0,5м S=3мм гор.оцинк.</t>
  </si>
  <si>
    <t>SRT 50.5025 ZH</t>
  </si>
  <si>
    <t>Консоль одиночная SRT 50 L=0,5м S=2,5мм гор.оцинк.</t>
  </si>
  <si>
    <t>SDM 50.5030 ZH</t>
  </si>
  <si>
    <t>Консоль одиночная SDM 50 L=0,5м S=3мм гор.оцинк.</t>
  </si>
  <si>
    <t>MN 20.0810</t>
  </si>
  <si>
    <t>Шпилька резьбовая M8х1000 оцинк.</t>
  </si>
  <si>
    <t>MN 20.1020</t>
  </si>
  <si>
    <t>Шпилька резьбовая M10х2000 оцинк.</t>
  </si>
  <si>
    <t>KS4040450</t>
  </si>
  <si>
    <t>Консоль, L=450 мм, 40х40 мм</t>
  </si>
  <si>
    <t>FB0000000</t>
  </si>
  <si>
    <t>Фиксирующий зажим</t>
  </si>
  <si>
    <t>PS4040500</t>
  </si>
  <si>
    <t>С-образный профиль, L=500 мм, 40х40 мм</t>
  </si>
  <si>
    <t>SM102000</t>
  </si>
  <si>
    <t>Шпилька резьбовая M8х2000 оцинк.</t>
  </si>
  <si>
    <t>E3A5A00KC</t>
  </si>
  <si>
    <t>Комплект крышек стыка (по 2 шт. на 1 стык)</t>
  </si>
  <si>
    <t>E-19</t>
  </si>
  <si>
    <t>F-21</t>
  </si>
  <si>
    <t>E-23</t>
  </si>
  <si>
    <t>300*200*903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</si>
</sst>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6" formatCode="_-* #,##0_-;\-* #,##0_-;_-* &quot;-&quot;??_-;_-@_-"/>
    <numFmt numFmtId="167" formatCode="_-* #,##0\ _₽_-;\-* #,##0\ _₽_-;_-* &quot;-&quot;??\ _₽_-;_-@_-"/>
    <numFmt numFmtId="168" formatCode="_-* #,##0.00\ [$₽-419]_-;\-* #,##0.00\ [$₽-419]_-;_-* &quot;-&quot;??\ [$₽-419]_-;_-@_-"/>
  </numFmts>
  <fonts count="9">
    <font>
      <sz val="11"/>
      <color theme="1"/>
      <name val="Century Gothic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entury Gothic"/>
      <family val="2"/>
      <charset val="204"/>
    </font>
    <font>
      <sz val="11"/>
      <name val="Century Gothic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Century Gothic"/>
      <family val="2"/>
      <charset val="204"/>
    </font>
    <font>
      <sz val="12"/>
      <name val="PF DinDisplay Pro Light"/>
    </font>
    <font>
      <sz val="11"/>
      <color theme="1"/>
      <name val="Century Gothic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5" tint="0.79998168889431442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164" fontId="8" fillId="0" borderId="0" applyFont="0" applyFill="0" applyBorder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7" fontId="5" fillId="0" borderId="5" xfId="0" applyNumberFormat="1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right"/>
    </xf>
    <xf numFmtId="14" fontId="6" fillId="0" borderId="9" xfId="0" applyNumberFormat="1" applyFont="1" applyBorder="1" applyAlignment="1">
      <alignment horizontal="center"/>
    </xf>
    <xf numFmtId="0" fontId="6" fillId="0" borderId="11" xfId="0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0" fontId="6" fillId="0" borderId="13" xfId="0" applyFont="1" applyBorder="1" applyAlignment="1">
      <alignment horizontal="center"/>
    </xf>
    <xf numFmtId="0" fontId="6" fillId="0" borderId="6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right"/>
    </xf>
    <xf numFmtId="0" fontId="4" fillId="0" borderId="0" xfId="0" applyFont="1"/>
    <xf numFmtId="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8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1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168" fontId="7" fillId="0" borderId="0" xfId="3" applyNumberFormat="1" applyFont="1" applyAlignment="1">
      <alignment horizontal="center" vertical="center"/>
    </xf>
    <xf numFmtId="2" fontId="7" fillId="0" borderId="0" xfId="3" applyNumberFormat="1" applyFont="1" applyAlignment="1">
      <alignment horizontal="center" vertical="center"/>
    </xf>
    <xf numFmtId="1" fontId="7" fillId="0" borderId="0" xfId="3" applyNumberFormat="1" applyFont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3" xfId="0" quotePrefix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4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Финансовый" xfId="3" builtinId="3"/>
  </cellStyles>
  <dxfs count="42">
    <dxf>
      <font>
        <b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bottom" textRotation="0" wrapText="0" relativeIndent="0" shrinkToFit="0"/>
    </dxf>
    <dxf>
      <font>
        <b val="0"/>
        <strike val="0"/>
        <u val="none"/>
        <vertAlign val="baseline"/>
        <sz val="12"/>
        <name val="PF DinDisplay Pro Light"/>
        <scheme val="none"/>
      </font>
      <numFmt numFmtId="0" formatCode="General"/>
      <fill>
        <patternFill patternType="none"/>
      </fill>
      <alignment horizontal="center" vertical="bottom" textRotation="0" wrapText="0" relativeIndent="0" shrinkToFit="0"/>
    </dxf>
    <dxf>
      <font>
        <b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bottom" textRotation="0" wrapText="0" relativeIndent="0" shrinkToFit="0"/>
    </dxf>
    <dxf>
      <font>
        <b val="0"/>
        <strike val="0"/>
        <u val="none"/>
        <vertAlign val="baseline"/>
        <sz val="12"/>
        <name val="PF DinDisplay Pro Light"/>
        <scheme val="none"/>
      </font>
      <numFmt numFmtId="0" formatCode="General"/>
      <fill>
        <patternFill patternType="none"/>
      </fill>
      <alignment horizontal="center" vertical="bottom" textRotation="0" wrapText="0" relativeIndent="0" shrinkToFit="0"/>
    </dxf>
    <dxf>
      <font>
        <b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bottom" textRotation="0" wrapText="0" relativeIndent="0" shrinkToFit="0"/>
    </dxf>
    <dxf>
      <font>
        <b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bottom" textRotation="0" wrapText="0" relativeIndent="0" shrinkToFit="0"/>
    </dxf>
    <dxf>
      <font>
        <b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bottom" textRotation="0" wrapText="0" relativeIndent="0" shrinkToFit="0"/>
    </dxf>
    <dxf>
      <font>
        <b val="0"/>
        <i val="0"/>
        <strike val="0"/>
        <u val="none"/>
        <vertAlign val="baseline"/>
        <sz val="12"/>
        <name val="PF DinDisplay Pro Light"/>
        <scheme val="none"/>
      </font>
      <numFmt numFmtId="2" formatCode="0.00"/>
      <fill>
        <patternFill patternType="none"/>
      </fill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12"/>
        <name val="PF DinDisplay Pro Light"/>
        <scheme val="none"/>
      </font>
      <numFmt numFmtId="168" formatCode="_-* #,##0.00\ [$₽-419]_-;\-* #,##0.00\ [$₽-419]_-;_-* &quot;-&quot;??\ [$₽-419]_-;_-@_-"/>
      <fill>
        <patternFill patternType="none"/>
      </fill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12"/>
        <name val="PF DinDisplay Pro Light"/>
        <scheme val="none"/>
      </font>
      <numFmt numFmtId="168" formatCode="_-* #,##0.00\ [$₽-419]_-;\-* #,##0.00\ [$₽-419]_-;_-* &quot;-&quot;??\ [$₽-419]_-;_-@_-"/>
      <fill>
        <patternFill patternType="none"/>
      </fill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left" vertical="center" textRotation="0" wrapText="0" relativeIndent="0" shrinkToFit="0"/>
    </dxf>
    <dxf>
      <font>
        <b val="0"/>
        <i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center" textRotation="0" wrapText="0" relativeIndent="0" shrinkToFit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Century Gothic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numFmt numFmtId="0" formatCode="General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numFmt numFmtId="0" formatCode="General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Century Gothic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11</xdr:row>
      <xdr:rowOff>85725</xdr:rowOff>
    </xdr:from>
    <xdr:to>
      <xdr:col>17</xdr:col>
      <xdr:colOff>75151</xdr:colOff>
      <xdr:row>40</xdr:row>
      <xdr:rowOff>8911</xdr:rowOff>
    </xdr:to>
    <xdr:pic>
      <xdr:nvPicPr>
        <xdr:cNvPr id="4" name="Рисунок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5400675" y="2314575"/>
          <a:ext cx="8390476" cy="49142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N4" totalsRowShown="0">
  <autoFilter ref="A1:N4" xr:uid="{00000000-0009-0000-0100-000001000000}"/>
  <sortState xmlns:xlrd2="http://schemas.microsoft.com/office/spreadsheetml/2017/richdata2" ref="A2:N2">
    <sortCondition ref="A1:A2"/>
  </sortState>
  <tableColumns count="14">
    <tableColumn id="1" xr3:uid="{00000000-0010-0000-0000-000001000000}" name="№ п/п" dataDxfId="41" totalsRowDxfId="40"/>
    <tableColumn id="2" xr3:uid="{00000000-0010-0000-0000-000002000000}" name="Серия" dataDxfId="39" totalsRowDxfId="38"/>
    <tableColumn id="3" xr3:uid="{00000000-0010-0000-0000-000003000000}" name="IP" dataDxfId="37" totalsRowDxfId="36"/>
    <tableColumn id="4" xr3:uid="{00000000-0010-0000-0000-000004000000}" name="Мат. Пров." dataDxfId="35" totalsRowDxfId="34"/>
    <tableColumn id="5" xr3:uid="{00000000-0010-0000-0000-000005000000}" name="Кол. Пров." dataDxfId="33" totalsRowDxfId="32"/>
    <tableColumn id="6" xr3:uid="{00000000-0010-0000-0000-000006000000}" name="Ном. ток, А" dataDxfId="31" totalsRowDxfId="30"/>
    <tableColumn id="7" xr3:uid="{00000000-0010-0000-0000-000007000000}" name="Наименование" dataDxfId="29" totalsRowDxfId="28"/>
    <tableColumn id="8" xr3:uid="{00000000-0010-0000-0000-000008000000}" name="Обозначение" dataDxfId="27" totalsRowDxfId="26">
      <calculatedColumnFormula>IFERROR(OFFSET(Лист2!$G$1,MATCH(Таблица1[[#This Row],[Наименование]],Лист2!$F$2:$F$51,0),0,1,1),"Спец. Изд.")</calculatedColumnFormula>
    </tableColumn>
    <tableColumn id="9" xr3:uid="{00000000-0010-0000-0000-000009000000}" name="Тип" dataDxfId="25" totalsRowDxfId="24">
      <calculatedColumnFormula>IF(AND(H2="pt",J2&lt;=500),"0.5",IF(AND(H2="pt",J2&gt;500,J2&lt;1000),"0.9",IF(AND(H2="pt",J2=1000),"1.0",IF(AND(H2="pt",J2&gt;1000,J2&lt;1500),"1.4",IF(AND(H2="pt",J2=1500),"1.5",IF(AND(H2="pt",J2&gt;1500,J2&lt;2000),"1.9",IF(AND(H2="pt",J2=2000),"2.0",IF(AND(H2="pt",J2&gt;2000,J2&lt;2500),"2.4",IF(AND(H2="pt",J2=2500),"2.5",IF(AND(H2="pt",J2&gt;2500,J2&lt;3000),"2.9",IF(AND(H2="pt",J2=3000),"3.0","")))))))))))</calculatedColumnFormula>
    </tableColumn>
    <tableColumn id="10" xr3:uid="{00000000-0010-0000-0000-00000A000000}" name="Размер, мм" dataDxfId="23" totalsRowDxfId="22"/>
    <tableColumn id="11" xr3:uid="{00000000-0010-0000-0000-00000B000000}" name="Номер элемента" dataDxfId="21" totalsRowDxfId="20"/>
    <tableColumn id="12" xr3:uid="{00000000-0010-0000-0000-00000C000000}" name="Кол, шт" dataDxfId="19" totalsRowDxfId="18"/>
    <tableColumn id="13" xr3:uid="{00000000-0010-0000-0000-00000D000000}" name="Примечание" dataDxfId="17" totalsRowDxfId="16"/>
    <tableColumn id="14" xr3:uid="{00000000-0010-0000-0000-00000E000000}" name="Этап" dataDxfId="15" totalsRow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4" displayName="Таблица14" ref="A1:N867">
  <autoFilter ref="A1:N867" xr:uid="{00000000-0009-0000-0100-000002000000}"/>
  <tableColumns count="14">
    <tableColumn id="1" xr3:uid="{00000000-0010-0000-0100-000001000000}" name="Артикул" totalsRowLabel="Итог" dataDxfId="13"/>
    <tableColumn id="2" xr3:uid="{00000000-0010-0000-0100-000002000000}" name="Номинал" dataDxfId="12"/>
    <tableColumn id="3" xr3:uid="{00000000-0010-0000-0100-000003000000}" name="КУЗН" dataDxfId="11"/>
    <tableColumn id="4" xr3:uid="{00000000-0010-0000-0100-000004000000}" name="Наименование" dataDxfId="10"/>
    <tableColumn id="5" xr3:uid="{00000000-0010-0000-0100-000005000000}" name="ip55" dataDxfId="9"/>
    <tableColumn id="6" xr3:uid="{00000000-0010-0000-0100-000006000000}" name="IP68" dataDxfId="8"/>
    <tableColumn id="7" xr3:uid="{00000000-0010-0000-0100-000007000000}" name="ВЕС" dataDxfId="7"/>
    <tableColumn id="8" xr3:uid="{00000000-0010-0000-0100-000008000000}" name="X" dataDxfId="6"/>
    <tableColumn id="9" xr3:uid="{00000000-0010-0000-0100-000009000000}" name="Y" dataDxfId="5"/>
    <tableColumn id="10" xr3:uid="{00000000-0010-0000-0100-00000A000000}" name="Z" totalsRowFunction="count" dataDxfId="4"/>
    <tableColumn id="11" xr3:uid="{00000000-0010-0000-0100-00000B000000}" name="примечение" dataDxfId="3"/>
    <tableColumn id="12" xr3:uid="{00000000-0010-0000-0100-00000C000000}" name="Обозначение" dataDxfId="2"/>
    <tableColumn id="13" xr3:uid="{00000000-0010-0000-0100-00000D000000}" name="Сцеп" dataDxfId="1"/>
    <tableColumn id="14" xr3:uid="{00000000-0010-0000-0100-00000E000000}" name="Тип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"/>
  <sheetViews>
    <sheetView tabSelected="1" zoomScale="70" zoomScaleNormal="70" workbookViewId="0">
      <selection activeCell="N5" sqref="N5"/>
    </sheetView>
  </sheetViews>
  <sheetFormatPr defaultColWidth="9" defaultRowHeight="13.8"/>
  <cols>
    <col min="1" max="1" width="8.59765625" style="1" bestFit="1" customWidth="1"/>
    <col min="2" max="2" width="6.69921875" style="1" bestFit="1" customWidth="1"/>
    <col min="3" max="3" width="3.69921875" style="1" bestFit="1" customWidth="1"/>
    <col min="4" max="5" width="5.8984375" style="1" bestFit="1" customWidth="1"/>
    <col min="6" max="6" width="9.5" style="1" bestFit="1" customWidth="1"/>
    <col min="7" max="7" width="46.3984375" style="2" bestFit="1" customWidth="1"/>
    <col min="8" max="8" width="15.59765625" style="1" bestFit="1" customWidth="1"/>
    <col min="9" max="9" width="6.8984375" style="1" bestFit="1" customWidth="1"/>
    <col min="10" max="10" width="27.19921875" style="1" bestFit="1" customWidth="1"/>
    <col min="11" max="11" width="12.59765625" style="1" bestFit="1" customWidth="1"/>
    <col min="12" max="12" width="5.69921875" style="1" bestFit="1" customWidth="1"/>
    <col min="13" max="13" width="30.69921875" style="2" customWidth="1"/>
    <col min="14" max="14" width="6.09765625" style="1" bestFit="1" customWidth="1"/>
    <col min="15" max="16384" width="9" style="1"/>
  </cols>
  <sheetData>
    <row r="1" spans="1:14" ht="43.5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>
      <c r="A2" s="57">
        <v>1</v>
      </c>
      <c r="B2" s="57" t="s">
        <v>28</v>
      </c>
      <c r="C2" s="57">
        <v>55</v>
      </c>
      <c r="D2" s="57" t="s">
        <v>35</v>
      </c>
      <c r="E2" s="57">
        <v>4</v>
      </c>
      <c r="F2" s="57">
        <v>800</v>
      </c>
      <c r="G2" s="7" t="s">
        <v>20</v>
      </c>
      <c r="H2" s="8" t="str">
        <f ca="1">IFERROR(OFFSET(Лист2!$G$1,MATCH(Таблица1[[#This Row],[Наименование]],Лист2!$F$2:$F$51,0),0,1,1),"Спец. Изд.")</f>
        <v>pt</v>
      </c>
      <c r="I2" s="8" t="str">
        <f t="shared" ref="I2:I4" ca="1" si="0">IF(AND(H2="pt",J2&lt;=500),"0.5",IF(AND(H2="pt",J2&gt;500,J2&lt;1000),"0.9",IF(AND(H2="pt",J2=1000),"1.0",IF(AND(H2="pt",J2&gt;1000,J2&lt;1500),"1.4",IF(AND(H2="pt",J2=1500),"1.5",IF(AND(H2="pt",J2&gt;1500,J2&lt;2000),"1.9",IF(AND(H2="pt",J2=2000),"2.0",IF(AND(H2="pt",J2&gt;2000,J2&lt;2500),"2.4",IF(AND(H2="pt",J2=2500),"2.5",IF(AND(H2="pt",J2&gt;2500,J2&lt;3000),"2.9",IF(AND(H2="pt",J2=3000),"3.0","")))))))))))</f>
        <v>2.4</v>
      </c>
      <c r="J2" s="7">
        <v>2467</v>
      </c>
      <c r="K2" s="9" t="s">
        <v>1174</v>
      </c>
      <c r="L2" s="7">
        <v>1</v>
      </c>
      <c r="M2" s="10"/>
      <c r="N2" s="8">
        <v>1</v>
      </c>
    </row>
    <row r="3" spans="1:14">
      <c r="A3" s="53">
        <v>2</v>
      </c>
      <c r="B3" s="53" t="s">
        <v>28</v>
      </c>
      <c r="C3" s="53">
        <v>55</v>
      </c>
      <c r="D3" s="53" t="s">
        <v>35</v>
      </c>
      <c r="E3" s="53">
        <v>4</v>
      </c>
      <c r="F3" s="53">
        <v>800</v>
      </c>
      <c r="G3" s="7" t="s">
        <v>20</v>
      </c>
      <c r="H3" s="8" t="str">
        <f ca="1">IFERROR(OFFSET(Лист2!$G$1,MATCH(Таблица1[[#This Row],[Наименование]],Лист2!$F$2:$F$51,0),0,1,1),"Спец. Изд.")</f>
        <v>pt</v>
      </c>
      <c r="I3" s="8" t="str">
        <f t="shared" ca="1" si="0"/>
        <v>1.4</v>
      </c>
      <c r="J3" s="53">
        <v>1203</v>
      </c>
      <c r="K3" s="54" t="s">
        <v>1175</v>
      </c>
      <c r="L3" s="53">
        <v>1</v>
      </c>
      <c r="M3" s="55"/>
      <c r="N3" s="56">
        <v>1</v>
      </c>
    </row>
    <row r="4" spans="1:14">
      <c r="A4" s="53">
        <v>3</v>
      </c>
      <c r="B4" s="53" t="s">
        <v>28</v>
      </c>
      <c r="C4" s="53">
        <v>55</v>
      </c>
      <c r="D4" s="53" t="s">
        <v>35</v>
      </c>
      <c r="E4" s="53">
        <v>4</v>
      </c>
      <c r="F4" s="53">
        <v>800</v>
      </c>
      <c r="G4" s="7" t="s">
        <v>25</v>
      </c>
      <c r="H4" s="8" t="str">
        <f ca="1">IFERROR(OFFSET(Лист2!$G$1,MATCH(Таблица1[[#This Row],[Наименование]],Лист2!$F$2:$F$51,0),0,1,1),"Спец. Изд.")</f>
        <v>zv</v>
      </c>
      <c r="I4" s="8" t="str">
        <f t="shared" ca="1" si="0"/>
        <v/>
      </c>
      <c r="J4" s="53" t="s">
        <v>1177</v>
      </c>
      <c r="K4" s="54" t="s">
        <v>1176</v>
      </c>
      <c r="L4" s="53">
        <v>1</v>
      </c>
      <c r="M4" s="55"/>
      <c r="N4" s="56">
        <v>1</v>
      </c>
    </row>
  </sheetData>
  <pageMargins left="0.70866141732283472" right="0.70866141732283472" top="1.5354330708661421" bottom="0.74803149606299213" header="0.31496062992125984" footer="0.31496062992125984"/>
  <pageSetup paperSize="9" scale="60" orientation="landscape"/>
  <headerFooter>
    <oddHeader>&amp;L&amp;G&amp;C&amp;"Century Gothic,полужирный"&amp;14
&amp;A проекта&amp;"Century Gothic,обычный"&amp;12
Наименование:&amp;"Century Gothic,полужирный" ЗТИ&amp;"Century Gothic,обычный"
№: 52
&amp;"Century Gothic,курсив"Составил: Кузнецов
Утвердил:Урих&amp;R
&amp;12&amp;D</oddHeader>
    <oddFooter>&amp;L&amp;Z&amp;F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00000000-0002-0000-0000-000000000000}">
          <x14:formula1>
            <xm:f>Лист2!$A$2:$A$4</xm:f>
          </x14:formula1>
          <xm:sqref>B2:B4</xm:sqref>
        </x14:dataValidation>
        <x14:dataValidation type="list" allowBlank="1" showInputMessage="1" showErrorMessage="1" xr:uid="{00000000-0002-0000-0000-000001000000}">
          <x14:formula1>
            <xm:f>Лист2!$B$2:$B$5</xm:f>
          </x14:formula1>
          <xm:sqref>C2:C4</xm:sqref>
        </x14:dataValidation>
        <x14:dataValidation type="list" allowBlank="1" showInputMessage="1" showErrorMessage="1" xr:uid="{00000000-0002-0000-0000-000002000000}">
          <x14:formula1>
            <xm:f>Лист2!$C$2:$C$3</xm:f>
          </x14:formula1>
          <xm:sqref>D2:D4</xm:sqref>
        </x14:dataValidation>
        <x14:dataValidation type="list" allowBlank="1" showInputMessage="1" showErrorMessage="1" xr:uid="{00000000-0002-0000-0000-000003000000}">
          <x14:formula1>
            <xm:f>Лист2!$D$2:$D$4</xm:f>
          </x14:formula1>
          <xm:sqref>E2:E4</xm:sqref>
        </x14:dataValidation>
        <x14:dataValidation type="list" allowBlank="1" showInputMessage="1" showErrorMessage="1" xr:uid="{00000000-0002-0000-0000-000004000000}">
          <x14:formula1>
            <xm:f>Лист2!$F$2:$F$51</xm:f>
          </x14:formula1>
          <xm:sqref>G2:G4</xm:sqref>
        </x14:dataValidation>
        <x14:dataValidation type="list" allowBlank="1" showInputMessage="1" showErrorMessage="1" xr:uid="{00000000-0002-0000-0000-000005000000}">
          <x14:formula1>
            <xm:f>Лист2!$E$2:$E$15</xm:f>
          </x14:formula1>
          <xm:sqref>F2:F4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P48"/>
    </sheetView>
  </sheetViews>
  <sheetFormatPr defaultRowHeight="13.8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"/>
  <sheetViews>
    <sheetView zoomScale="110" workbookViewId="0">
      <selection activeCell="F2" sqref="F2"/>
    </sheetView>
  </sheetViews>
  <sheetFormatPr defaultRowHeight="13.8"/>
  <cols>
    <col min="1" max="1" width="8.69921875" style="1" bestFit="1"/>
    <col min="2" max="2" width="2.8984375" bestFit="1" customWidth="1"/>
    <col min="3" max="3" width="22.5" bestFit="1" customWidth="1"/>
    <col min="4" max="4" width="17.69921875" bestFit="1" customWidth="1"/>
    <col min="5" max="5" width="20.19921875" bestFit="1" customWidth="1"/>
    <col min="6" max="6" width="62.5" bestFit="1" customWidth="1"/>
    <col min="7" max="7" width="10.5" bestFit="1" customWidth="1"/>
    <col min="8" max="8" width="4" bestFit="1" customWidth="1"/>
    <col min="9" max="9" width="74.09765625" bestFit="1" customWidth="1"/>
  </cols>
  <sheetData>
    <row r="1" spans="1:9" ht="27.6">
      <c r="A1" s="11" t="s">
        <v>1</v>
      </c>
      <c r="B1" s="11" t="s">
        <v>2</v>
      </c>
      <c r="C1" s="11" t="s">
        <v>32</v>
      </c>
      <c r="D1" s="11" t="s">
        <v>33</v>
      </c>
      <c r="E1" s="11" t="s">
        <v>34</v>
      </c>
      <c r="F1" s="6" t="s">
        <v>6</v>
      </c>
      <c r="G1" s="6" t="s">
        <v>7</v>
      </c>
    </row>
    <row r="2" spans="1:9">
      <c r="A2" s="1" t="s">
        <v>28</v>
      </c>
      <c r="B2" s="1">
        <v>55</v>
      </c>
      <c r="C2" s="1" t="s">
        <v>35</v>
      </c>
      <c r="D2" s="1">
        <v>3</v>
      </c>
      <c r="E2" s="1">
        <v>250</v>
      </c>
      <c r="F2" s="12" t="s">
        <v>20</v>
      </c>
      <c r="G2" s="13" t="s">
        <v>36</v>
      </c>
      <c r="I2" t="str">
        <f t="shared" ref="I2:I51" si="0">CONCATENATE(CHAR(34),G2,CHAR(34),": ",CHAR(34),F2,CHAR(34),",")</f>
        <v>"pt": "прямая секция",</v>
      </c>
    </row>
    <row r="3" spans="1:9">
      <c r="A3" s="1" t="s">
        <v>37</v>
      </c>
      <c r="B3" s="1">
        <v>65</v>
      </c>
      <c r="C3" s="1" t="s">
        <v>18</v>
      </c>
      <c r="D3" s="1">
        <v>4</v>
      </c>
      <c r="E3" s="1">
        <v>400</v>
      </c>
      <c r="F3" s="12" t="s">
        <v>19</v>
      </c>
      <c r="G3" s="13" t="s">
        <v>38</v>
      </c>
      <c r="I3" t="str">
        <f t="shared" si="0"/>
        <v>"pf": "прямая секция с фланцем",</v>
      </c>
    </row>
    <row r="4" spans="1:9">
      <c r="A4" s="1" t="s">
        <v>17</v>
      </c>
      <c r="B4" s="1">
        <v>68</v>
      </c>
      <c r="C4" s="1"/>
      <c r="D4" s="1">
        <v>5</v>
      </c>
      <c r="E4" s="1">
        <v>630</v>
      </c>
      <c r="F4" s="12" t="s">
        <v>39</v>
      </c>
      <c r="G4" s="13" t="s">
        <v>40</v>
      </c>
      <c r="I4" t="str">
        <f t="shared" si="0"/>
        <v>"pfk": "прямая секция с закрытым фланцем",</v>
      </c>
    </row>
    <row r="5" spans="1:9">
      <c r="B5" s="1">
        <v>67</v>
      </c>
      <c r="C5" s="1"/>
      <c r="D5" s="1"/>
      <c r="E5" s="1">
        <v>800</v>
      </c>
      <c r="F5" s="12" t="s">
        <v>41</v>
      </c>
      <c r="G5" s="13" t="s">
        <v>42</v>
      </c>
      <c r="I5" t="str">
        <f t="shared" si="0"/>
        <v>"prf": "прямая распределительная секция с фикс. Выводом",</v>
      </c>
    </row>
    <row r="6" spans="1:9">
      <c r="B6" s="1"/>
      <c r="C6" s="1"/>
      <c r="D6" s="1"/>
      <c r="E6" s="1">
        <v>1000</v>
      </c>
      <c r="F6" s="12" t="s">
        <v>21</v>
      </c>
      <c r="G6" s="13" t="s">
        <v>43</v>
      </c>
      <c r="I6" t="str">
        <f t="shared" si="0"/>
        <v>"pr": "прямая распределительная секция с розеткой",</v>
      </c>
    </row>
    <row r="7" spans="1:9">
      <c r="B7" s="1"/>
      <c r="C7" s="1"/>
      <c r="D7" s="1"/>
      <c r="E7" s="1">
        <v>1250</v>
      </c>
      <c r="F7" s="12" t="s">
        <v>23</v>
      </c>
      <c r="G7" s="13" t="s">
        <v>44</v>
      </c>
      <c r="I7" t="str">
        <f t="shared" si="0"/>
        <v>"ug": "угловая горизонтальная секция",</v>
      </c>
    </row>
    <row r="8" spans="1:9">
      <c r="B8" s="1"/>
      <c r="C8" s="1"/>
      <c r="D8" s="1"/>
      <c r="E8" s="1">
        <v>1600</v>
      </c>
      <c r="F8" s="12" t="s">
        <v>45</v>
      </c>
      <c r="G8" s="13" t="s">
        <v>46</v>
      </c>
      <c r="I8" t="str">
        <f t="shared" si="0"/>
        <v>"ugf": "угловая горизонтальная секция c фланцем",</v>
      </c>
    </row>
    <row r="9" spans="1:9">
      <c r="B9" s="1"/>
      <c r="C9" s="1"/>
      <c r="D9" s="1"/>
      <c r="E9" s="1">
        <v>2000</v>
      </c>
      <c r="F9" s="12" t="s">
        <v>24</v>
      </c>
      <c r="G9" s="13" t="s">
        <v>47</v>
      </c>
      <c r="I9" t="str">
        <f t="shared" si="0"/>
        <v>"uv": "угловая вертикальная секция",</v>
      </c>
    </row>
    <row r="10" spans="1:9">
      <c r="B10" s="1"/>
      <c r="C10" s="1"/>
      <c r="D10" s="1"/>
      <c r="E10" s="1">
        <v>2500</v>
      </c>
      <c r="F10" s="12" t="s">
        <v>48</v>
      </c>
      <c r="G10" s="13" t="s">
        <v>49</v>
      </c>
      <c r="I10" t="str">
        <f t="shared" si="0"/>
        <v>"uvf": "угловая вертикальная секция с фланцем",</v>
      </c>
    </row>
    <row r="11" spans="1:9">
      <c r="B11" s="1"/>
      <c r="C11" s="1"/>
      <c r="D11" s="1"/>
      <c r="E11" s="1">
        <v>3200</v>
      </c>
      <c r="F11" s="12" t="s">
        <v>26</v>
      </c>
      <c r="G11" s="13" t="s">
        <v>50</v>
      </c>
      <c r="I11" t="str">
        <f t="shared" si="0"/>
        <v>"kp": "правая комбинированная секция",</v>
      </c>
    </row>
    <row r="12" spans="1:9">
      <c r="B12" s="1"/>
      <c r="C12" s="1"/>
      <c r="D12" s="1"/>
      <c r="E12" s="1">
        <v>4000</v>
      </c>
      <c r="F12" s="12" t="s">
        <v>51</v>
      </c>
      <c r="G12" s="13" t="s">
        <v>52</v>
      </c>
      <c r="I12" t="str">
        <f t="shared" si="0"/>
        <v>"kpfug": "правая комбинированная секция с фланцем уг",</v>
      </c>
    </row>
    <row r="13" spans="1:9">
      <c r="B13" s="1"/>
      <c r="C13" s="1"/>
      <c r="D13" s="1"/>
      <c r="E13" s="1">
        <v>5000</v>
      </c>
      <c r="F13" s="12" t="s">
        <v>53</v>
      </c>
      <c r="G13" s="13" t="s">
        <v>54</v>
      </c>
      <c r="I13" t="str">
        <f t="shared" si="0"/>
        <v>"kpfuv": "правая комбинированная секция с фланцем ув",</v>
      </c>
    </row>
    <row r="14" spans="1:9">
      <c r="E14" s="1">
        <v>6300</v>
      </c>
      <c r="F14" s="12" t="s">
        <v>55</v>
      </c>
      <c r="G14" s="13" t="s">
        <v>56</v>
      </c>
      <c r="I14" t="str">
        <f t="shared" si="0"/>
        <v>"kl": "левая комбинированная секция",</v>
      </c>
    </row>
    <row r="15" spans="1:9">
      <c r="E15" s="1">
        <v>7000</v>
      </c>
      <c r="F15" s="12" t="s">
        <v>57</v>
      </c>
      <c r="G15" s="13" t="s">
        <v>58</v>
      </c>
      <c r="I15" t="str">
        <f t="shared" si="0"/>
        <v>"klfug": "левая комбинированная секция с фланцем уг",</v>
      </c>
    </row>
    <row r="16" spans="1:9">
      <c r="F16" s="12" t="s">
        <v>59</v>
      </c>
      <c r="G16" s="13" t="s">
        <v>60</v>
      </c>
      <c r="I16" t="str">
        <f t="shared" si="0"/>
        <v>"klfuv": "левая комбинированная секция с фланцем ув",</v>
      </c>
    </row>
    <row r="17" spans="6:9">
      <c r="F17" s="12" t="s">
        <v>61</v>
      </c>
      <c r="G17" s="13" t="s">
        <v>62</v>
      </c>
      <c r="I17" t="str">
        <f t="shared" si="0"/>
        <v>"zvf": "z-образная вертикальная секция с фланцем",</v>
      </c>
    </row>
    <row r="18" spans="6:9">
      <c r="F18" s="12" t="s">
        <v>25</v>
      </c>
      <c r="G18" s="13" t="s">
        <v>63</v>
      </c>
      <c r="I18" t="str">
        <f t="shared" si="0"/>
        <v>"zv": "z-образная вертикальная секция",</v>
      </c>
    </row>
    <row r="19" spans="6:9">
      <c r="F19" s="12" t="s">
        <v>64</v>
      </c>
      <c r="G19" s="13" t="s">
        <v>65</v>
      </c>
      <c r="I19" t="str">
        <f t="shared" si="0"/>
        <v>"zgf": "z-образная горизонтальная с фланцем",</v>
      </c>
    </row>
    <row r="20" spans="6:9">
      <c r="F20" s="12" t="s">
        <v>27</v>
      </c>
      <c r="G20" s="13" t="s">
        <v>66</v>
      </c>
      <c r="I20" t="str">
        <f t="shared" si="0"/>
        <v>"zg": "z-образная горизонтальная секция",</v>
      </c>
    </row>
    <row r="21" spans="6:9">
      <c r="F21" s="12" t="s">
        <v>67</v>
      </c>
      <c r="G21" s="13" t="s">
        <v>68</v>
      </c>
      <c r="I21" t="str">
        <f t="shared" si="0"/>
        <v>"tv": "тройник вертикальный",</v>
      </c>
    </row>
    <row r="22" spans="6:9">
      <c r="F22" s="12" t="s">
        <v>69</v>
      </c>
      <c r="G22" s="13" t="s">
        <v>70</v>
      </c>
      <c r="I22" t="str">
        <f t="shared" si="0"/>
        <v>"tvf": "тройник вертикальный с фланцем",</v>
      </c>
    </row>
    <row r="23" spans="6:9">
      <c r="F23" s="12" t="s">
        <v>22</v>
      </c>
      <c r="G23" s="13" t="s">
        <v>71</v>
      </c>
      <c r="I23" t="str">
        <f t="shared" si="0"/>
        <v>"tg": "тройник горизонтальный",</v>
      </c>
    </row>
    <row r="24" spans="6:9">
      <c r="F24" s="12" t="s">
        <v>72</v>
      </c>
      <c r="G24" s="13" t="s">
        <v>73</v>
      </c>
      <c r="I24" t="str">
        <f t="shared" si="0"/>
        <v>"tgf": "тройник горизонтальный с флацем",</v>
      </c>
    </row>
    <row r="25" spans="6:9">
      <c r="F25" s="12" t="s">
        <v>74</v>
      </c>
      <c r="G25" s="13" t="s">
        <v>75</v>
      </c>
      <c r="I25" t="str">
        <f t="shared" si="0"/>
        <v>"sk": "секция компенсации",</v>
      </c>
    </row>
    <row r="26" spans="6:9">
      <c r="F26" s="12" t="s">
        <v>76</v>
      </c>
      <c r="G26" s="13" t="s">
        <v>77</v>
      </c>
      <c r="I26" t="str">
        <f t="shared" si="0"/>
        <v>"spf": "секция перевода фаз",</v>
      </c>
    </row>
    <row r="27" spans="6:9">
      <c r="F27" s="12" t="s">
        <v>78</v>
      </c>
      <c r="G27" s="13" t="s">
        <v>79</v>
      </c>
      <c r="I27" t="str">
        <f t="shared" si="0"/>
        <v>"pn": "секция перевода нейтрали",</v>
      </c>
    </row>
    <row r="28" spans="6:9">
      <c r="F28" s="12" t="s">
        <v>29</v>
      </c>
      <c r="G28" s="13" t="s">
        <v>80</v>
      </c>
      <c r="I28" t="str">
        <f t="shared" si="0"/>
        <v>"om": "блок отбора мощности",</v>
      </c>
    </row>
    <row r="29" spans="6:9">
      <c r="F29" s="12" t="s">
        <v>81</v>
      </c>
      <c r="G29" s="13" t="s">
        <v>82</v>
      </c>
      <c r="I29" t="str">
        <f t="shared" si="0"/>
        <v>"omf": "блок отбора мощности фикcированный",</v>
      </c>
    </row>
    <row r="30" spans="6:9">
      <c r="F30" s="12" t="s">
        <v>83</v>
      </c>
      <c r="G30" s="13" t="s">
        <v>84</v>
      </c>
      <c r="I30" t="str">
        <f t="shared" si="0"/>
        <v>"tsv": "трансформаторная секция вертикальная",</v>
      </c>
    </row>
    <row r="31" spans="6:9">
      <c r="F31" s="12" t="s">
        <v>85</v>
      </c>
      <c r="G31" s="13" t="s">
        <v>86</v>
      </c>
      <c r="I31" t="str">
        <f t="shared" si="0"/>
        <v>"tsvuv": "трансформаторная секция вертикальная с углом вертикальным",</v>
      </c>
    </row>
    <row r="32" spans="6:9">
      <c r="F32" s="12" t="s">
        <v>87</v>
      </c>
      <c r="G32" s="13" t="s">
        <v>88</v>
      </c>
      <c r="I32" t="str">
        <f t="shared" si="0"/>
        <v>"tsvug": "трансформаторная секция вертикальная с углом горизонтальным",</v>
      </c>
    </row>
    <row r="33" spans="6:9">
      <c r="F33" s="12" t="s">
        <v>89</v>
      </c>
      <c r="G33" s="13" t="s">
        <v>90</v>
      </c>
      <c r="I33" t="str">
        <f t="shared" si="0"/>
        <v>"tsvt": "трансформаторная секция вертикальная с тройником",</v>
      </c>
    </row>
    <row r="34" spans="6:9">
      <c r="F34" s="12" t="s">
        <v>91</v>
      </c>
      <c r="G34" s="13" t="s">
        <v>92</v>
      </c>
      <c r="I34" t="str">
        <f t="shared" si="0"/>
        <v>"tsg": "трансформаторная секция горизонтальная",</v>
      </c>
    </row>
    <row r="35" spans="6:9">
      <c r="F35" s="12" t="s">
        <v>93</v>
      </c>
      <c r="G35" s="13" t="s">
        <v>94</v>
      </c>
      <c r="I35" t="str">
        <f t="shared" si="0"/>
        <v>"tsguv": "трансформаторная секция горизонтальная с углом вертикальным",</v>
      </c>
    </row>
    <row r="36" spans="6:9">
      <c r="F36" s="12" t="s">
        <v>95</v>
      </c>
      <c r="G36" s="13" t="s">
        <v>96</v>
      </c>
      <c r="I36" t="str">
        <f t="shared" si="0"/>
        <v>"tsgug": "трансформаторная секция горизонтальная с углом горизонтальным",</v>
      </c>
    </row>
    <row r="37" spans="6:9">
      <c r="F37" s="12" t="s">
        <v>97</v>
      </c>
      <c r="G37" s="13" t="s">
        <v>98</v>
      </c>
      <c r="I37" t="str">
        <f t="shared" si="0"/>
        <v>"tsgt": "трансформаторная секция горизонтальная с тройником",</v>
      </c>
    </row>
    <row r="38" spans="6:9">
      <c r="F38" s="12" t="s">
        <v>31</v>
      </c>
      <c r="G38" s="13" t="s">
        <v>99</v>
      </c>
      <c r="I38" t="str">
        <f t="shared" si="0"/>
        <v>"kz": "концевая заглушка",</v>
      </c>
    </row>
    <row r="39" spans="6:9">
      <c r="F39" s="12" t="s">
        <v>100</v>
      </c>
      <c r="G39" s="13" t="s">
        <v>101</v>
      </c>
      <c r="I39" t="str">
        <f t="shared" si="0"/>
        <v>"sb": "стыковочный блок",</v>
      </c>
    </row>
    <row r="40" spans="6:9">
      <c r="F40" s="12" t="s">
        <v>102</v>
      </c>
      <c r="G40" s="13" t="s">
        <v>103</v>
      </c>
      <c r="I40" t="str">
        <f t="shared" si="0"/>
        <v>"op": "огнепожарная проходка",</v>
      </c>
    </row>
    <row r="41" spans="6:9">
      <c r="F41" s="12" t="s">
        <v>104</v>
      </c>
      <c r="G41" s="13" t="s">
        <v>105</v>
      </c>
      <c r="I41" t="str">
        <f t="shared" si="0"/>
        <v>"ks": "крепежная скоба + комплект крепежа",</v>
      </c>
    </row>
    <row r="42" spans="6:9">
      <c r="F42" s="12" t="s">
        <v>106</v>
      </c>
      <c r="G42" s="13" t="s">
        <v>107</v>
      </c>
      <c r="I42" t="str">
        <f t="shared" si="0"/>
        <v>"rpn": "Редуктор понижения номинала",</v>
      </c>
    </row>
    <row r="43" spans="6:9">
      <c r="F43" s="12" t="s">
        <v>108</v>
      </c>
      <c r="G43" s="13" t="s">
        <v>109</v>
      </c>
      <c r="I43" t="str">
        <f t="shared" si="0"/>
        <v>"xv": "Х-образная секция вертикальная секция",</v>
      </c>
    </row>
    <row r="44" spans="6:9">
      <c r="F44" s="12" t="s">
        <v>30</v>
      </c>
      <c r="G44" s="13" t="s">
        <v>110</v>
      </c>
      <c r="I44" t="str">
        <f t="shared" si="0"/>
        <v>"pp": "пружинный подвес",</v>
      </c>
    </row>
    <row r="45" spans="6:9">
      <c r="F45" s="12" t="s">
        <v>111</v>
      </c>
      <c r="G45" s="13" t="s">
        <v>112</v>
      </c>
      <c r="I45" t="str">
        <f t="shared" si="0"/>
        <v>"Спец. Изд.": "Комплект гибких шин для подключения",</v>
      </c>
    </row>
    <row r="46" spans="6:9">
      <c r="F46" s="12" t="s">
        <v>113</v>
      </c>
      <c r="G46" s="13" t="s">
        <v>114</v>
      </c>
      <c r="I46" t="str">
        <f t="shared" si="0"/>
        <v>"gp": "жесткий подвес",</v>
      </c>
    </row>
    <row r="47" spans="6:9">
      <c r="F47" s="12" t="s">
        <v>115</v>
      </c>
      <c r="G47" s="13" t="s">
        <v>116</v>
      </c>
      <c r="I47" t="str">
        <f t="shared" si="0"/>
        <v>"kfb": "Короб фланцевого блока",</v>
      </c>
    </row>
    <row r="48" spans="6:9">
      <c r="F48" s="12" t="s">
        <v>117</v>
      </c>
      <c r="G48" s="13" t="s">
        <v>118</v>
      </c>
      <c r="I48" t="str">
        <f t="shared" si="0"/>
        <v>"ad": "адаптер",</v>
      </c>
    </row>
    <row r="49" spans="6:9">
      <c r="F49" s="12" t="s">
        <v>119</v>
      </c>
      <c r="G49" s="13" t="s">
        <v>112</v>
      </c>
      <c r="I49" t="str">
        <f t="shared" si="0"/>
        <v>"Спец. Изд.": "Секционная коробка с разъеденителем",</v>
      </c>
    </row>
    <row r="50" spans="6:9">
      <c r="F50" s="12" t="s">
        <v>120</v>
      </c>
      <c r="G50" s="13" t="s">
        <v>121</v>
      </c>
      <c r="I50" t="str">
        <f t="shared" si="0"/>
        <v>"nf": "Настенный фланец",</v>
      </c>
    </row>
    <row r="51" spans="6:9">
      <c r="F51" s="12" t="s">
        <v>122</v>
      </c>
      <c r="G51" s="13" t="s">
        <v>123</v>
      </c>
      <c r="I51" t="str">
        <f t="shared" si="0"/>
        <v>"ksb": "крышка стыка",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D5"/>
  <sheetViews>
    <sheetView workbookViewId="0">
      <selection activeCell="D10" sqref="D10"/>
    </sheetView>
  </sheetViews>
  <sheetFormatPr defaultRowHeight="13.8"/>
  <cols>
    <col min="3" max="3" width="32.69921875" bestFit="1" customWidth="1"/>
    <col min="4" max="4" width="10.69921875" bestFit="1" customWidth="1"/>
  </cols>
  <sheetData>
    <row r="2" spans="3:4">
      <c r="C2" s="14" t="s">
        <v>124</v>
      </c>
    </row>
    <row r="3" spans="3:4" ht="14.4">
      <c r="C3" s="15" t="s">
        <v>125</v>
      </c>
      <c r="D3" s="16">
        <v>878</v>
      </c>
    </row>
    <row r="5" spans="3:4" ht="14.4">
      <c r="C5" s="15" t="s">
        <v>126</v>
      </c>
      <c r="D5" s="17">
        <f>ROUNDUP(EVEN((D3/3)*4),0)</f>
        <v>1172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9" sqref="F29"/>
    </sheetView>
  </sheetViews>
  <sheetFormatPr defaultRowHeight="13.8"/>
  <sheetData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9"/>
  <sheetViews>
    <sheetView workbookViewId="0">
      <selection activeCell="E35" sqref="E35"/>
    </sheetView>
  </sheetViews>
  <sheetFormatPr defaultColWidth="9" defaultRowHeight="13.2"/>
  <cols>
    <col min="1" max="1" width="5.3984375" style="19" bestFit="1" customWidth="1"/>
    <col min="2" max="2" width="18.8984375" style="18" bestFit="1" customWidth="1"/>
    <col min="3" max="3" width="13.19921875" style="18" bestFit="1" customWidth="1"/>
    <col min="4" max="4" width="8.09765625" style="19" bestFit="1" customWidth="1"/>
    <col min="5" max="5" width="6.3984375" style="19" bestFit="1" customWidth="1"/>
    <col min="6" max="6" width="18.5" style="19" bestFit="1" customWidth="1"/>
    <col min="7" max="7" width="7.8984375" style="19" bestFit="1" customWidth="1"/>
    <col min="8" max="8" width="17.19921875" style="19" bestFit="1" customWidth="1"/>
    <col min="9" max="9" width="11.5" style="18" bestFit="1" customWidth="1"/>
    <col min="10" max="10" width="8.8984375" style="18" bestFit="1" customWidth="1"/>
    <col min="11" max="11" width="9.09765625" style="18" bestFit="1" customWidth="1"/>
    <col min="12" max="12" width="11.3984375" style="18" bestFit="1" customWidth="1"/>
    <col min="13" max="13" width="9.09765625" style="18" bestFit="1" customWidth="1"/>
    <col min="14" max="14" width="7.3984375" style="18" bestFit="1" customWidth="1"/>
    <col min="15" max="15" width="9" style="18" bestFit="1"/>
    <col min="16" max="16384" width="9" style="18"/>
  </cols>
  <sheetData>
    <row r="1" spans="1:15">
      <c r="D1" s="20"/>
      <c r="E1" s="20"/>
      <c r="F1" s="20"/>
      <c r="G1" s="20"/>
      <c r="H1" s="20"/>
    </row>
    <row r="3" spans="1:15" ht="39.6">
      <c r="A3" s="21" t="s">
        <v>0</v>
      </c>
      <c r="B3" s="21" t="s">
        <v>7</v>
      </c>
      <c r="C3" s="21" t="s">
        <v>127</v>
      </c>
      <c r="D3" s="22" t="s">
        <v>128</v>
      </c>
      <c r="E3" s="22" t="s">
        <v>129</v>
      </c>
      <c r="F3" s="23" t="s">
        <v>130</v>
      </c>
      <c r="G3" s="22" t="s">
        <v>131</v>
      </c>
      <c r="H3" s="22" t="s">
        <v>132</v>
      </c>
      <c r="I3" s="22" t="s">
        <v>133</v>
      </c>
      <c r="J3" s="22" t="s">
        <v>134</v>
      </c>
      <c r="K3" s="22" t="s">
        <v>135</v>
      </c>
      <c r="L3" s="22" t="s">
        <v>136</v>
      </c>
      <c r="M3" s="22" t="s">
        <v>137</v>
      </c>
      <c r="N3" s="22" t="s">
        <v>138</v>
      </c>
      <c r="O3" s="18" t="s">
        <v>139</v>
      </c>
    </row>
    <row r="4" spans="1:15">
      <c r="A4" s="24">
        <v>1</v>
      </c>
      <c r="B4" s="25" t="s">
        <v>140</v>
      </c>
      <c r="C4" s="25" t="str">
        <f t="shared" ref="C4:C11" si="0">VLOOKUP(B4,$H$42:$I$49,2,0)</f>
        <v>250х250х450</v>
      </c>
      <c r="D4" s="24">
        <v>1</v>
      </c>
      <c r="E4" s="24"/>
      <c r="F4" s="26"/>
      <c r="G4" s="24"/>
      <c r="H4" s="22"/>
      <c r="I4" s="22"/>
      <c r="J4" s="24"/>
      <c r="K4" s="22"/>
      <c r="L4" s="24"/>
      <c r="M4" s="24"/>
      <c r="N4" s="24"/>
    </row>
    <row r="5" spans="1:15">
      <c r="A5" s="24">
        <v>2</v>
      </c>
      <c r="B5" s="25"/>
      <c r="C5" s="25" t="e">
        <f t="shared" si="0"/>
        <v>#N/A</v>
      </c>
      <c r="D5" s="24"/>
      <c r="E5" s="24"/>
      <c r="F5" s="26"/>
      <c r="G5" s="24"/>
      <c r="H5" s="24"/>
      <c r="I5" s="25"/>
      <c r="J5" s="24"/>
      <c r="K5" s="22"/>
      <c r="L5" s="24"/>
      <c r="M5" s="24"/>
      <c r="N5" s="24"/>
    </row>
    <row r="6" spans="1:15">
      <c r="A6" s="24">
        <v>3</v>
      </c>
      <c r="B6" s="25"/>
      <c r="C6" s="25" t="e">
        <f t="shared" si="0"/>
        <v>#N/A</v>
      </c>
      <c r="D6" s="24"/>
      <c r="E6" s="24"/>
      <c r="F6" s="26"/>
      <c r="G6" s="24"/>
      <c r="H6" s="24"/>
      <c r="I6" s="25"/>
      <c r="J6" s="24"/>
      <c r="K6" s="22"/>
      <c r="L6" s="24"/>
      <c r="M6" s="24"/>
      <c r="N6" s="24"/>
    </row>
    <row r="7" spans="1:15">
      <c r="A7" s="24">
        <v>4</v>
      </c>
      <c r="B7" s="25"/>
      <c r="C7" s="25" t="e">
        <f t="shared" si="0"/>
        <v>#N/A</v>
      </c>
      <c r="D7" s="24"/>
      <c r="E7" s="24"/>
      <c r="F7" s="26"/>
      <c r="G7" s="24"/>
      <c r="H7" s="24"/>
      <c r="I7" s="25"/>
      <c r="J7" s="24"/>
      <c r="K7" s="22"/>
      <c r="L7" s="24"/>
      <c r="M7" s="24"/>
      <c r="N7" s="24"/>
    </row>
    <row r="8" spans="1:15">
      <c r="A8" s="24">
        <v>5</v>
      </c>
      <c r="B8" s="25"/>
      <c r="C8" s="25" t="e">
        <f t="shared" si="0"/>
        <v>#N/A</v>
      </c>
      <c r="D8" s="24"/>
      <c r="E8" s="24"/>
      <c r="F8" s="26"/>
      <c r="G8" s="24"/>
      <c r="H8" s="24"/>
      <c r="I8" s="25"/>
      <c r="J8" s="24"/>
      <c r="K8" s="22"/>
      <c r="L8" s="24"/>
      <c r="M8" s="24"/>
      <c r="N8" s="24"/>
    </row>
    <row r="9" spans="1:15">
      <c r="A9" s="24">
        <v>6</v>
      </c>
      <c r="B9" s="25"/>
      <c r="C9" s="25" t="e">
        <f t="shared" si="0"/>
        <v>#N/A</v>
      </c>
      <c r="D9" s="24"/>
      <c r="E9" s="24"/>
      <c r="F9" s="26"/>
      <c r="G9" s="24"/>
      <c r="H9" s="24"/>
      <c r="I9" s="25"/>
      <c r="J9" s="24"/>
      <c r="K9" s="22"/>
      <c r="L9" s="24"/>
      <c r="M9" s="24"/>
      <c r="N9" s="24"/>
    </row>
    <row r="10" spans="1:15">
      <c r="A10" s="24">
        <v>7</v>
      </c>
      <c r="B10" s="25"/>
      <c r="C10" s="25" t="e">
        <f t="shared" si="0"/>
        <v>#N/A</v>
      </c>
      <c r="D10" s="24"/>
      <c r="E10" s="24"/>
      <c r="F10" s="26"/>
      <c r="G10" s="24"/>
      <c r="H10" s="24"/>
      <c r="I10" s="25"/>
      <c r="J10" s="24"/>
      <c r="K10" s="22"/>
      <c r="L10" s="24"/>
      <c r="M10" s="24"/>
      <c r="N10" s="24"/>
    </row>
    <row r="11" spans="1:15">
      <c r="A11" s="24">
        <v>9</v>
      </c>
      <c r="B11" s="25"/>
      <c r="C11" s="25" t="e">
        <f t="shared" si="0"/>
        <v>#N/A</v>
      </c>
      <c r="D11" s="24"/>
      <c r="E11" s="24"/>
      <c r="F11" s="26"/>
      <c r="G11" s="24"/>
      <c r="H11" s="24"/>
      <c r="I11" s="25"/>
      <c r="J11" s="24"/>
      <c r="K11" s="22"/>
      <c r="L11" s="24"/>
      <c r="M11" s="24"/>
      <c r="N11" s="24"/>
    </row>
    <row r="21" spans="2:8">
      <c r="B21" s="27" t="s">
        <v>141</v>
      </c>
      <c r="C21" s="28"/>
      <c r="D21" s="29" t="s">
        <v>142</v>
      </c>
      <c r="E21" s="30" t="s">
        <v>143</v>
      </c>
      <c r="F21" s="31">
        <f ca="1">TODAY()</f>
        <v>44446</v>
      </c>
    </row>
    <row r="22" spans="2:8">
      <c r="B22" s="32" t="s">
        <v>144</v>
      </c>
      <c r="C22" s="33"/>
      <c r="D22" s="34"/>
      <c r="E22" s="35" t="s">
        <v>143</v>
      </c>
      <c r="F22" s="34"/>
      <c r="G22" s="18"/>
      <c r="H22" s="18"/>
    </row>
    <row r="23" spans="2:8">
      <c r="B23" s="36" t="s">
        <v>145</v>
      </c>
      <c r="C23" s="37"/>
      <c r="D23" s="38"/>
      <c r="E23" s="39" t="s">
        <v>143</v>
      </c>
      <c r="F23" s="38"/>
      <c r="G23" s="18"/>
      <c r="H23" s="18"/>
    </row>
    <row r="24" spans="2:8">
      <c r="D24" s="18"/>
      <c r="E24" s="18"/>
      <c r="F24" s="18"/>
      <c r="G24" s="18"/>
      <c r="H24" s="18"/>
    </row>
    <row r="42" spans="1:9" ht="13.8" hidden="1">
      <c r="A42" t="s">
        <v>146</v>
      </c>
      <c r="C42" t="s">
        <v>147</v>
      </c>
      <c r="D42" t="s">
        <v>148</v>
      </c>
      <c r="F42">
        <v>1</v>
      </c>
      <c r="G42" t="s">
        <v>149</v>
      </c>
      <c r="H42" t="s">
        <v>140</v>
      </c>
      <c r="I42" t="s">
        <v>150</v>
      </c>
    </row>
    <row r="43" spans="1:9" ht="13.8" hidden="1">
      <c r="A43" t="s">
        <v>151</v>
      </c>
      <c r="C43" t="s">
        <v>152</v>
      </c>
      <c r="D43" t="s">
        <v>153</v>
      </c>
      <c r="F43">
        <v>2</v>
      </c>
      <c r="G43" t="s">
        <v>154</v>
      </c>
      <c r="H43" t="s">
        <v>155</v>
      </c>
      <c r="I43" t="s">
        <v>156</v>
      </c>
    </row>
    <row r="44" spans="1:9" ht="13.8" hidden="1">
      <c r="A44" t="s">
        <v>157</v>
      </c>
      <c r="D44" t="s">
        <v>158</v>
      </c>
      <c r="G44" t="s">
        <v>159</v>
      </c>
      <c r="H44" t="s">
        <v>160</v>
      </c>
      <c r="I44" t="s">
        <v>161</v>
      </c>
    </row>
    <row r="45" spans="1:9" ht="13.8" hidden="1">
      <c r="H45" t="s">
        <v>162</v>
      </c>
      <c r="I45" t="s">
        <v>163</v>
      </c>
    </row>
    <row r="46" spans="1:9" ht="13.8" hidden="1">
      <c r="H46" t="s">
        <v>164</v>
      </c>
      <c r="I46" t="s">
        <v>165</v>
      </c>
    </row>
    <row r="47" spans="1:9" ht="13.8" hidden="1">
      <c r="H47" t="s">
        <v>166</v>
      </c>
      <c r="I47" t="s">
        <v>167</v>
      </c>
    </row>
    <row r="48" spans="1:9" ht="13.8" hidden="1">
      <c r="H48" t="s">
        <v>168</v>
      </c>
      <c r="I48" t="s">
        <v>169</v>
      </c>
    </row>
    <row r="49" spans="8:9" ht="13.8" hidden="1">
      <c r="H49" t="s">
        <v>170</v>
      </c>
      <c r="I49" t="s">
        <v>171</v>
      </c>
    </row>
  </sheetData>
  <dataValidations count="7">
    <dataValidation type="list" allowBlank="1" showInputMessage="1" showErrorMessage="1" sqref="B4:B11" xr:uid="{0085005A-0041-40A6-B230-00E700630003}">
      <formula1>$H$42:$H$50</formula1>
    </dataValidation>
    <dataValidation type="list" allowBlank="1" showInputMessage="1" showErrorMessage="1" sqref="F4:F11" xr:uid="{00C1003B-008B-4677-AE0F-00C9009500C5}">
      <formula1>$A$42:$A$44</formula1>
    </dataValidation>
    <dataValidation type="list" allowBlank="1" showInputMessage="1" showErrorMessage="1" sqref="M4:M11" xr:uid="{00C900E0-0025-44DD-9D6A-00CB00B2000A}">
      <formula1>$G$42:$G$44</formula1>
    </dataValidation>
    <dataValidation type="list" allowBlank="1" showInputMessage="1" showErrorMessage="1" sqref="L4:L11" xr:uid="{00AF0081-0049-4CAC-BBBC-007200B000D0}">
      <formula1>$D$42:$D$44</formula1>
    </dataValidation>
    <dataValidation type="list" allowBlank="1" showInputMessage="1" showErrorMessage="1" sqref="J4:K11" xr:uid="{006F00D8-00C8-49AA-A71B-006E006800AD}">
      <formula1>$C$42:$C$43</formula1>
    </dataValidation>
    <dataValidation type="list" allowBlank="1" showInputMessage="1" showErrorMessage="1" sqref="D4:D11" xr:uid="{00370096-00F6-4D2D-9EC9-00BB00A2005D}">
      <formula1>$F$42:$F$43</formula1>
    </dataValidation>
    <dataValidation type="list" allowBlank="1" showInputMessage="1" showErrorMessage="1" sqref="D1:E1" xr:uid="{0057004F-00A4-4587-8752-00C4006200A8}">
      <formula1>#REF!</formula1>
    </dataValidation>
  </dataValidation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67"/>
  <sheetViews>
    <sheetView workbookViewId="0">
      <selection activeCell="D19" sqref="D19"/>
    </sheetView>
  </sheetViews>
  <sheetFormatPr defaultColWidth="9" defaultRowHeight="13.8"/>
  <cols>
    <col min="1" max="1" width="21.59765625" style="40" bestFit="1" customWidth="1"/>
    <col min="2" max="2" width="13.8984375" style="40" bestFit="1" customWidth="1"/>
    <col min="3" max="3" width="9" style="40" bestFit="1"/>
    <col min="4" max="4" width="53.09765625" style="40" bestFit="1" customWidth="1"/>
    <col min="5" max="5" width="21.5" style="40" bestFit="1" customWidth="1"/>
    <col min="6" max="6" width="15.69921875" style="40" bestFit="1" customWidth="1"/>
    <col min="7" max="10" width="9.09765625" style="40" bestFit="1" customWidth="1"/>
    <col min="11" max="11" width="13.3984375" style="40" bestFit="1" customWidth="1"/>
    <col min="12" max="12" width="13.09765625" style="40" bestFit="1" customWidth="1"/>
    <col min="13" max="14" width="9" style="40" bestFit="1" customWidth="1"/>
    <col min="15" max="15" width="9" style="40" bestFit="1"/>
    <col min="16" max="16384" width="9" style="40"/>
  </cols>
  <sheetData>
    <row r="1" spans="1:14" ht="15">
      <c r="A1" s="41" t="s">
        <v>172</v>
      </c>
      <c r="B1" s="42" t="s">
        <v>173</v>
      </c>
      <c r="C1" s="42" t="s">
        <v>174</v>
      </c>
      <c r="D1" s="43" t="s">
        <v>6</v>
      </c>
      <c r="E1" s="44" t="s">
        <v>175</v>
      </c>
      <c r="F1" s="44" t="s">
        <v>176</v>
      </c>
      <c r="G1" s="45" t="s">
        <v>177</v>
      </c>
      <c r="H1" s="46" t="s">
        <v>14</v>
      </c>
      <c r="I1" s="46" t="s">
        <v>15</v>
      </c>
      <c r="J1" s="46" t="s">
        <v>16</v>
      </c>
      <c r="K1" s="46" t="s">
        <v>178</v>
      </c>
      <c r="L1" s="47" t="s">
        <v>7</v>
      </c>
      <c r="M1" s="47" t="s">
        <v>179</v>
      </c>
      <c r="N1" s="47" t="s">
        <v>8</v>
      </c>
    </row>
    <row r="2" spans="1:14" ht="15">
      <c r="A2" s="42" t="s">
        <v>180</v>
      </c>
      <c r="B2" s="42">
        <v>250</v>
      </c>
      <c r="C2" s="42" t="s">
        <v>181</v>
      </c>
      <c r="D2" s="43" t="s">
        <v>182</v>
      </c>
      <c r="E2" s="44">
        <v>6650</v>
      </c>
      <c r="F2" s="44">
        <f>Таблица14[[#This Row],[ip55]]*1.49987465123196</f>
        <v>9974.166430692534</v>
      </c>
      <c r="G2" s="41">
        <v>3.35</v>
      </c>
      <c r="H2" s="48">
        <v>500</v>
      </c>
      <c r="I2" s="48"/>
      <c r="J2" s="48"/>
      <c r="K2" s="46"/>
      <c r="L2" s="46" t="s">
        <v>36</v>
      </c>
      <c r="M2" s="46" t="str">
        <f t="shared" ref="M2:M65" si="0">B2&amp;L2&amp;N2</f>
        <v>250pt0.5</v>
      </c>
      <c r="N2" s="49" t="s">
        <v>183</v>
      </c>
    </row>
    <row r="3" spans="1:14" ht="15">
      <c r="A3" s="42" t="s">
        <v>184</v>
      </c>
      <c r="B3" s="42">
        <v>250</v>
      </c>
      <c r="C3" s="42" t="s">
        <v>181</v>
      </c>
      <c r="D3" s="43" t="s">
        <v>182</v>
      </c>
      <c r="E3" s="44">
        <v>11837</v>
      </c>
      <c r="F3" s="44">
        <f>Таблица14[[#This Row],[ip55]]*1.49987465123196</f>
        <v>17754.016246632713</v>
      </c>
      <c r="G3" s="41">
        <f>G4*0.75</f>
        <v>5.6999999999999993</v>
      </c>
      <c r="H3" s="48">
        <v>750</v>
      </c>
      <c r="I3" s="48"/>
      <c r="J3" s="48"/>
      <c r="K3" s="46"/>
      <c r="L3" s="46" t="s">
        <v>36</v>
      </c>
      <c r="M3" s="46" t="str">
        <f t="shared" si="0"/>
        <v>250pt0.9</v>
      </c>
      <c r="N3" s="49" t="s">
        <v>185</v>
      </c>
    </row>
    <row r="4" spans="1:14" ht="15">
      <c r="A4" s="42" t="s">
        <v>186</v>
      </c>
      <c r="B4" s="42">
        <v>250</v>
      </c>
      <c r="C4" s="42" t="s">
        <v>181</v>
      </c>
      <c r="D4" s="43" t="s">
        <v>187</v>
      </c>
      <c r="E4" s="44">
        <v>13300</v>
      </c>
      <c r="F4" s="44">
        <f>Таблица14[[#This Row],[ip55]]*1.49987465123196</f>
        <v>19948.332861385068</v>
      </c>
      <c r="G4" s="41">
        <v>7.6</v>
      </c>
      <c r="H4" s="48">
        <v>1000</v>
      </c>
      <c r="I4" s="48"/>
      <c r="J4" s="48"/>
      <c r="K4" s="46"/>
      <c r="L4" s="46" t="s">
        <v>36</v>
      </c>
      <c r="M4" s="46" t="str">
        <f t="shared" si="0"/>
        <v>250pt1.0</v>
      </c>
      <c r="N4" s="49" t="s">
        <v>188</v>
      </c>
    </row>
    <row r="5" spans="1:14" ht="15">
      <c r="A5" s="42" t="s">
        <v>189</v>
      </c>
      <c r="B5" s="42">
        <v>250</v>
      </c>
      <c r="C5" s="42" t="s">
        <v>181</v>
      </c>
      <c r="D5" s="43" t="s">
        <v>182</v>
      </c>
      <c r="E5" s="44">
        <v>18487</v>
      </c>
      <c r="F5" s="44">
        <f>Таблица14[[#This Row],[ip55]]*1.49987465123196</f>
        <v>27728.182677325247</v>
      </c>
      <c r="G5" s="41">
        <f>G4*1.25</f>
        <v>9.5</v>
      </c>
      <c r="H5" s="48">
        <v>1250</v>
      </c>
      <c r="I5" s="48"/>
      <c r="J5" s="48"/>
      <c r="K5" s="46"/>
      <c r="L5" s="46" t="s">
        <v>36</v>
      </c>
      <c r="M5" s="46" t="str">
        <f t="shared" si="0"/>
        <v>250pt1.4</v>
      </c>
      <c r="N5" s="49" t="s">
        <v>190</v>
      </c>
    </row>
    <row r="6" spans="1:14" ht="15">
      <c r="A6" s="42" t="s">
        <v>191</v>
      </c>
      <c r="B6" s="42">
        <v>250</v>
      </c>
      <c r="C6" s="42" t="s">
        <v>181</v>
      </c>
      <c r="D6" s="43" t="s">
        <v>182</v>
      </c>
      <c r="E6" s="44">
        <v>19949</v>
      </c>
      <c r="F6" s="44">
        <f>Таблица14[[#This Row],[ip55]]*1.49987465123196</f>
        <v>29920.99941742637</v>
      </c>
      <c r="G6" s="41">
        <f>G4*1.5</f>
        <v>11.399999999999999</v>
      </c>
      <c r="H6" s="48">
        <v>1500</v>
      </c>
      <c r="I6" s="48"/>
      <c r="J6" s="48"/>
      <c r="K6" s="46"/>
      <c r="L6" s="46" t="s">
        <v>36</v>
      </c>
      <c r="M6" s="46" t="str">
        <f t="shared" si="0"/>
        <v>250pt1.5</v>
      </c>
      <c r="N6" s="49" t="s">
        <v>192</v>
      </c>
    </row>
    <row r="7" spans="1:14" ht="15">
      <c r="A7" s="42" t="s">
        <v>193</v>
      </c>
      <c r="B7" s="42">
        <v>250</v>
      </c>
      <c r="C7" s="42" t="s">
        <v>181</v>
      </c>
      <c r="D7" s="43" t="s">
        <v>182</v>
      </c>
      <c r="E7" s="44">
        <v>25137</v>
      </c>
      <c r="F7" s="44">
        <f>Таблица14[[#This Row],[ip55]]*1.49987465123196</f>
        <v>37702.349108017777</v>
      </c>
      <c r="G7" s="41">
        <f>G4*1.75</f>
        <v>13.299999999999999</v>
      </c>
      <c r="H7" s="48">
        <v>1750</v>
      </c>
      <c r="I7" s="48"/>
      <c r="J7" s="48"/>
      <c r="K7" s="46"/>
      <c r="L7" s="46" t="s">
        <v>36</v>
      </c>
      <c r="M7" s="46" t="str">
        <f t="shared" si="0"/>
        <v>250pt1.9</v>
      </c>
      <c r="N7" s="49" t="s">
        <v>194</v>
      </c>
    </row>
    <row r="8" spans="1:14" ht="15">
      <c r="A8" s="42" t="s">
        <v>195</v>
      </c>
      <c r="B8" s="42">
        <v>250</v>
      </c>
      <c r="C8" s="42" t="s">
        <v>181</v>
      </c>
      <c r="D8" s="43" t="s">
        <v>196</v>
      </c>
      <c r="E8" s="44">
        <v>26599</v>
      </c>
      <c r="F8" s="44">
        <f>Таблица14[[#This Row],[ip55]]*1.49987465123196</f>
        <v>39895.165848118908</v>
      </c>
      <c r="G8" s="41">
        <f>G4*2</f>
        <v>15.2</v>
      </c>
      <c r="H8" s="48">
        <v>2000</v>
      </c>
      <c r="I8" s="48"/>
      <c r="J8" s="48"/>
      <c r="K8" s="46"/>
      <c r="L8" s="46" t="s">
        <v>36</v>
      </c>
      <c r="M8" s="46" t="str">
        <f t="shared" si="0"/>
        <v>250pt2.0</v>
      </c>
      <c r="N8" s="49" t="s">
        <v>197</v>
      </c>
    </row>
    <row r="9" spans="1:14" ht="15">
      <c r="A9" s="42" t="s">
        <v>198</v>
      </c>
      <c r="B9" s="42">
        <v>250</v>
      </c>
      <c r="C9" s="42" t="s">
        <v>181</v>
      </c>
      <c r="D9" s="43" t="s">
        <v>182</v>
      </c>
      <c r="E9" s="44">
        <v>31787</v>
      </c>
      <c r="F9" s="44">
        <f>Таблица14[[#This Row],[ip55]]*1.49987465123196</f>
        <v>47676.515538710315</v>
      </c>
      <c r="G9" s="41">
        <f>G4*2.25</f>
        <v>17.099999999999998</v>
      </c>
      <c r="H9" s="48">
        <v>2250</v>
      </c>
      <c r="I9" s="48"/>
      <c r="J9" s="48"/>
      <c r="K9" s="46"/>
      <c r="L9" s="46" t="s">
        <v>36</v>
      </c>
      <c r="M9" s="46" t="str">
        <f t="shared" si="0"/>
        <v>250pt2.4</v>
      </c>
      <c r="N9" s="49" t="s">
        <v>199</v>
      </c>
    </row>
    <row r="10" spans="1:14" ht="15">
      <c r="A10" s="42" t="s">
        <v>200</v>
      </c>
      <c r="B10" s="42">
        <v>250</v>
      </c>
      <c r="C10" s="42" t="s">
        <v>181</v>
      </c>
      <c r="D10" s="43" t="s">
        <v>182</v>
      </c>
      <c r="E10" s="44">
        <v>33249</v>
      </c>
      <c r="F10" s="44">
        <f>Таблица14[[#This Row],[ip55]]*1.49987465123196</f>
        <v>49869.332278811438</v>
      </c>
      <c r="G10" s="41">
        <f>G4*2.5</f>
        <v>19</v>
      </c>
      <c r="H10" s="48">
        <v>2500</v>
      </c>
      <c r="I10" s="48"/>
      <c r="J10" s="48"/>
      <c r="K10" s="46"/>
      <c r="L10" s="46" t="s">
        <v>36</v>
      </c>
      <c r="M10" s="46" t="str">
        <f t="shared" si="0"/>
        <v>250pt2.5</v>
      </c>
      <c r="N10" s="49" t="s">
        <v>201</v>
      </c>
    </row>
    <row r="11" spans="1:14" ht="15">
      <c r="A11" s="42" t="s">
        <v>202</v>
      </c>
      <c r="B11" s="42">
        <v>250</v>
      </c>
      <c r="C11" s="42" t="s">
        <v>181</v>
      </c>
      <c r="D11" s="43" t="s">
        <v>182</v>
      </c>
      <c r="E11" s="44">
        <v>38437</v>
      </c>
      <c r="F11" s="44">
        <f>Таблица14[[#This Row],[ip55]]*1.49987465123196</f>
        <v>57650.681969402845</v>
      </c>
      <c r="G11" s="41">
        <f>G4*2.75</f>
        <v>20.9</v>
      </c>
      <c r="H11" s="48">
        <v>2750</v>
      </c>
      <c r="I11" s="48"/>
      <c r="J11" s="48"/>
      <c r="K11" s="46"/>
      <c r="L11" s="46" t="s">
        <v>36</v>
      </c>
      <c r="M11" s="46" t="str">
        <f t="shared" si="0"/>
        <v>250pt2.9</v>
      </c>
      <c r="N11" s="49" t="s">
        <v>203</v>
      </c>
    </row>
    <row r="12" spans="1:14" ht="15">
      <c r="A12" s="42" t="s">
        <v>204</v>
      </c>
      <c r="B12" s="42">
        <v>250</v>
      </c>
      <c r="C12" s="42" t="s">
        <v>181</v>
      </c>
      <c r="D12" s="43" t="s">
        <v>205</v>
      </c>
      <c r="E12" s="44">
        <v>39899</v>
      </c>
      <c r="F12" s="44">
        <f>Таблица14[[#This Row],[ip55]]*1.49987465123196</f>
        <v>59843.498709503976</v>
      </c>
      <c r="G12" s="41">
        <f>G4*3</f>
        <v>22.799999999999997</v>
      </c>
      <c r="H12" s="48">
        <v>3000</v>
      </c>
      <c r="I12" s="48"/>
      <c r="J12" s="48"/>
      <c r="K12" s="46"/>
      <c r="L12" s="46" t="s">
        <v>36</v>
      </c>
      <c r="M12" s="46" t="str">
        <f t="shared" si="0"/>
        <v>250pt3.0</v>
      </c>
      <c r="N12" s="49" t="s">
        <v>206</v>
      </c>
    </row>
    <row r="13" spans="1:14" ht="15">
      <c r="A13" s="42" t="s">
        <v>207</v>
      </c>
      <c r="B13" s="42">
        <v>250</v>
      </c>
      <c r="C13" s="42" t="s">
        <v>181</v>
      </c>
      <c r="D13" s="43" t="s">
        <v>182</v>
      </c>
      <c r="E13" s="44">
        <v>45086</v>
      </c>
      <c r="F13" s="44">
        <f>Таблица14[[#This Row],[ip55]]*1.49987465123196</f>
        <v>67623.348525444148</v>
      </c>
      <c r="G13" s="41">
        <f>G4*3.25</f>
        <v>24.7</v>
      </c>
      <c r="H13" s="48">
        <v>3250</v>
      </c>
      <c r="I13" s="48"/>
      <c r="J13" s="48"/>
      <c r="K13" s="46"/>
      <c r="L13" s="46" t="s">
        <v>36</v>
      </c>
      <c r="M13" s="46" t="str">
        <f t="shared" si="0"/>
        <v>250pt</v>
      </c>
      <c r="N13" s="46"/>
    </row>
    <row r="14" spans="1:14" ht="15">
      <c r="A14" s="42" t="s">
        <v>208</v>
      </c>
      <c r="B14" s="42">
        <v>250</v>
      </c>
      <c r="C14" s="42" t="s">
        <v>181</v>
      </c>
      <c r="D14" s="43" t="s">
        <v>182</v>
      </c>
      <c r="E14" s="44">
        <v>46549</v>
      </c>
      <c r="F14" s="44">
        <f>Таблица14[[#This Row],[ip55]]*1.49987465123196</f>
        <v>69817.665140196506</v>
      </c>
      <c r="G14" s="41">
        <f>G4*3.5</f>
        <v>26.599999999999998</v>
      </c>
      <c r="H14" s="48">
        <v>3500</v>
      </c>
      <c r="I14" s="48"/>
      <c r="J14" s="48"/>
      <c r="K14" s="46"/>
      <c r="L14" s="46" t="s">
        <v>36</v>
      </c>
      <c r="M14" s="46" t="str">
        <f t="shared" si="0"/>
        <v>250pt</v>
      </c>
      <c r="N14" s="46"/>
    </row>
    <row r="15" spans="1:14" ht="15">
      <c r="A15" s="42" t="s">
        <v>209</v>
      </c>
      <c r="B15" s="42">
        <v>250</v>
      </c>
      <c r="C15" s="42" t="s">
        <v>181</v>
      </c>
      <c r="D15" s="43" t="s">
        <v>182</v>
      </c>
      <c r="E15" s="44">
        <v>51736</v>
      </c>
      <c r="F15" s="44">
        <f>Таблица14[[#This Row],[ip55]]*1.49987465123196</f>
        <v>77597.514956136685</v>
      </c>
      <c r="G15" s="41">
        <f>G4*3.75</f>
        <v>28.5</v>
      </c>
      <c r="H15" s="48">
        <v>3750</v>
      </c>
      <c r="I15" s="48"/>
      <c r="J15" s="48"/>
      <c r="K15" s="46"/>
      <c r="L15" s="46" t="s">
        <v>36</v>
      </c>
      <c r="M15" s="46" t="str">
        <f t="shared" si="0"/>
        <v>250pt</v>
      </c>
      <c r="N15" s="46"/>
    </row>
    <row r="16" spans="1:14" ht="15">
      <c r="A16" s="42" t="s">
        <v>210</v>
      </c>
      <c r="B16" s="42">
        <v>250</v>
      </c>
      <c r="C16" s="42" t="s">
        <v>181</v>
      </c>
      <c r="D16" s="43" t="s">
        <v>182</v>
      </c>
      <c r="E16" s="44">
        <v>53200</v>
      </c>
      <c r="F16" s="44">
        <f>Таблица14[[#This Row],[ip55]]*1.49987465123196</f>
        <v>79793.331445540272</v>
      </c>
      <c r="G16" s="41">
        <f>G4*4</f>
        <v>30.4</v>
      </c>
      <c r="H16" s="48">
        <v>4000</v>
      </c>
      <c r="I16" s="48"/>
      <c r="J16" s="48"/>
      <c r="K16" s="46"/>
      <c r="L16" s="46" t="s">
        <v>36</v>
      </c>
      <c r="M16" s="46" t="str">
        <f t="shared" si="0"/>
        <v>250pt</v>
      </c>
      <c r="N16" s="46"/>
    </row>
    <row r="17" spans="1:14" ht="15">
      <c r="A17" s="42" t="s">
        <v>211</v>
      </c>
      <c r="B17" s="42">
        <v>250</v>
      </c>
      <c r="C17" s="42" t="s">
        <v>212</v>
      </c>
      <c r="D17" s="43" t="s">
        <v>213</v>
      </c>
      <c r="E17" s="44">
        <v>44240</v>
      </c>
      <c r="F17" s="44">
        <f>Таблица14[[#This Row],[ip55]]*1.49987465123196</f>
        <v>66354.454570501912</v>
      </c>
      <c r="G17" s="41">
        <f>G12</f>
        <v>22.799999999999997</v>
      </c>
      <c r="H17" s="48">
        <f t="shared" ref="H17:H25" si="1">$H$12</f>
        <v>3000</v>
      </c>
      <c r="I17" s="48"/>
      <c r="J17" s="48"/>
      <c r="K17" s="46"/>
      <c r="L17" s="46" t="s">
        <v>43</v>
      </c>
      <c r="M17" s="46" t="str">
        <f t="shared" si="0"/>
        <v>250pr1</v>
      </c>
      <c r="N17" s="46">
        <v>1</v>
      </c>
    </row>
    <row r="18" spans="1:14" ht="15">
      <c r="A18" s="42" t="s">
        <v>214</v>
      </c>
      <c r="B18" s="42">
        <v>250</v>
      </c>
      <c r="C18" s="42" t="s">
        <v>212</v>
      </c>
      <c r="D18" s="43" t="s">
        <v>215</v>
      </c>
      <c r="E18" s="44">
        <v>48582</v>
      </c>
      <c r="F18" s="44">
        <f>Таблица14[[#This Row],[ip55]]*1.49987465123196</f>
        <v>72866.910306151083</v>
      </c>
      <c r="G18" s="41">
        <f>G12</f>
        <v>22.799999999999997</v>
      </c>
      <c r="H18" s="48">
        <f t="shared" si="1"/>
        <v>3000</v>
      </c>
      <c r="I18" s="48"/>
      <c r="J18" s="48"/>
      <c r="K18" s="46"/>
      <c r="L18" s="46" t="s">
        <v>43</v>
      </c>
      <c r="M18" s="46" t="str">
        <f t="shared" si="0"/>
        <v>250pr3</v>
      </c>
      <c r="N18" s="46">
        <v>3</v>
      </c>
    </row>
    <row r="19" spans="1:14" ht="15">
      <c r="A19" s="42" t="s">
        <v>216</v>
      </c>
      <c r="B19" s="42">
        <v>250</v>
      </c>
      <c r="C19" s="42" t="s">
        <v>212</v>
      </c>
      <c r="D19" s="43" t="s">
        <v>217</v>
      </c>
      <c r="E19" s="44">
        <v>52923</v>
      </c>
      <c r="F19" s="44">
        <f>Таблица14[[#This Row],[ip55]]*1.49987465123196</f>
        <v>79377.866167149026</v>
      </c>
      <c r="G19" s="41">
        <f>G12</f>
        <v>22.799999999999997</v>
      </c>
      <c r="H19" s="48">
        <f t="shared" si="1"/>
        <v>3000</v>
      </c>
      <c r="I19" s="48"/>
      <c r="J19" s="48"/>
      <c r="K19" s="46"/>
      <c r="L19" s="46" t="s">
        <v>43</v>
      </c>
      <c r="M19" s="46" t="str">
        <f t="shared" si="0"/>
        <v>250pr5</v>
      </c>
      <c r="N19" s="46">
        <v>5</v>
      </c>
    </row>
    <row r="20" spans="1:14" ht="15">
      <c r="A20" s="42" t="s">
        <v>218</v>
      </c>
      <c r="B20" s="42">
        <v>250</v>
      </c>
      <c r="C20" s="42" t="s">
        <v>212</v>
      </c>
      <c r="D20" s="43" t="s">
        <v>219</v>
      </c>
      <c r="E20" s="44">
        <v>57264</v>
      </c>
      <c r="F20" s="44">
        <f>Таблица14[[#This Row],[ip55]]*1.49987465123196</f>
        <v>85888.822028146955</v>
      </c>
      <c r="G20" s="41">
        <f>G12</f>
        <v>22.799999999999997</v>
      </c>
      <c r="H20" s="48">
        <f t="shared" si="1"/>
        <v>3000</v>
      </c>
      <c r="I20" s="48"/>
      <c r="J20" s="48"/>
      <c r="K20" s="46"/>
      <c r="L20" s="46" t="s">
        <v>43</v>
      </c>
      <c r="M20" s="46" t="str">
        <f t="shared" si="0"/>
        <v>250pr4</v>
      </c>
      <c r="N20" s="46">
        <v>4</v>
      </c>
    </row>
    <row r="21" spans="1:14" ht="15">
      <c r="A21" s="42" t="s">
        <v>220</v>
      </c>
      <c r="B21" s="42">
        <v>250</v>
      </c>
      <c r="C21" s="42" t="s">
        <v>212</v>
      </c>
      <c r="D21" s="43" t="s">
        <v>221</v>
      </c>
      <c r="E21" s="44">
        <v>61606</v>
      </c>
      <c r="F21" s="44">
        <f>Таблица14[[#This Row],[ip55]]*1.49987465123196</f>
        <v>92401.277763796126</v>
      </c>
      <c r="G21" s="41">
        <f>G12</f>
        <v>22.799999999999997</v>
      </c>
      <c r="H21" s="48">
        <f t="shared" si="1"/>
        <v>3000</v>
      </c>
      <c r="I21" s="48"/>
      <c r="J21" s="48"/>
      <c r="K21" s="46"/>
      <c r="L21" s="46" t="s">
        <v>43</v>
      </c>
      <c r="M21" s="46" t="str">
        <f t="shared" si="0"/>
        <v>250pr</v>
      </c>
      <c r="N21" s="46"/>
    </row>
    <row r="22" spans="1:14" ht="15">
      <c r="A22" s="42" t="s">
        <v>222</v>
      </c>
      <c r="B22" s="42">
        <v>250</v>
      </c>
      <c r="C22" s="42" t="s">
        <v>212</v>
      </c>
      <c r="D22" s="43" t="s">
        <v>223</v>
      </c>
      <c r="E22" s="44">
        <v>65947</v>
      </c>
      <c r="F22" s="44">
        <f>Таблица14[[#This Row],[ip55]]*1.49987465123196</f>
        <v>98912.233624794069</v>
      </c>
      <c r="G22" s="41">
        <f>G12</f>
        <v>22.799999999999997</v>
      </c>
      <c r="H22" s="48">
        <f t="shared" si="1"/>
        <v>3000</v>
      </c>
      <c r="I22" s="48"/>
      <c r="J22" s="48"/>
      <c r="K22" s="46"/>
      <c r="L22" s="46" t="s">
        <v>43</v>
      </c>
      <c r="M22" s="46" t="str">
        <f t="shared" si="0"/>
        <v>250pr6</v>
      </c>
      <c r="N22" s="46">
        <v>6</v>
      </c>
    </row>
    <row r="23" spans="1:14" ht="15">
      <c r="A23" s="42" t="s">
        <v>224</v>
      </c>
      <c r="B23" s="42">
        <v>250</v>
      </c>
      <c r="C23" s="42" t="s">
        <v>212</v>
      </c>
      <c r="D23" s="43" t="s">
        <v>225</v>
      </c>
      <c r="E23" s="44">
        <v>55737</v>
      </c>
      <c r="F23" s="44">
        <f>Таблица14[[#This Row],[ip55]]*1.49987465123196</f>
        <v>83598.513435715751</v>
      </c>
      <c r="G23" s="41">
        <f>G12</f>
        <v>22.799999999999997</v>
      </c>
      <c r="H23" s="48">
        <f t="shared" si="1"/>
        <v>3000</v>
      </c>
      <c r="I23" s="48"/>
      <c r="J23" s="48"/>
      <c r="K23" s="46"/>
      <c r="L23" s="46" t="s">
        <v>42</v>
      </c>
      <c r="M23" s="46" t="str">
        <f t="shared" si="0"/>
        <v>250prf1</v>
      </c>
      <c r="N23" s="46">
        <v>1</v>
      </c>
    </row>
    <row r="24" spans="1:14" ht="15">
      <c r="A24" s="42" t="s">
        <v>226</v>
      </c>
      <c r="B24" s="42">
        <v>250</v>
      </c>
      <c r="C24" s="42" t="s">
        <v>212</v>
      </c>
      <c r="D24" s="43" t="s">
        <v>227</v>
      </c>
      <c r="E24" s="44">
        <v>70377</v>
      </c>
      <c r="F24" s="44">
        <f>Таблица14[[#This Row],[ip55]]*1.49987465123196</f>
        <v>105556.67832975165</v>
      </c>
      <c r="G24" s="41">
        <f>G12</f>
        <v>22.799999999999997</v>
      </c>
      <c r="H24" s="48">
        <f t="shared" si="1"/>
        <v>3000</v>
      </c>
      <c r="I24" s="48"/>
      <c r="J24" s="48"/>
      <c r="K24" s="46"/>
      <c r="L24" s="46" t="s">
        <v>42</v>
      </c>
      <c r="M24" s="46" t="str">
        <f t="shared" si="0"/>
        <v>250prf2</v>
      </c>
      <c r="N24" s="46">
        <v>2</v>
      </c>
    </row>
    <row r="25" spans="1:14" ht="15">
      <c r="A25" s="42" t="s">
        <v>228</v>
      </c>
      <c r="B25" s="42">
        <v>250</v>
      </c>
      <c r="C25" s="42" t="s">
        <v>212</v>
      </c>
      <c r="D25" s="43" t="s">
        <v>229</v>
      </c>
      <c r="E25" s="44">
        <v>99658</v>
      </c>
      <c r="F25" s="44">
        <f>Таблица14[[#This Row],[ip55]]*1.49987465123196</f>
        <v>149474.50799247468</v>
      </c>
      <c r="G25" s="41">
        <f>G12</f>
        <v>22.799999999999997</v>
      </c>
      <c r="H25" s="48">
        <f t="shared" si="1"/>
        <v>3000</v>
      </c>
      <c r="I25" s="48"/>
      <c r="J25" s="48"/>
      <c r="K25" s="46"/>
      <c r="L25" s="46" t="s">
        <v>42</v>
      </c>
      <c r="M25" s="46" t="str">
        <f t="shared" si="0"/>
        <v>250prf3</v>
      </c>
      <c r="N25" s="46">
        <v>3</v>
      </c>
    </row>
    <row r="26" spans="1:14" ht="15">
      <c r="A26" s="42" t="s">
        <v>230</v>
      </c>
      <c r="B26" s="42">
        <v>250</v>
      </c>
      <c r="C26" s="42" t="s">
        <v>231</v>
      </c>
      <c r="D26" s="43" t="s">
        <v>232</v>
      </c>
      <c r="E26" s="44">
        <v>25111</v>
      </c>
      <c r="F26" s="44">
        <f>Таблица14[[#This Row],[ip55]]*1.49987465123196</f>
        <v>37663.352367085747</v>
      </c>
      <c r="G26" s="41">
        <f>G4</f>
        <v>7.6</v>
      </c>
      <c r="H26" s="48">
        <v>350</v>
      </c>
      <c r="I26" s="48">
        <v>350</v>
      </c>
      <c r="J26" s="48"/>
      <c r="K26" s="46"/>
      <c r="L26" s="46" t="s">
        <v>47</v>
      </c>
      <c r="M26" s="46" t="str">
        <f t="shared" si="0"/>
        <v>250uv</v>
      </c>
      <c r="N26" s="46"/>
    </row>
    <row r="27" spans="1:14" ht="15">
      <c r="A27" s="42" t="s">
        <v>233</v>
      </c>
      <c r="B27" s="42">
        <v>250</v>
      </c>
      <c r="C27" s="42" t="s">
        <v>234</v>
      </c>
      <c r="D27" s="43" t="s">
        <v>235</v>
      </c>
      <c r="E27" s="44">
        <v>20003</v>
      </c>
      <c r="F27" s="44">
        <f>Таблица14[[#This Row],[ip55]]*1.49987465123196</f>
        <v>30001.992648592895</v>
      </c>
      <c r="G27" s="41">
        <f t="shared" ref="G27:G29" si="2">G4</f>
        <v>7.6</v>
      </c>
      <c r="H27" s="48">
        <v>350</v>
      </c>
      <c r="I27" s="48">
        <v>350</v>
      </c>
      <c r="J27" s="48"/>
      <c r="K27" s="46"/>
      <c r="L27" s="46" t="s">
        <v>44</v>
      </c>
      <c r="M27" s="46" t="str">
        <f t="shared" si="0"/>
        <v>250ug</v>
      </c>
      <c r="N27" s="46"/>
    </row>
    <row r="28" spans="1:14" ht="15">
      <c r="A28" s="42" t="s">
        <v>236</v>
      </c>
      <c r="B28" s="42">
        <v>250</v>
      </c>
      <c r="C28" s="42" t="s">
        <v>237</v>
      </c>
      <c r="D28" s="43" t="s">
        <v>238</v>
      </c>
      <c r="E28" s="44">
        <v>42772</v>
      </c>
      <c r="F28" s="44">
        <f>Таблица14[[#This Row],[ip55]]*1.49987465123196</f>
        <v>64152.638582493397</v>
      </c>
      <c r="G28" s="41">
        <f t="shared" si="2"/>
        <v>9.5</v>
      </c>
      <c r="H28" s="48">
        <v>350</v>
      </c>
      <c r="I28" s="48">
        <v>350</v>
      </c>
      <c r="J28" s="48">
        <v>350</v>
      </c>
      <c r="K28" s="46"/>
      <c r="L28" s="46" t="s">
        <v>63</v>
      </c>
      <c r="M28" s="46" t="str">
        <f t="shared" si="0"/>
        <v>250zv</v>
      </c>
      <c r="N28" s="46"/>
    </row>
    <row r="29" spans="1:14" ht="15">
      <c r="A29" s="42" t="s">
        <v>239</v>
      </c>
      <c r="B29" s="42">
        <v>250</v>
      </c>
      <c r="C29" s="42" t="s">
        <v>240</v>
      </c>
      <c r="D29" s="43" t="s">
        <v>241</v>
      </c>
      <c r="E29" s="44">
        <v>32558</v>
      </c>
      <c r="F29" s="44">
        <f>Таблица14[[#This Row],[ip55]]*1.49987465123196</f>
        <v>48832.918894810158</v>
      </c>
      <c r="G29" s="41">
        <f t="shared" si="2"/>
        <v>11.399999999999999</v>
      </c>
      <c r="H29" s="48">
        <v>350</v>
      </c>
      <c r="I29" s="48">
        <v>150</v>
      </c>
      <c r="J29" s="48">
        <v>350</v>
      </c>
      <c r="K29" s="46"/>
      <c r="L29" s="46" t="s">
        <v>66</v>
      </c>
      <c r="M29" s="46" t="str">
        <f t="shared" si="0"/>
        <v>250zg</v>
      </c>
      <c r="N29" s="46"/>
    </row>
    <row r="30" spans="1:14" ht="15">
      <c r="A30" s="42" t="s">
        <v>242</v>
      </c>
      <c r="B30" s="42">
        <v>250</v>
      </c>
      <c r="C30" s="42" t="s">
        <v>243</v>
      </c>
      <c r="D30" s="43" t="s">
        <v>244</v>
      </c>
      <c r="E30" s="44">
        <v>39069</v>
      </c>
      <c r="F30" s="44">
        <f>Таблица14[[#This Row],[ip55]]*1.49987465123196</f>
        <v>58598.602748981444</v>
      </c>
      <c r="G30" s="41">
        <f>G6</f>
        <v>11.399999999999999</v>
      </c>
      <c r="H30" s="48">
        <v>350</v>
      </c>
      <c r="I30" s="48">
        <v>350</v>
      </c>
      <c r="J30" s="48">
        <v>350</v>
      </c>
      <c r="K30" s="46"/>
      <c r="L30" s="46" t="s">
        <v>68</v>
      </c>
      <c r="M30" s="46" t="str">
        <f t="shared" si="0"/>
        <v>250tv</v>
      </c>
      <c r="N30" s="46"/>
    </row>
    <row r="31" spans="1:14" ht="15">
      <c r="A31" s="42" t="s">
        <v>245</v>
      </c>
      <c r="B31" s="42">
        <v>250</v>
      </c>
      <c r="C31" s="42" t="s">
        <v>246</v>
      </c>
      <c r="D31" s="43" t="s">
        <v>247</v>
      </c>
      <c r="E31" s="44">
        <v>50220</v>
      </c>
      <c r="F31" s="44">
        <f>Таблица14[[#This Row],[ip55]]*1.49987465123196</f>
        <v>75323.704984869037</v>
      </c>
      <c r="G31" s="41">
        <f>G6</f>
        <v>11.399999999999999</v>
      </c>
      <c r="H31" s="48">
        <v>350</v>
      </c>
      <c r="I31" s="48">
        <v>350</v>
      </c>
      <c r="J31" s="48">
        <v>350</v>
      </c>
      <c r="K31" s="46"/>
      <c r="L31" s="46" t="s">
        <v>71</v>
      </c>
      <c r="M31" s="46" t="str">
        <f t="shared" si="0"/>
        <v>250tg</v>
      </c>
      <c r="N31" s="46"/>
    </row>
    <row r="32" spans="1:14" ht="15">
      <c r="A32" s="42" t="s">
        <v>248</v>
      </c>
      <c r="B32" s="42">
        <v>250</v>
      </c>
      <c r="C32" s="42" t="s">
        <v>249</v>
      </c>
      <c r="D32" s="43" t="s">
        <v>250</v>
      </c>
      <c r="E32" s="44">
        <v>37665</v>
      </c>
      <c r="F32" s="44">
        <f>Таблица14[[#This Row],[ip55]]*1.49987465123196</f>
        <v>56492.778738651774</v>
      </c>
      <c r="G32" s="41">
        <f>G6</f>
        <v>11.399999999999999</v>
      </c>
      <c r="H32" s="48">
        <v>500</v>
      </c>
      <c r="I32" s="48">
        <v>500</v>
      </c>
      <c r="J32" s="48">
        <v>500</v>
      </c>
      <c r="K32" s="46"/>
      <c r="L32" s="46" t="s">
        <v>56</v>
      </c>
      <c r="M32" s="46" t="str">
        <f t="shared" si="0"/>
        <v>250kl</v>
      </c>
      <c r="N32" s="46"/>
    </row>
    <row r="33" spans="1:14" ht="15">
      <c r="A33" s="42" t="s">
        <v>251</v>
      </c>
      <c r="B33" s="42">
        <v>250</v>
      </c>
      <c r="C33" s="42" t="s">
        <v>252</v>
      </c>
      <c r="D33" s="43" t="s">
        <v>250</v>
      </c>
      <c r="E33" s="44">
        <v>37665</v>
      </c>
      <c r="F33" s="44">
        <f>Таблица14[[#This Row],[ip55]]*1.49987465123196</f>
        <v>56492.778738651774</v>
      </c>
      <c r="G33" s="41">
        <f>G6</f>
        <v>11.399999999999999</v>
      </c>
      <c r="H33" s="48">
        <v>500</v>
      </c>
      <c r="I33" s="48">
        <v>500</v>
      </c>
      <c r="J33" s="48">
        <v>500</v>
      </c>
      <c r="K33" s="46"/>
      <c r="L33" s="46" t="s">
        <v>50</v>
      </c>
      <c r="M33" s="46" t="str">
        <f t="shared" si="0"/>
        <v>250kp</v>
      </c>
      <c r="N33" s="46"/>
    </row>
    <row r="34" spans="1:14" ht="15">
      <c r="A34" s="41" t="s">
        <v>253</v>
      </c>
      <c r="B34" s="42">
        <v>250</v>
      </c>
      <c r="C34" s="42" t="s">
        <v>254</v>
      </c>
      <c r="D34" s="43" t="s">
        <v>255</v>
      </c>
      <c r="E34" s="44">
        <v>11874</v>
      </c>
      <c r="F34" s="44">
        <f>Таблица14[[#This Row],[ip55]]*1.49987465123196</f>
        <v>17809.511608728295</v>
      </c>
      <c r="G34" s="41">
        <f>G2</f>
        <v>3.35</v>
      </c>
      <c r="H34" s="48">
        <v>200</v>
      </c>
      <c r="I34" s="48">
        <v>300</v>
      </c>
      <c r="J34" s="48"/>
      <c r="K34" s="46"/>
      <c r="L34" s="46" t="s">
        <v>38</v>
      </c>
      <c r="M34" s="46" t="str">
        <f t="shared" si="0"/>
        <v>250pf</v>
      </c>
      <c r="N34" s="46"/>
    </row>
    <row r="35" spans="1:14" ht="15">
      <c r="A35" s="41" t="s">
        <v>256</v>
      </c>
      <c r="B35" s="42">
        <v>250</v>
      </c>
      <c r="C35" s="42" t="s">
        <v>257</v>
      </c>
      <c r="D35" s="43" t="s">
        <v>258</v>
      </c>
      <c r="E35" s="44">
        <v>31877</v>
      </c>
      <c r="F35" s="44">
        <f>Таблица14[[#This Row],[ip55]]*1.49987465123196</f>
        <v>47811.50425732119</v>
      </c>
      <c r="G35" s="41"/>
      <c r="H35" s="48"/>
      <c r="I35" s="48"/>
      <c r="J35" s="48"/>
      <c r="K35" s="46"/>
      <c r="L35" s="46" t="s">
        <v>46</v>
      </c>
      <c r="M35" s="46" t="str">
        <f t="shared" si="0"/>
        <v>250ugf</v>
      </c>
      <c r="N35" s="46"/>
    </row>
    <row r="36" spans="1:14" ht="15">
      <c r="A36" s="41" t="s">
        <v>259</v>
      </c>
      <c r="B36" s="42">
        <v>250</v>
      </c>
      <c r="C36" s="42" t="s">
        <v>260</v>
      </c>
      <c r="D36" s="43" t="s">
        <v>261</v>
      </c>
      <c r="E36" s="44">
        <v>36984</v>
      </c>
      <c r="F36" s="44">
        <f>Таблица14[[#This Row],[ip55]]*1.49987465123196</f>
        <v>55471.364101162813</v>
      </c>
      <c r="G36" s="41"/>
      <c r="H36" s="48"/>
      <c r="I36" s="48"/>
      <c r="J36" s="48"/>
      <c r="K36" s="46"/>
      <c r="L36" s="46" t="s">
        <v>49</v>
      </c>
      <c r="M36" s="46" t="str">
        <f t="shared" si="0"/>
        <v>250uvf</v>
      </c>
      <c r="N36" s="46"/>
    </row>
    <row r="37" spans="1:14" ht="15">
      <c r="A37" s="41" t="s">
        <v>262</v>
      </c>
      <c r="B37" s="42">
        <v>250</v>
      </c>
      <c r="C37" s="42" t="s">
        <v>263</v>
      </c>
      <c r="D37" s="43" t="s">
        <v>264</v>
      </c>
      <c r="E37" s="44">
        <v>23748</v>
      </c>
      <c r="F37" s="44">
        <f>Таблица14[[#This Row],[ip55]]*1.49987465123196</f>
        <v>35619.02321745659</v>
      </c>
      <c r="G37" s="41"/>
      <c r="H37" s="48"/>
      <c r="I37" s="48"/>
      <c r="J37" s="48"/>
      <c r="K37" s="46"/>
      <c r="L37" s="46"/>
      <c r="M37" s="46" t="str">
        <f t="shared" si="0"/>
        <v>250</v>
      </c>
      <c r="N37" s="46"/>
    </row>
    <row r="38" spans="1:14" ht="15">
      <c r="A38" s="42" t="s">
        <v>265</v>
      </c>
      <c r="B38" s="42">
        <v>250</v>
      </c>
      <c r="C38" s="42"/>
      <c r="D38" s="43" t="s">
        <v>266</v>
      </c>
      <c r="E38" s="50">
        <v>22982</v>
      </c>
      <c r="F38" s="50">
        <f>Таблица14[[#This Row],[ip55]]*1.49987465123196</f>
        <v>34470.119234612903</v>
      </c>
      <c r="G38" s="51">
        <f t="shared" ref="G38:G39" si="3">G2</f>
        <v>3.35</v>
      </c>
      <c r="H38" s="52">
        <v>200</v>
      </c>
      <c r="I38" s="52">
        <v>300</v>
      </c>
      <c r="J38" s="52"/>
      <c r="K38" s="46"/>
      <c r="L38" s="46"/>
      <c r="M38" s="46" t="str">
        <f t="shared" si="0"/>
        <v>250</v>
      </c>
      <c r="N38" s="46"/>
    </row>
    <row r="39" spans="1:14" ht="15">
      <c r="A39" s="42" t="s">
        <v>267</v>
      </c>
      <c r="B39" s="42">
        <v>250</v>
      </c>
      <c r="C39" s="42" t="s">
        <v>268</v>
      </c>
      <c r="D39" s="43" t="s">
        <v>269</v>
      </c>
      <c r="E39" s="50">
        <v>52935</v>
      </c>
      <c r="F39" s="50">
        <f>Таблица14[[#This Row],[ip55]]*1.49987465123196</f>
        <v>79395.86466296381</v>
      </c>
      <c r="G39" s="51">
        <f t="shared" si="3"/>
        <v>5.6999999999999993</v>
      </c>
      <c r="H39" s="52">
        <v>500</v>
      </c>
      <c r="I39" s="52">
        <v>500</v>
      </c>
      <c r="J39" s="52"/>
      <c r="K39" s="46"/>
      <c r="L39" s="46"/>
      <c r="M39" s="46" t="str">
        <f t="shared" si="0"/>
        <v>250</v>
      </c>
      <c r="N39" s="46"/>
    </row>
    <row r="40" spans="1:14" ht="15">
      <c r="A40" s="42" t="s">
        <v>270</v>
      </c>
      <c r="B40" s="42">
        <v>250</v>
      </c>
      <c r="C40" s="42"/>
      <c r="D40" s="43" t="s">
        <v>271</v>
      </c>
      <c r="E40" s="50">
        <v>26468</v>
      </c>
      <c r="F40" s="50">
        <f>Таблица14[[#This Row],[ip55]]*1.49987465123196</f>
        <v>39698.682268807519</v>
      </c>
      <c r="G40" s="51">
        <f>G3</f>
        <v>5.6999999999999993</v>
      </c>
      <c r="H40" s="52">
        <v>200</v>
      </c>
      <c r="I40" s="52">
        <v>500</v>
      </c>
      <c r="J40" s="52"/>
      <c r="K40" s="46"/>
      <c r="L40" s="46"/>
      <c r="M40" s="46" t="str">
        <f t="shared" si="0"/>
        <v>250</v>
      </c>
      <c r="N40" s="46"/>
    </row>
    <row r="41" spans="1:14" ht="15">
      <c r="A41" s="42" t="s">
        <v>272</v>
      </c>
      <c r="B41" s="42">
        <v>250</v>
      </c>
      <c r="C41" s="42"/>
      <c r="D41" s="43" t="s">
        <v>273</v>
      </c>
      <c r="E41" s="50">
        <v>51127</v>
      </c>
      <c r="F41" s="50">
        <f>Таблица14[[#This Row],[ip55]]*1.49987465123196</f>
        <v>76684.091293536418</v>
      </c>
      <c r="G41" s="51">
        <f>G5</f>
        <v>9.5</v>
      </c>
      <c r="H41" s="52">
        <v>200</v>
      </c>
      <c r="I41" s="52">
        <v>1000</v>
      </c>
      <c r="J41" s="52"/>
      <c r="K41" s="46"/>
      <c r="L41" s="46"/>
      <c r="M41" s="46" t="str">
        <f t="shared" si="0"/>
        <v>250</v>
      </c>
      <c r="N41" s="46"/>
    </row>
    <row r="42" spans="1:14" ht="15">
      <c r="A42" s="42" t="s">
        <v>274</v>
      </c>
      <c r="B42" s="42">
        <v>250</v>
      </c>
      <c r="C42" s="42"/>
      <c r="D42" s="43" t="s">
        <v>275</v>
      </c>
      <c r="E42" s="50">
        <v>47059</v>
      </c>
      <c r="F42" s="50">
        <f>Таблица14[[#This Row],[ip55]]*1.49987465123196</f>
        <v>70582.601212324807</v>
      </c>
      <c r="G42" s="51">
        <f>G5</f>
        <v>9.5</v>
      </c>
      <c r="H42" s="52">
        <v>200</v>
      </c>
      <c r="I42" s="52">
        <v>1000</v>
      </c>
      <c r="J42" s="52"/>
      <c r="K42" s="46"/>
      <c r="L42" s="46"/>
      <c r="M42" s="46" t="str">
        <f t="shared" si="0"/>
        <v>250</v>
      </c>
      <c r="N42" s="46"/>
    </row>
    <row r="43" spans="1:14" ht="15">
      <c r="A43" s="42" t="s">
        <v>276</v>
      </c>
      <c r="B43" s="42">
        <v>250</v>
      </c>
      <c r="C43" s="42"/>
      <c r="D43" s="43" t="s">
        <v>277</v>
      </c>
      <c r="E43" s="50">
        <v>45639</v>
      </c>
      <c r="F43" s="50">
        <f>Таблица14[[#This Row],[ip55]]*1.49987465123196</f>
        <v>68452.779207575426</v>
      </c>
      <c r="G43" s="51">
        <f t="shared" ref="G43:G44" si="4">G3</f>
        <v>5.6999999999999993</v>
      </c>
      <c r="H43" s="52">
        <v>200</v>
      </c>
      <c r="I43" s="52">
        <v>500</v>
      </c>
      <c r="J43" s="52"/>
      <c r="K43" s="46"/>
      <c r="L43" s="46"/>
      <c r="M43" s="46" t="str">
        <f t="shared" si="0"/>
        <v>250</v>
      </c>
      <c r="N43" s="46"/>
    </row>
    <row r="44" spans="1:14" ht="15">
      <c r="A44" s="42" t="s">
        <v>278</v>
      </c>
      <c r="B44" s="42">
        <v>250</v>
      </c>
      <c r="C44" s="42" t="s">
        <v>279</v>
      </c>
      <c r="D44" s="43" t="s">
        <v>280</v>
      </c>
      <c r="E44" s="50">
        <v>50305</v>
      </c>
      <c r="F44" s="50">
        <f>Таблица14[[#This Row],[ip55]]*1.49987465123196</f>
        <v>75451.194330223749</v>
      </c>
      <c r="G44" s="51">
        <f t="shared" si="4"/>
        <v>7.6</v>
      </c>
      <c r="H44" s="52">
        <v>1000</v>
      </c>
      <c r="I44" s="52"/>
      <c r="J44" s="52"/>
      <c r="K44" s="46"/>
      <c r="L44" s="46" t="s">
        <v>75</v>
      </c>
      <c r="M44" s="46" t="str">
        <f t="shared" si="0"/>
        <v>250sk</v>
      </c>
      <c r="N44" s="46"/>
    </row>
    <row r="45" spans="1:14" ht="15">
      <c r="A45" s="42" t="s">
        <v>281</v>
      </c>
      <c r="B45" s="42">
        <v>250</v>
      </c>
      <c r="C45" s="42"/>
      <c r="D45" s="43" t="s">
        <v>282</v>
      </c>
      <c r="E45" s="44">
        <v>35814</v>
      </c>
      <c r="F45" s="44">
        <f>Таблица14[[#This Row],[ip55]]*1.49987465123196</f>
        <v>53716.510759221419</v>
      </c>
      <c r="G45" s="41">
        <f>G4</f>
        <v>7.6</v>
      </c>
      <c r="H45" s="48">
        <v>1000</v>
      </c>
      <c r="I45" s="48"/>
      <c r="J45" s="48"/>
      <c r="K45" s="46"/>
      <c r="L45" s="46"/>
      <c r="M45" s="46" t="str">
        <f t="shared" si="0"/>
        <v>250</v>
      </c>
      <c r="N45" s="46"/>
    </row>
    <row r="46" spans="1:14" ht="15">
      <c r="A46" s="42" t="s">
        <v>283</v>
      </c>
      <c r="B46" s="42">
        <v>250</v>
      </c>
      <c r="C46" s="42"/>
      <c r="D46" s="43" t="s">
        <v>284</v>
      </c>
      <c r="E46" s="44">
        <v>41185</v>
      </c>
      <c r="F46" s="44">
        <f>Таблица14[[#This Row],[ip55]]*1.49987465123196</f>
        <v>61772.337510988276</v>
      </c>
      <c r="G46" s="41">
        <f>G4</f>
        <v>7.6</v>
      </c>
      <c r="H46" s="48">
        <v>1000</v>
      </c>
      <c r="I46" s="48"/>
      <c r="J46" s="48"/>
      <c r="K46" s="46"/>
      <c r="L46" s="46"/>
      <c r="M46" s="46" t="str">
        <f t="shared" si="0"/>
        <v>250</v>
      </c>
      <c r="N46" s="46"/>
    </row>
    <row r="47" spans="1:14" ht="15">
      <c r="A47" s="42" t="s">
        <v>285</v>
      </c>
      <c r="B47" s="42">
        <v>250</v>
      </c>
      <c r="C47" s="42"/>
      <c r="D47" s="43" t="s">
        <v>286</v>
      </c>
      <c r="E47" s="44">
        <v>71628</v>
      </c>
      <c r="F47" s="44">
        <f>Таблица14[[#This Row],[ip55]]*1.49987465123196</f>
        <v>107433.02151844284</v>
      </c>
      <c r="G47" s="41">
        <f>G4</f>
        <v>7.6</v>
      </c>
      <c r="H47" s="48">
        <v>1000</v>
      </c>
      <c r="I47" s="48"/>
      <c r="J47" s="48"/>
      <c r="K47" s="46"/>
      <c r="L47" s="46"/>
      <c r="M47" s="46" t="str">
        <f t="shared" si="0"/>
        <v>250</v>
      </c>
      <c r="N47" s="46"/>
    </row>
    <row r="48" spans="1:14" ht="15">
      <c r="A48" s="42" t="s">
        <v>287</v>
      </c>
      <c r="B48" s="42">
        <v>250</v>
      </c>
      <c r="C48" s="42"/>
      <c r="D48" s="43" t="s">
        <v>288</v>
      </c>
      <c r="E48" s="44">
        <v>33303</v>
      </c>
      <c r="F48" s="44">
        <f>Таблица14[[#This Row],[ip55]]*1.49987465123196</f>
        <v>49950.325509977964</v>
      </c>
      <c r="G48" s="41">
        <f>G4</f>
        <v>7.6</v>
      </c>
      <c r="H48" s="48">
        <v>1000</v>
      </c>
      <c r="I48" s="48"/>
      <c r="J48" s="48"/>
      <c r="K48" s="46"/>
      <c r="L48" s="46"/>
      <c r="M48" s="46" t="str">
        <f t="shared" si="0"/>
        <v>250</v>
      </c>
      <c r="N48" s="46"/>
    </row>
    <row r="49" spans="1:14" ht="15">
      <c r="A49" s="42" t="s">
        <v>289</v>
      </c>
      <c r="B49" s="42">
        <v>250</v>
      </c>
      <c r="C49" s="42"/>
      <c r="D49" s="43" t="s">
        <v>290</v>
      </c>
      <c r="E49" s="44">
        <v>66235</v>
      </c>
      <c r="F49" s="44">
        <f>Таблица14[[#This Row],[ip55]]*1.49987465123196</f>
        <v>99344.197524348871</v>
      </c>
      <c r="G49" s="41">
        <f>G4</f>
        <v>7.6</v>
      </c>
      <c r="H49" s="48">
        <v>1000</v>
      </c>
      <c r="I49" s="48"/>
      <c r="J49" s="48"/>
      <c r="K49" s="46"/>
      <c r="L49" s="46"/>
      <c r="M49" s="46" t="str">
        <f t="shared" si="0"/>
        <v>250</v>
      </c>
      <c r="N49" s="46"/>
    </row>
    <row r="50" spans="1:14" ht="15">
      <c r="A50" s="42" t="s">
        <v>291</v>
      </c>
      <c r="B50" s="42">
        <v>250</v>
      </c>
      <c r="C50" s="42"/>
      <c r="D50" s="43" t="s">
        <v>292</v>
      </c>
      <c r="E50" s="44">
        <v>87591</v>
      </c>
      <c r="F50" s="44">
        <f>Таблица14[[#This Row],[ip55]]*1.49987465123196</f>
        <v>131375.52057605863</v>
      </c>
      <c r="G50" s="41">
        <f>G4</f>
        <v>7.6</v>
      </c>
      <c r="H50" s="48">
        <v>1000</v>
      </c>
      <c r="I50" s="48"/>
      <c r="J50" s="48"/>
      <c r="K50" s="46"/>
      <c r="L50" s="46"/>
      <c r="M50" s="46" t="str">
        <f t="shared" si="0"/>
        <v>250</v>
      </c>
      <c r="N50" s="46"/>
    </row>
    <row r="51" spans="1:14" ht="15">
      <c r="A51" s="42" t="s">
        <v>293</v>
      </c>
      <c r="B51" s="42">
        <v>250</v>
      </c>
      <c r="C51" s="42"/>
      <c r="D51" s="43" t="s">
        <v>294</v>
      </c>
      <c r="E51" s="44">
        <v>78832</v>
      </c>
      <c r="F51" s="44">
        <f>Таблица14[[#This Row],[ip55]]*1.49987465123196</f>
        <v>118238.11850591788</v>
      </c>
      <c r="G51" s="41">
        <f>G4</f>
        <v>7.6</v>
      </c>
      <c r="H51" s="48">
        <v>1000</v>
      </c>
      <c r="I51" s="48"/>
      <c r="J51" s="48"/>
      <c r="K51" s="46"/>
      <c r="L51" s="46"/>
      <c r="M51" s="46" t="str">
        <f t="shared" si="0"/>
        <v>250</v>
      </c>
      <c r="N51" s="46"/>
    </row>
    <row r="52" spans="1:14" ht="15">
      <c r="A52" s="42" t="s">
        <v>295</v>
      </c>
      <c r="B52" s="42">
        <v>250</v>
      </c>
      <c r="C52" s="42"/>
      <c r="D52" s="43" t="s">
        <v>296</v>
      </c>
      <c r="E52" s="44">
        <v>220268</v>
      </c>
      <c r="F52" s="44">
        <f>Таблица14[[#This Row],[ip55]]*1.49987465123196</f>
        <v>330374.38967756135</v>
      </c>
      <c r="G52" s="41"/>
      <c r="H52" s="48">
        <v>0</v>
      </c>
      <c r="I52" s="48"/>
      <c r="J52" s="48"/>
      <c r="K52" s="46"/>
      <c r="L52" s="46"/>
      <c r="M52" s="46" t="str">
        <f t="shared" si="0"/>
        <v>250</v>
      </c>
      <c r="N52" s="46"/>
    </row>
    <row r="53" spans="1:14" ht="15">
      <c r="A53" s="42" t="s">
        <v>297</v>
      </c>
      <c r="B53" s="42">
        <v>250</v>
      </c>
      <c r="C53" s="42" t="s">
        <v>298</v>
      </c>
      <c r="D53" s="43" t="s">
        <v>299</v>
      </c>
      <c r="E53" s="44">
        <v>69541</v>
      </c>
      <c r="F53" s="44">
        <f>Таблица14[[#This Row],[ip55]]*1.49987465123196</f>
        <v>104302.78312132173</v>
      </c>
      <c r="G53" s="41">
        <f>G5</f>
        <v>9.5</v>
      </c>
      <c r="H53" s="48">
        <v>1500</v>
      </c>
      <c r="I53" s="48"/>
      <c r="J53" s="48"/>
      <c r="K53" s="46"/>
      <c r="L53" s="46" t="s">
        <v>84</v>
      </c>
      <c r="M53" s="46" t="str">
        <f t="shared" si="0"/>
        <v>250tsv</v>
      </c>
      <c r="N53" s="46"/>
    </row>
    <row r="54" spans="1:14" ht="15">
      <c r="A54" s="42" t="s">
        <v>300</v>
      </c>
      <c r="B54" s="42">
        <v>250</v>
      </c>
      <c r="C54" s="42"/>
      <c r="D54" s="43" t="s">
        <v>301</v>
      </c>
      <c r="E54" s="44">
        <v>87318</v>
      </c>
      <c r="F54" s="44">
        <f>Таблица14[[#This Row],[ip55]]*1.49987465123196</f>
        <v>130966.05479627229</v>
      </c>
      <c r="G54" s="41">
        <f>G4</f>
        <v>7.6</v>
      </c>
      <c r="H54" s="48">
        <v>1500</v>
      </c>
      <c r="I54" s="48">
        <v>500</v>
      </c>
      <c r="J54" s="48"/>
      <c r="K54" s="46"/>
      <c r="L54" s="46"/>
      <c r="M54" s="46" t="str">
        <f t="shared" si="0"/>
        <v>250</v>
      </c>
      <c r="N54" s="46"/>
    </row>
    <row r="55" spans="1:14" ht="15">
      <c r="A55" s="42" t="s">
        <v>302</v>
      </c>
      <c r="B55" s="42">
        <v>250</v>
      </c>
      <c r="C55" s="42"/>
      <c r="D55" s="43" t="s">
        <v>303</v>
      </c>
      <c r="E55" s="44">
        <v>35121</v>
      </c>
      <c r="F55" s="44">
        <f>Таблица14[[#This Row],[ip55]]*1.49987465123196</f>
        <v>52677.097625917668</v>
      </c>
      <c r="G55" s="41">
        <f>G8</f>
        <v>15.2</v>
      </c>
      <c r="H55" s="48">
        <v>1500</v>
      </c>
      <c r="I55" s="48"/>
      <c r="J55" s="48"/>
      <c r="K55" s="46"/>
      <c r="L55" s="46"/>
      <c r="M55" s="46" t="str">
        <f t="shared" si="0"/>
        <v>250</v>
      </c>
      <c r="N55" s="46"/>
    </row>
    <row r="56" spans="1:14" ht="15">
      <c r="A56" s="42" t="s">
        <v>304</v>
      </c>
      <c r="B56" s="42">
        <v>250</v>
      </c>
      <c r="C56" s="42"/>
      <c r="D56" s="43" t="s">
        <v>305</v>
      </c>
      <c r="E56" s="44">
        <v>58037</v>
      </c>
      <c r="F56" s="44">
        <f>Таблица14[[#This Row],[ip55]]*1.49987465123196</f>
        <v>87048.225133549262</v>
      </c>
      <c r="G56" s="41">
        <f>G7</f>
        <v>13.299999999999999</v>
      </c>
      <c r="H56" s="48">
        <v>1500</v>
      </c>
      <c r="I56" s="48">
        <v>500</v>
      </c>
      <c r="J56" s="48"/>
      <c r="K56" s="46"/>
      <c r="L56" s="46"/>
      <c r="M56" s="46" t="str">
        <f t="shared" si="0"/>
        <v>250</v>
      </c>
      <c r="N56" s="46"/>
    </row>
    <row r="57" spans="1:14" ht="15">
      <c r="A57" s="42" t="s">
        <v>306</v>
      </c>
      <c r="B57" s="42">
        <v>250</v>
      </c>
      <c r="C57" s="42"/>
      <c r="D57" s="43" t="s">
        <v>111</v>
      </c>
      <c r="E57" s="44">
        <v>12951</v>
      </c>
      <c r="F57" s="44">
        <f>Таблица14[[#This Row],[ip55]]*1.49987465123196</f>
        <v>19424.876608105114</v>
      </c>
      <c r="G57" s="41"/>
      <c r="H57" s="48">
        <v>500</v>
      </c>
      <c r="I57" s="48"/>
      <c r="J57" s="48"/>
      <c r="K57" s="46"/>
      <c r="L57" s="46"/>
      <c r="M57" s="46" t="str">
        <f t="shared" si="0"/>
        <v>250</v>
      </c>
      <c r="N57" s="46"/>
    </row>
    <row r="58" spans="1:14" ht="15">
      <c r="A58" s="42" t="s">
        <v>307</v>
      </c>
      <c r="B58" s="42">
        <v>250</v>
      </c>
      <c r="C58" s="42"/>
      <c r="D58" s="43" t="s">
        <v>308</v>
      </c>
      <c r="E58" s="44">
        <v>7381</v>
      </c>
      <c r="F58" s="44">
        <f>Таблица14[[#This Row],[ip55]]*1.49987465123196</f>
        <v>11070.574800743098</v>
      </c>
      <c r="G58" s="41"/>
      <c r="H58" s="48">
        <v>200</v>
      </c>
      <c r="I58" s="48"/>
      <c r="J58" s="48"/>
      <c r="K58" s="46"/>
      <c r="L58" s="46" t="s">
        <v>101</v>
      </c>
      <c r="M58" s="46" t="str">
        <f t="shared" si="0"/>
        <v>250sb</v>
      </c>
      <c r="N58" s="46"/>
    </row>
    <row r="59" spans="1:14" ht="15">
      <c r="A59" s="42" t="s">
        <v>309</v>
      </c>
      <c r="B59" s="42">
        <v>250</v>
      </c>
      <c r="C59" s="42"/>
      <c r="D59" s="43" t="s">
        <v>310</v>
      </c>
      <c r="E59" s="44">
        <v>1038</v>
      </c>
      <c r="F59" s="44">
        <f>Таблица14[[#This Row],[ip55]]*1.49987465123196</f>
        <v>1556.8698879787746</v>
      </c>
      <c r="G59" s="41"/>
      <c r="H59" s="48">
        <v>200</v>
      </c>
      <c r="I59" s="48"/>
      <c r="J59" s="48"/>
      <c r="K59" s="46"/>
      <c r="L59" s="46"/>
      <c r="M59" s="46" t="str">
        <f t="shared" si="0"/>
        <v>250</v>
      </c>
      <c r="N59" s="46"/>
    </row>
    <row r="60" spans="1:14" ht="15">
      <c r="A60" s="42" t="s">
        <v>311</v>
      </c>
      <c r="B60" s="42">
        <v>250</v>
      </c>
      <c r="C60" s="42" t="s">
        <v>312</v>
      </c>
      <c r="D60" s="43" t="s">
        <v>313</v>
      </c>
      <c r="E60" s="44">
        <v>11492</v>
      </c>
      <c r="F60" s="44">
        <f>Таблица14[[#This Row],[ip55]]*1.49987465123196</f>
        <v>17236.559491957683</v>
      </c>
      <c r="G60" s="41"/>
      <c r="H60" s="48">
        <v>200</v>
      </c>
      <c r="I60" s="48"/>
      <c r="J60" s="48"/>
      <c r="K60" s="46"/>
      <c r="L60" s="46" t="s">
        <v>99</v>
      </c>
      <c r="M60" s="46" t="str">
        <f t="shared" si="0"/>
        <v>250kz</v>
      </c>
      <c r="N60" s="46"/>
    </row>
    <row r="61" spans="1:14" ht="15">
      <c r="A61" s="42" t="s">
        <v>314</v>
      </c>
      <c r="B61" s="42">
        <v>250</v>
      </c>
      <c r="C61" s="42"/>
      <c r="D61" s="43" t="s">
        <v>120</v>
      </c>
      <c r="E61" s="44">
        <v>25246</v>
      </c>
      <c r="F61" s="44">
        <f>Таблица14[[#This Row],[ip55]]*1.49987465123196</f>
        <v>37865.835445002063</v>
      </c>
      <c r="G61" s="41"/>
      <c r="H61" s="48"/>
      <c r="I61" s="48"/>
      <c r="J61" s="48"/>
      <c r="K61" s="46"/>
      <c r="L61" s="46"/>
      <c r="M61" s="46" t="str">
        <f t="shared" si="0"/>
        <v>250</v>
      </c>
      <c r="N61" s="46"/>
    </row>
    <row r="62" spans="1:14" ht="15">
      <c r="A62" s="42" t="s">
        <v>315</v>
      </c>
      <c r="B62" s="42">
        <v>400</v>
      </c>
      <c r="C62" s="42" t="s">
        <v>181</v>
      </c>
      <c r="D62" s="43" t="s">
        <v>182</v>
      </c>
      <c r="E62" s="44">
        <v>6849</v>
      </c>
      <c r="F62" s="44">
        <f>Таблица14[[#This Row],[ip55]]*1.49987465123196</f>
        <v>10272.641486287694</v>
      </c>
      <c r="G62" s="41">
        <f>G64*0.5</f>
        <v>3.8</v>
      </c>
      <c r="H62" s="48">
        <v>500</v>
      </c>
      <c r="I62" s="48"/>
      <c r="J62" s="48"/>
      <c r="K62" s="46"/>
      <c r="L62" s="46" t="s">
        <v>36</v>
      </c>
      <c r="M62" s="46" t="str">
        <f t="shared" si="0"/>
        <v>400pt0.5</v>
      </c>
      <c r="N62" s="49" t="s">
        <v>183</v>
      </c>
    </row>
    <row r="63" spans="1:14" ht="15">
      <c r="A63" s="42" t="s">
        <v>316</v>
      </c>
      <c r="B63" s="42">
        <v>400</v>
      </c>
      <c r="C63" s="42" t="s">
        <v>181</v>
      </c>
      <c r="D63" s="43" t="s">
        <v>182</v>
      </c>
      <c r="E63" s="44">
        <v>12192</v>
      </c>
      <c r="F63" s="44">
        <f>Таблица14[[#This Row],[ip55]]*1.49987465123196</f>
        <v>18286.471747820058</v>
      </c>
      <c r="G63" s="41">
        <f>G64*0.75</f>
        <v>5.6999999999999993</v>
      </c>
      <c r="H63" s="48">
        <v>750</v>
      </c>
      <c r="I63" s="48"/>
      <c r="J63" s="48"/>
      <c r="K63" s="46"/>
      <c r="L63" s="46" t="s">
        <v>36</v>
      </c>
      <c r="M63" s="46" t="str">
        <f t="shared" si="0"/>
        <v>400pt0.9</v>
      </c>
      <c r="N63" s="49" t="s">
        <v>185</v>
      </c>
    </row>
    <row r="64" spans="1:14" ht="15">
      <c r="A64" s="42" t="s">
        <v>317</v>
      </c>
      <c r="B64" s="42">
        <v>400</v>
      </c>
      <c r="C64" s="42" t="s">
        <v>181</v>
      </c>
      <c r="D64" s="43" t="s">
        <v>187</v>
      </c>
      <c r="E64" s="44">
        <v>13698</v>
      </c>
      <c r="F64" s="44">
        <f>Таблица14[[#This Row],[ip55]]*1.49987465123196</f>
        <v>20545.282972575387</v>
      </c>
      <c r="G64" s="41">
        <v>7.6</v>
      </c>
      <c r="H64" s="48">
        <v>1000</v>
      </c>
      <c r="I64" s="48"/>
      <c r="J64" s="48"/>
      <c r="K64" s="46"/>
      <c r="L64" s="46" t="s">
        <v>36</v>
      </c>
      <c r="M64" s="46" t="str">
        <f t="shared" si="0"/>
        <v>400pt1.0</v>
      </c>
      <c r="N64" s="49" t="s">
        <v>188</v>
      </c>
    </row>
    <row r="65" spans="1:14" ht="15">
      <c r="A65" s="42" t="s">
        <v>318</v>
      </c>
      <c r="B65" s="42">
        <v>400</v>
      </c>
      <c r="C65" s="42" t="s">
        <v>181</v>
      </c>
      <c r="D65" s="43" t="s">
        <v>182</v>
      </c>
      <c r="E65" s="44">
        <v>19041</v>
      </c>
      <c r="F65" s="44">
        <f>Таблица14[[#This Row],[ip55]]*1.49987465123196</f>
        <v>28559.11323410775</v>
      </c>
      <c r="G65" s="41">
        <f>G64*1.25</f>
        <v>9.5</v>
      </c>
      <c r="H65" s="48">
        <v>1250</v>
      </c>
      <c r="I65" s="48"/>
      <c r="J65" s="48"/>
      <c r="K65" s="46"/>
      <c r="L65" s="46" t="s">
        <v>36</v>
      </c>
      <c r="M65" s="46" t="str">
        <f t="shared" si="0"/>
        <v>400pt1.4</v>
      </c>
      <c r="N65" s="49" t="s">
        <v>190</v>
      </c>
    </row>
    <row r="66" spans="1:14" ht="15">
      <c r="A66" s="42" t="s">
        <v>319</v>
      </c>
      <c r="B66" s="42">
        <v>400</v>
      </c>
      <c r="C66" s="42" t="s">
        <v>181</v>
      </c>
      <c r="D66" s="43" t="s">
        <v>182</v>
      </c>
      <c r="E66" s="44">
        <v>20548</v>
      </c>
      <c r="F66" s="44">
        <f>Таблица14[[#This Row],[ip55]]*1.49987465123196</f>
        <v>30819.424333514315</v>
      </c>
      <c r="G66" s="41">
        <f>G64*1.5</f>
        <v>11.399999999999999</v>
      </c>
      <c r="H66" s="48">
        <v>1500</v>
      </c>
      <c r="I66" s="48"/>
      <c r="J66" s="48"/>
      <c r="K66" s="46"/>
      <c r="L66" s="46" t="s">
        <v>36</v>
      </c>
      <c r="M66" s="46" t="str">
        <f t="shared" ref="M66:M129" si="5">B66&amp;L66&amp;N66</f>
        <v>400pt1.5</v>
      </c>
      <c r="N66" s="49" t="s">
        <v>192</v>
      </c>
    </row>
    <row r="67" spans="1:14" ht="15">
      <c r="A67" s="42" t="s">
        <v>320</v>
      </c>
      <c r="B67" s="42">
        <v>400</v>
      </c>
      <c r="C67" s="42" t="s">
        <v>181</v>
      </c>
      <c r="D67" s="43" t="s">
        <v>182</v>
      </c>
      <c r="E67" s="44">
        <v>25891</v>
      </c>
      <c r="F67" s="44">
        <f>Таблица14[[#This Row],[ip55]]*1.49987465123196</f>
        <v>38833.254595046681</v>
      </c>
      <c r="G67" s="41">
        <f>G64*1.75</f>
        <v>13.299999999999999</v>
      </c>
      <c r="H67" s="48">
        <v>1750</v>
      </c>
      <c r="I67" s="48"/>
      <c r="J67" s="48"/>
      <c r="K67" s="46"/>
      <c r="L67" s="46" t="s">
        <v>36</v>
      </c>
      <c r="M67" s="46" t="str">
        <f t="shared" si="5"/>
        <v>400pt1.9</v>
      </c>
      <c r="N67" s="49" t="s">
        <v>194</v>
      </c>
    </row>
    <row r="68" spans="1:14" ht="15">
      <c r="A68" s="42" t="s">
        <v>321</v>
      </c>
      <c r="B68" s="42">
        <v>400</v>
      </c>
      <c r="C68" s="42" t="s">
        <v>181</v>
      </c>
      <c r="D68" s="43" t="s">
        <v>196</v>
      </c>
      <c r="E68" s="44">
        <v>27398</v>
      </c>
      <c r="F68" s="44">
        <f>Таблица14[[#This Row],[ip55]]*1.49987465123196</f>
        <v>41093.565694453238</v>
      </c>
      <c r="G68" s="41">
        <f>G64*2</f>
        <v>15.2</v>
      </c>
      <c r="H68" s="48">
        <v>2000</v>
      </c>
      <c r="I68" s="48"/>
      <c r="J68" s="48"/>
      <c r="K68" s="46"/>
      <c r="L68" s="46" t="s">
        <v>36</v>
      </c>
      <c r="M68" s="46" t="str">
        <f t="shared" si="5"/>
        <v>400pt2.0</v>
      </c>
      <c r="N68" s="49" t="s">
        <v>197</v>
      </c>
    </row>
    <row r="69" spans="1:14" ht="15">
      <c r="A69" s="42" t="s">
        <v>322</v>
      </c>
      <c r="B69" s="42">
        <v>400</v>
      </c>
      <c r="C69" s="42" t="s">
        <v>181</v>
      </c>
      <c r="D69" s="43" t="s">
        <v>182</v>
      </c>
      <c r="E69" s="44">
        <v>32740</v>
      </c>
      <c r="F69" s="44">
        <f>Таблица14[[#This Row],[ip55]]*1.49987465123196</f>
        <v>49105.896081334373</v>
      </c>
      <c r="G69" s="41">
        <f>G64*2.25</f>
        <v>17.099999999999998</v>
      </c>
      <c r="H69" s="48">
        <v>2250</v>
      </c>
      <c r="I69" s="48"/>
      <c r="J69" s="48"/>
      <c r="K69" s="46"/>
      <c r="L69" s="46" t="s">
        <v>36</v>
      </c>
      <c r="M69" s="46" t="str">
        <f t="shared" si="5"/>
        <v>400pt2.4</v>
      </c>
      <c r="N69" s="49" t="s">
        <v>199</v>
      </c>
    </row>
    <row r="70" spans="1:14" ht="15">
      <c r="A70" s="42" t="s">
        <v>323</v>
      </c>
      <c r="B70" s="42">
        <v>400</v>
      </c>
      <c r="C70" s="42" t="s">
        <v>181</v>
      </c>
      <c r="D70" s="43" t="s">
        <v>182</v>
      </c>
      <c r="E70" s="44">
        <v>34247</v>
      </c>
      <c r="F70" s="44">
        <f>Таблица14[[#This Row],[ip55]]*1.49987465123196</f>
        <v>51366.207180740937</v>
      </c>
      <c r="G70" s="41">
        <f>G64*2.5</f>
        <v>19</v>
      </c>
      <c r="H70" s="48">
        <v>2500</v>
      </c>
      <c r="I70" s="48"/>
      <c r="J70" s="48"/>
      <c r="K70" s="46"/>
      <c r="L70" s="46" t="s">
        <v>36</v>
      </c>
      <c r="M70" s="46" t="str">
        <f t="shared" si="5"/>
        <v>400pt2.5</v>
      </c>
      <c r="N70" s="49" t="s">
        <v>201</v>
      </c>
    </row>
    <row r="71" spans="1:14" ht="15">
      <c r="A71" s="42" t="s">
        <v>324</v>
      </c>
      <c r="B71" s="42">
        <v>400</v>
      </c>
      <c r="C71" s="42" t="s">
        <v>181</v>
      </c>
      <c r="D71" s="43" t="s">
        <v>182</v>
      </c>
      <c r="E71" s="44">
        <v>39590</v>
      </c>
      <c r="F71" s="44">
        <f>Таблица14[[#This Row],[ip55]]*1.49987465123196</f>
        <v>59380.0374422733</v>
      </c>
      <c r="G71" s="41">
        <f>G64*2.75</f>
        <v>20.9</v>
      </c>
      <c r="H71" s="48">
        <v>2750</v>
      </c>
      <c r="I71" s="48"/>
      <c r="J71" s="48"/>
      <c r="K71" s="46"/>
      <c r="L71" s="46" t="s">
        <v>36</v>
      </c>
      <c r="M71" s="46" t="str">
        <f t="shared" si="5"/>
        <v>400pt2.9</v>
      </c>
      <c r="N71" s="49" t="s">
        <v>203</v>
      </c>
    </row>
    <row r="72" spans="1:14" ht="15">
      <c r="A72" s="42" t="s">
        <v>325</v>
      </c>
      <c r="B72" s="42">
        <v>400</v>
      </c>
      <c r="C72" s="42" t="s">
        <v>181</v>
      </c>
      <c r="D72" s="43" t="s">
        <v>205</v>
      </c>
      <c r="E72" s="44">
        <v>41096</v>
      </c>
      <c r="F72" s="44">
        <f>Таблица14[[#This Row],[ip55]]*1.49987465123196</f>
        <v>61638.848667028629</v>
      </c>
      <c r="G72" s="41">
        <f>G64*3</f>
        <v>22.799999999999997</v>
      </c>
      <c r="H72" s="48">
        <v>3000</v>
      </c>
      <c r="I72" s="48"/>
      <c r="J72" s="48"/>
      <c r="K72" s="46"/>
      <c r="L72" s="46" t="s">
        <v>36</v>
      </c>
      <c r="M72" s="46" t="str">
        <f t="shared" si="5"/>
        <v>400pt3.0</v>
      </c>
      <c r="N72" s="49" t="s">
        <v>206</v>
      </c>
    </row>
    <row r="73" spans="1:14" ht="15">
      <c r="A73" s="42" t="s">
        <v>326</v>
      </c>
      <c r="B73" s="42">
        <v>400</v>
      </c>
      <c r="C73" s="42" t="s">
        <v>181</v>
      </c>
      <c r="D73" s="43" t="s">
        <v>182</v>
      </c>
      <c r="E73" s="44">
        <v>46439</v>
      </c>
      <c r="F73" s="44">
        <f>Таблица14[[#This Row],[ip55]]*1.49987465123196</f>
        <v>69652.678928560999</v>
      </c>
      <c r="G73" s="41">
        <f>G64*3.25</f>
        <v>24.7</v>
      </c>
      <c r="H73" s="48">
        <v>3250</v>
      </c>
      <c r="I73" s="48"/>
      <c r="J73" s="48"/>
      <c r="K73" s="46"/>
      <c r="L73" s="46" t="s">
        <v>36</v>
      </c>
      <c r="M73" s="46" t="str">
        <f t="shared" si="5"/>
        <v>400pt</v>
      </c>
      <c r="N73" s="46"/>
    </row>
    <row r="74" spans="1:14" ht="15">
      <c r="A74" s="42" t="s">
        <v>327</v>
      </c>
      <c r="B74" s="42">
        <v>400</v>
      </c>
      <c r="C74" s="42" t="s">
        <v>181</v>
      </c>
      <c r="D74" s="43" t="s">
        <v>182</v>
      </c>
      <c r="E74" s="44">
        <v>47946</v>
      </c>
      <c r="F74" s="44">
        <f>Таблица14[[#This Row],[ip55]]*1.49987465123196</f>
        <v>71912.990027967564</v>
      </c>
      <c r="G74" s="41">
        <f>G64*3.5</f>
        <v>26.599999999999998</v>
      </c>
      <c r="H74" s="48">
        <v>3500</v>
      </c>
      <c r="I74" s="48"/>
      <c r="J74" s="48"/>
      <c r="K74" s="46"/>
      <c r="L74" s="46" t="s">
        <v>36</v>
      </c>
      <c r="M74" s="46" t="str">
        <f t="shared" si="5"/>
        <v>400pt</v>
      </c>
      <c r="N74" s="46"/>
    </row>
    <row r="75" spans="1:14" ht="15">
      <c r="A75" s="42" t="s">
        <v>328</v>
      </c>
      <c r="B75" s="42">
        <v>400</v>
      </c>
      <c r="C75" s="42" t="s">
        <v>181</v>
      </c>
      <c r="D75" s="43" t="s">
        <v>182</v>
      </c>
      <c r="E75" s="50">
        <v>53288</v>
      </c>
      <c r="F75" s="50">
        <f>Таблица14[[#This Row],[ip55]]*1.49987465123196</f>
        <v>79925.320414848684</v>
      </c>
      <c r="G75" s="51">
        <f>G64*3.75</f>
        <v>28.5</v>
      </c>
      <c r="H75" s="52">
        <v>3750</v>
      </c>
      <c r="I75" s="52"/>
      <c r="J75" s="52"/>
      <c r="K75" s="46"/>
      <c r="L75" s="46" t="s">
        <v>36</v>
      </c>
      <c r="M75" s="46" t="str">
        <f t="shared" si="5"/>
        <v>400pt</v>
      </c>
      <c r="N75" s="46"/>
    </row>
    <row r="76" spans="1:14" ht="15">
      <c r="A76" s="42" t="s">
        <v>329</v>
      </c>
      <c r="B76" s="42">
        <v>400</v>
      </c>
      <c r="C76" s="42" t="s">
        <v>181</v>
      </c>
      <c r="D76" s="43" t="s">
        <v>182</v>
      </c>
      <c r="E76" s="50">
        <v>54795</v>
      </c>
      <c r="F76" s="50">
        <f>Таблица14[[#This Row],[ip55]]*1.49987465123196</f>
        <v>82185.631514255248</v>
      </c>
      <c r="G76" s="51">
        <f>G64*4</f>
        <v>30.4</v>
      </c>
      <c r="H76" s="52">
        <v>4000</v>
      </c>
      <c r="I76" s="52"/>
      <c r="J76" s="52"/>
      <c r="K76" s="46"/>
      <c r="L76" s="46" t="s">
        <v>36</v>
      </c>
      <c r="M76" s="46" t="str">
        <f t="shared" si="5"/>
        <v>400pt</v>
      </c>
      <c r="N76" s="46"/>
    </row>
    <row r="77" spans="1:14" ht="15">
      <c r="A77" s="42" t="s">
        <v>330</v>
      </c>
      <c r="B77" s="42">
        <v>400</v>
      </c>
      <c r="C77" s="42" t="s">
        <v>212</v>
      </c>
      <c r="D77" s="43" t="s">
        <v>213</v>
      </c>
      <c r="E77" s="50">
        <v>45437</v>
      </c>
      <c r="F77" s="50">
        <f>Таблица14[[#This Row],[ip55]]*1.49987465123196</f>
        <v>68149.804528026565</v>
      </c>
      <c r="G77" s="41">
        <f>G72</f>
        <v>22.799999999999997</v>
      </c>
      <c r="H77" s="52">
        <v>3000</v>
      </c>
      <c r="I77" s="52"/>
      <c r="J77" s="52"/>
      <c r="K77" s="46"/>
      <c r="L77" s="46" t="s">
        <v>43</v>
      </c>
      <c r="M77" s="46" t="str">
        <f t="shared" si="5"/>
        <v>400pr1</v>
      </c>
      <c r="N77" s="46">
        <v>1</v>
      </c>
    </row>
    <row r="78" spans="1:14" ht="15">
      <c r="A78" s="42" t="s">
        <v>331</v>
      </c>
      <c r="B78" s="42">
        <v>400</v>
      </c>
      <c r="C78" s="42" t="s">
        <v>212</v>
      </c>
      <c r="D78" s="43" t="s">
        <v>215</v>
      </c>
      <c r="E78" s="50">
        <v>54120</v>
      </c>
      <c r="F78" s="50">
        <f>Таблица14[[#This Row],[ip55]]*1.49987465123196</f>
        <v>81173.21612467368</v>
      </c>
      <c r="G78" s="41">
        <f>G72</f>
        <v>22.799999999999997</v>
      </c>
      <c r="H78" s="52">
        <v>3000</v>
      </c>
      <c r="I78" s="52"/>
      <c r="J78" s="52"/>
      <c r="K78" s="46"/>
      <c r="L78" s="46" t="s">
        <v>43</v>
      </c>
      <c r="M78" s="46" t="str">
        <f t="shared" si="5"/>
        <v>400pr3</v>
      </c>
      <c r="N78" s="46">
        <v>3</v>
      </c>
    </row>
    <row r="79" spans="1:14" ht="15">
      <c r="A79" s="42" t="s">
        <v>332</v>
      </c>
      <c r="B79" s="42">
        <v>400</v>
      </c>
      <c r="C79" s="42" t="s">
        <v>212</v>
      </c>
      <c r="D79" s="43" t="s">
        <v>217</v>
      </c>
      <c r="E79" s="50">
        <v>54120</v>
      </c>
      <c r="F79" s="50">
        <f>Таблица14[[#This Row],[ip55]]*1.49987465123196</f>
        <v>81173.21612467368</v>
      </c>
      <c r="G79" s="41">
        <f>G72</f>
        <v>22.799999999999997</v>
      </c>
      <c r="H79" s="52">
        <v>3000</v>
      </c>
      <c r="I79" s="52"/>
      <c r="J79" s="52"/>
      <c r="K79" s="46"/>
      <c r="L79" s="46" t="s">
        <v>43</v>
      </c>
      <c r="M79" s="46" t="str">
        <f t="shared" si="5"/>
        <v>400pr5</v>
      </c>
      <c r="N79" s="46">
        <v>5</v>
      </c>
    </row>
    <row r="80" spans="1:14" ht="15">
      <c r="A80" s="42" t="s">
        <v>333</v>
      </c>
      <c r="B80" s="42">
        <v>400</v>
      </c>
      <c r="C80" s="42" t="s">
        <v>212</v>
      </c>
      <c r="D80" s="43" t="s">
        <v>219</v>
      </c>
      <c r="E80" s="50">
        <v>58460</v>
      </c>
      <c r="F80" s="50">
        <f>Таблица14[[#This Row],[ip55]]*1.49987465123196</f>
        <v>87682.67211102038</v>
      </c>
      <c r="G80" s="41">
        <f>G72</f>
        <v>22.799999999999997</v>
      </c>
      <c r="H80" s="52">
        <v>3000</v>
      </c>
      <c r="I80" s="52"/>
      <c r="J80" s="52"/>
      <c r="K80" s="46"/>
      <c r="L80" s="46" t="s">
        <v>43</v>
      </c>
      <c r="M80" s="46" t="str">
        <f t="shared" si="5"/>
        <v>400pr4</v>
      </c>
      <c r="N80" s="46">
        <v>4</v>
      </c>
    </row>
    <row r="81" spans="1:14" ht="15">
      <c r="A81" s="42" t="s">
        <v>334</v>
      </c>
      <c r="B81" s="42">
        <v>400</v>
      </c>
      <c r="C81" s="42" t="s">
        <v>212</v>
      </c>
      <c r="D81" s="43" t="s">
        <v>221</v>
      </c>
      <c r="E81" s="50">
        <v>62802</v>
      </c>
      <c r="F81" s="50">
        <f>Таблица14[[#This Row],[ip55]]*1.49987465123196</f>
        <v>94195.127846669551</v>
      </c>
      <c r="G81" s="41">
        <f>G72</f>
        <v>22.799999999999997</v>
      </c>
      <c r="H81" s="52">
        <v>3000</v>
      </c>
      <c r="I81" s="52"/>
      <c r="J81" s="52"/>
      <c r="K81" s="46"/>
      <c r="L81" s="46" t="s">
        <v>43</v>
      </c>
      <c r="M81" s="46" t="str">
        <f t="shared" si="5"/>
        <v>400pr</v>
      </c>
      <c r="N81" s="46"/>
    </row>
    <row r="82" spans="1:14" ht="15">
      <c r="A82" s="42" t="s">
        <v>335</v>
      </c>
      <c r="B82" s="42">
        <v>400</v>
      </c>
      <c r="C82" s="42" t="s">
        <v>212</v>
      </c>
      <c r="D82" s="43" t="s">
        <v>223</v>
      </c>
      <c r="E82" s="50">
        <v>67143</v>
      </c>
      <c r="F82" s="50">
        <f>Таблица14[[#This Row],[ip55]]*1.49987465123196</f>
        <v>100706.08370766749</v>
      </c>
      <c r="G82" s="41">
        <f>G72</f>
        <v>22.799999999999997</v>
      </c>
      <c r="H82" s="52">
        <v>3000</v>
      </c>
      <c r="I82" s="52"/>
      <c r="J82" s="52"/>
      <c r="K82" s="46"/>
      <c r="L82" s="46" t="s">
        <v>43</v>
      </c>
      <c r="M82" s="46" t="str">
        <f t="shared" si="5"/>
        <v>400pr6</v>
      </c>
      <c r="N82" s="46">
        <v>6</v>
      </c>
    </row>
    <row r="83" spans="1:14" ht="15">
      <c r="A83" s="42" t="s">
        <v>336</v>
      </c>
      <c r="B83" s="42">
        <v>400</v>
      </c>
      <c r="C83" s="42" t="s">
        <v>212</v>
      </c>
      <c r="D83" s="43" t="s">
        <v>225</v>
      </c>
      <c r="E83" s="50">
        <v>55737</v>
      </c>
      <c r="F83" s="50">
        <f>Таблица14[[#This Row],[ip55]]*1.49987465123196</f>
        <v>83598.513435715751</v>
      </c>
      <c r="G83" s="41">
        <f>G72</f>
        <v>22.799999999999997</v>
      </c>
      <c r="H83" s="52">
        <v>3000</v>
      </c>
      <c r="I83" s="52"/>
      <c r="J83" s="52"/>
      <c r="K83" s="46"/>
      <c r="L83" s="46" t="s">
        <v>42</v>
      </c>
      <c r="M83" s="46" t="str">
        <f t="shared" si="5"/>
        <v>400prf1</v>
      </c>
      <c r="N83" s="46">
        <v>1</v>
      </c>
    </row>
    <row r="84" spans="1:14" ht="15">
      <c r="A84" s="42" t="s">
        <v>337</v>
      </c>
      <c r="B84" s="42">
        <v>400</v>
      </c>
      <c r="C84" s="42" t="s">
        <v>212</v>
      </c>
      <c r="D84" s="43" t="s">
        <v>227</v>
      </c>
      <c r="E84" s="50">
        <v>70377</v>
      </c>
      <c r="F84" s="50">
        <f>Таблица14[[#This Row],[ip55]]*1.49987465123196</f>
        <v>105556.67832975165</v>
      </c>
      <c r="G84" s="41">
        <f>G72</f>
        <v>22.799999999999997</v>
      </c>
      <c r="H84" s="52">
        <v>3000</v>
      </c>
      <c r="I84" s="52"/>
      <c r="J84" s="52"/>
      <c r="K84" s="46"/>
      <c r="L84" s="46" t="s">
        <v>42</v>
      </c>
      <c r="M84" s="46" t="str">
        <f t="shared" si="5"/>
        <v>400prf2</v>
      </c>
      <c r="N84" s="46">
        <v>2</v>
      </c>
    </row>
    <row r="85" spans="1:14" ht="15">
      <c r="A85" s="42" t="s">
        <v>338</v>
      </c>
      <c r="B85" s="42">
        <v>400</v>
      </c>
      <c r="C85" s="42" t="s">
        <v>212</v>
      </c>
      <c r="D85" s="43" t="s">
        <v>229</v>
      </c>
      <c r="E85" s="50">
        <v>99658</v>
      </c>
      <c r="F85" s="50">
        <f>Таблица14[[#This Row],[ip55]]*1.49987465123196</f>
        <v>149474.50799247468</v>
      </c>
      <c r="G85" s="41">
        <f>G72</f>
        <v>22.799999999999997</v>
      </c>
      <c r="H85" s="52">
        <v>3000</v>
      </c>
      <c r="I85" s="52"/>
      <c r="J85" s="52"/>
      <c r="K85" s="46"/>
      <c r="L85" s="46" t="s">
        <v>42</v>
      </c>
      <c r="M85" s="46" t="str">
        <f t="shared" si="5"/>
        <v>400prf3</v>
      </c>
      <c r="N85" s="46">
        <v>3</v>
      </c>
    </row>
    <row r="86" spans="1:14" ht="15">
      <c r="A86" s="42" t="s">
        <v>339</v>
      </c>
      <c r="B86" s="42">
        <v>400</v>
      </c>
      <c r="C86" s="42" t="s">
        <v>231</v>
      </c>
      <c r="D86" s="43" t="s">
        <v>232</v>
      </c>
      <c r="E86" s="50">
        <v>25111</v>
      </c>
      <c r="F86" s="50">
        <f>Таблица14[[#This Row],[ip55]]*1.49987465123196</f>
        <v>37663.352367085747</v>
      </c>
      <c r="G86" s="41">
        <f>G64</f>
        <v>7.6</v>
      </c>
      <c r="H86" s="48">
        <v>350</v>
      </c>
      <c r="I86" s="48">
        <v>350</v>
      </c>
      <c r="J86" s="52"/>
      <c r="K86" s="46"/>
      <c r="L86" s="46" t="s">
        <v>47</v>
      </c>
      <c r="M86" s="46" t="str">
        <f t="shared" si="5"/>
        <v>400uv</v>
      </c>
      <c r="N86" s="46"/>
    </row>
    <row r="87" spans="1:14" ht="15">
      <c r="A87" s="42" t="s">
        <v>340</v>
      </c>
      <c r="B87" s="42">
        <v>400</v>
      </c>
      <c r="C87" s="42" t="s">
        <v>234</v>
      </c>
      <c r="D87" s="43" t="s">
        <v>235</v>
      </c>
      <c r="E87" s="50">
        <v>20003</v>
      </c>
      <c r="F87" s="50">
        <f>Таблица14[[#This Row],[ip55]]*1.49987465123196</f>
        <v>30001.992648592895</v>
      </c>
      <c r="G87" s="41">
        <f>G64</f>
        <v>7.6</v>
      </c>
      <c r="H87" s="48">
        <v>350</v>
      </c>
      <c r="I87" s="48">
        <v>350</v>
      </c>
      <c r="J87" s="52"/>
      <c r="K87" s="46"/>
      <c r="L87" s="46" t="s">
        <v>44</v>
      </c>
      <c r="M87" s="46" t="str">
        <f t="shared" si="5"/>
        <v>400ug</v>
      </c>
      <c r="N87" s="46"/>
    </row>
    <row r="88" spans="1:14" ht="15">
      <c r="A88" s="42" t="s">
        <v>341</v>
      </c>
      <c r="B88" s="42">
        <v>400</v>
      </c>
      <c r="C88" s="42" t="s">
        <v>237</v>
      </c>
      <c r="D88" s="43" t="s">
        <v>238</v>
      </c>
      <c r="E88" s="50">
        <v>42772</v>
      </c>
      <c r="F88" s="50">
        <f>Таблица14[[#This Row],[ip55]]*1.49987465123196</f>
        <v>64152.638582493397</v>
      </c>
      <c r="G88" s="41">
        <f>G66</f>
        <v>11.399999999999999</v>
      </c>
      <c r="H88" s="52">
        <v>350</v>
      </c>
      <c r="I88" s="52">
        <v>150</v>
      </c>
      <c r="J88" s="52">
        <v>350</v>
      </c>
      <c r="K88" s="46"/>
      <c r="L88" s="46" t="s">
        <v>63</v>
      </c>
      <c r="M88" s="46" t="str">
        <f t="shared" si="5"/>
        <v>400zv</v>
      </c>
      <c r="N88" s="46"/>
    </row>
    <row r="89" spans="1:14" ht="15">
      <c r="A89" s="42" t="s">
        <v>342</v>
      </c>
      <c r="B89" s="42">
        <v>400</v>
      </c>
      <c r="C89" s="42" t="s">
        <v>240</v>
      </c>
      <c r="D89" s="43" t="s">
        <v>241</v>
      </c>
      <c r="E89" s="44">
        <v>32558</v>
      </c>
      <c r="F89" s="44">
        <f>Таблица14[[#This Row],[ip55]]*1.49987465123196</f>
        <v>48832.918894810158</v>
      </c>
      <c r="G89" s="41">
        <f>G66</f>
        <v>11.399999999999999</v>
      </c>
      <c r="H89" s="48">
        <v>350</v>
      </c>
      <c r="I89" s="48">
        <v>150</v>
      </c>
      <c r="J89" s="48">
        <v>350</v>
      </c>
      <c r="K89" s="46"/>
      <c r="L89" s="46" t="s">
        <v>66</v>
      </c>
      <c r="M89" s="46" t="str">
        <f t="shared" si="5"/>
        <v>400zg</v>
      </c>
      <c r="N89" s="46"/>
    </row>
    <row r="90" spans="1:14" ht="15">
      <c r="A90" s="42" t="s">
        <v>343</v>
      </c>
      <c r="B90" s="42">
        <v>400</v>
      </c>
      <c r="C90" s="42" t="s">
        <v>243</v>
      </c>
      <c r="D90" s="43" t="s">
        <v>244</v>
      </c>
      <c r="E90" s="44">
        <v>39069</v>
      </c>
      <c r="F90" s="44">
        <f>Таблица14[[#This Row],[ip55]]*1.49987465123196</f>
        <v>58598.602748981444</v>
      </c>
      <c r="G90" s="41">
        <f>G66</f>
        <v>11.399999999999999</v>
      </c>
      <c r="H90" s="48">
        <v>350</v>
      </c>
      <c r="I90" s="48">
        <v>350</v>
      </c>
      <c r="J90" s="48">
        <v>350</v>
      </c>
      <c r="K90" s="46"/>
      <c r="L90" s="46" t="s">
        <v>68</v>
      </c>
      <c r="M90" s="46" t="str">
        <f t="shared" si="5"/>
        <v>400tv</v>
      </c>
      <c r="N90" s="46"/>
    </row>
    <row r="91" spans="1:14" ht="15">
      <c r="A91" s="42" t="s">
        <v>344</v>
      </c>
      <c r="B91" s="42">
        <v>400</v>
      </c>
      <c r="C91" s="42" t="s">
        <v>246</v>
      </c>
      <c r="D91" s="43" t="s">
        <v>247</v>
      </c>
      <c r="E91" s="44">
        <v>42772</v>
      </c>
      <c r="F91" s="44">
        <f>Таблица14[[#This Row],[ip55]]*1.49987465123196</f>
        <v>64152.638582493397</v>
      </c>
      <c r="G91" s="41">
        <f>G66</f>
        <v>11.399999999999999</v>
      </c>
      <c r="H91" s="48">
        <v>350</v>
      </c>
      <c r="I91" s="48">
        <v>350</v>
      </c>
      <c r="J91" s="48">
        <v>350</v>
      </c>
      <c r="K91" s="46"/>
      <c r="L91" s="46" t="s">
        <v>71</v>
      </c>
      <c r="M91" s="46" t="str">
        <f t="shared" si="5"/>
        <v>400tg</v>
      </c>
      <c r="N91" s="46"/>
    </row>
    <row r="92" spans="1:14" ht="15">
      <c r="A92" s="42" t="s">
        <v>345</v>
      </c>
      <c r="B92" s="42">
        <v>400</v>
      </c>
      <c r="C92" s="42" t="s">
        <v>249</v>
      </c>
      <c r="D92" s="43" t="s">
        <v>250</v>
      </c>
      <c r="E92" s="44">
        <v>37665</v>
      </c>
      <c r="F92" s="44">
        <f>Таблица14[[#This Row],[ip55]]*1.49987465123196</f>
        <v>56492.778738651774</v>
      </c>
      <c r="G92" s="41">
        <v>11.399999999999999</v>
      </c>
      <c r="H92" s="48">
        <v>500</v>
      </c>
      <c r="I92" s="48">
        <v>500</v>
      </c>
      <c r="J92" s="48">
        <v>500</v>
      </c>
      <c r="K92" s="46"/>
      <c r="L92" s="46" t="s">
        <v>56</v>
      </c>
      <c r="M92" s="46" t="str">
        <f t="shared" si="5"/>
        <v>400kl</v>
      </c>
      <c r="N92" s="46"/>
    </row>
    <row r="93" spans="1:14" ht="15">
      <c r="A93" s="42" t="s">
        <v>346</v>
      </c>
      <c r="B93" s="42">
        <v>400</v>
      </c>
      <c r="C93" s="42" t="s">
        <v>252</v>
      </c>
      <c r="D93" s="43" t="s">
        <v>250</v>
      </c>
      <c r="E93" s="44">
        <v>37665</v>
      </c>
      <c r="F93" s="44">
        <f>Таблица14[[#This Row],[ip55]]*1.49987465123196</f>
        <v>56492.778738651774</v>
      </c>
      <c r="G93" s="41">
        <f>G66</f>
        <v>11.399999999999999</v>
      </c>
      <c r="H93" s="48">
        <v>500</v>
      </c>
      <c r="I93" s="48">
        <v>500</v>
      </c>
      <c r="J93" s="48">
        <v>500</v>
      </c>
      <c r="K93" s="46"/>
      <c r="L93" s="46" t="s">
        <v>50</v>
      </c>
      <c r="M93" s="46" t="str">
        <f t="shared" si="5"/>
        <v>400kp</v>
      </c>
      <c r="N93" s="46"/>
    </row>
    <row r="94" spans="1:14" ht="15">
      <c r="A94" s="41" t="s">
        <v>347</v>
      </c>
      <c r="B94" s="42">
        <v>400</v>
      </c>
      <c r="C94" s="42" t="s">
        <v>254</v>
      </c>
      <c r="D94" s="43" t="s">
        <v>255</v>
      </c>
      <c r="E94" s="44">
        <v>11874</v>
      </c>
      <c r="F94" s="44">
        <f>Таблица14[[#This Row],[ip55]]*1.49987465123196</f>
        <v>17809.511608728295</v>
      </c>
      <c r="G94" s="41">
        <f>G62</f>
        <v>3.8</v>
      </c>
      <c r="H94" s="48">
        <v>200</v>
      </c>
      <c r="I94" s="48">
        <v>300</v>
      </c>
      <c r="J94" s="48"/>
      <c r="K94" s="46"/>
      <c r="L94" s="46" t="s">
        <v>38</v>
      </c>
      <c r="M94" s="46" t="str">
        <f t="shared" si="5"/>
        <v>400pf</v>
      </c>
      <c r="N94" s="46"/>
    </row>
    <row r="95" spans="1:14" ht="15">
      <c r="A95" s="41" t="s">
        <v>348</v>
      </c>
      <c r="B95" s="42">
        <v>400</v>
      </c>
      <c r="C95" s="42" t="s">
        <v>257</v>
      </c>
      <c r="D95" s="43" t="s">
        <v>258</v>
      </c>
      <c r="E95" s="44">
        <v>31877</v>
      </c>
      <c r="F95" s="44"/>
      <c r="G95" s="41"/>
      <c r="H95" s="48"/>
      <c r="I95" s="48"/>
      <c r="J95" s="48"/>
      <c r="K95" s="46"/>
      <c r="L95" s="46" t="s">
        <v>46</v>
      </c>
      <c r="M95" s="46" t="str">
        <f t="shared" si="5"/>
        <v>400ugf</v>
      </c>
      <c r="N95" s="46"/>
    </row>
    <row r="96" spans="1:14" ht="15">
      <c r="A96" s="41" t="s">
        <v>349</v>
      </c>
      <c r="B96" s="42">
        <v>400</v>
      </c>
      <c r="C96" s="42" t="s">
        <v>260</v>
      </c>
      <c r="D96" s="43" t="s">
        <v>261</v>
      </c>
      <c r="E96" s="44">
        <v>36984</v>
      </c>
      <c r="F96" s="44"/>
      <c r="G96" s="41"/>
      <c r="H96" s="48"/>
      <c r="I96" s="48"/>
      <c r="J96" s="48"/>
      <c r="K96" s="46"/>
      <c r="L96" s="46" t="s">
        <v>49</v>
      </c>
      <c r="M96" s="46" t="str">
        <f t="shared" si="5"/>
        <v>400uvf</v>
      </c>
      <c r="N96" s="46"/>
    </row>
    <row r="97" spans="1:14" ht="15">
      <c r="A97" s="41" t="s">
        <v>350</v>
      </c>
      <c r="B97" s="42">
        <v>400</v>
      </c>
      <c r="C97" s="42" t="s">
        <v>263</v>
      </c>
      <c r="D97" s="43" t="s">
        <v>264</v>
      </c>
      <c r="E97" s="44">
        <v>23748</v>
      </c>
      <c r="F97" s="44"/>
      <c r="G97" s="41"/>
      <c r="H97" s="48"/>
      <c r="I97" s="48"/>
      <c r="J97" s="48"/>
      <c r="K97" s="46"/>
      <c r="L97" s="46"/>
      <c r="M97" s="46" t="str">
        <f t="shared" si="5"/>
        <v>400</v>
      </c>
      <c r="N97" s="46"/>
    </row>
    <row r="98" spans="1:14" ht="15">
      <c r="A98" s="42" t="s">
        <v>351</v>
      </c>
      <c r="B98" s="42">
        <v>400</v>
      </c>
      <c r="C98" s="42"/>
      <c r="D98" s="43" t="s">
        <v>266</v>
      </c>
      <c r="E98" s="44">
        <v>22982</v>
      </c>
      <c r="F98" s="44">
        <f>Таблица14[[#This Row],[ip55]]*1.49987465123196</f>
        <v>34470.119234612903</v>
      </c>
      <c r="G98" s="51">
        <f t="shared" ref="G98:G99" si="6">G62</f>
        <v>3.8</v>
      </c>
      <c r="H98" s="48">
        <v>200</v>
      </c>
      <c r="I98" s="48">
        <v>300</v>
      </c>
      <c r="J98" s="48"/>
      <c r="K98" s="46"/>
      <c r="L98" s="46"/>
      <c r="M98" s="46" t="str">
        <f t="shared" si="5"/>
        <v>400</v>
      </c>
      <c r="N98" s="46"/>
    </row>
    <row r="99" spans="1:14" ht="15">
      <c r="A99" s="42" t="s">
        <v>352</v>
      </c>
      <c r="B99" s="42">
        <v>400</v>
      </c>
      <c r="C99" s="42" t="s">
        <v>268</v>
      </c>
      <c r="D99" s="43" t="s">
        <v>269</v>
      </c>
      <c r="E99" s="44">
        <v>80756</v>
      </c>
      <c r="F99" s="44">
        <f>Таблица14[[#This Row],[ip55]]*1.49987465123196</f>
        <v>121123.87733488817</v>
      </c>
      <c r="G99" s="51">
        <f t="shared" si="6"/>
        <v>5.6999999999999993</v>
      </c>
      <c r="H99" s="48">
        <v>500</v>
      </c>
      <c r="I99" s="48">
        <v>500</v>
      </c>
      <c r="J99" s="48"/>
      <c r="K99" s="46"/>
      <c r="L99" s="46"/>
      <c r="M99" s="46" t="str">
        <f t="shared" si="5"/>
        <v>400</v>
      </c>
      <c r="N99" s="46"/>
    </row>
    <row r="100" spans="1:14" ht="15">
      <c r="A100" s="42" t="s">
        <v>353</v>
      </c>
      <c r="B100" s="42">
        <v>400</v>
      </c>
      <c r="C100" s="42"/>
      <c r="D100" s="43" t="s">
        <v>271</v>
      </c>
      <c r="E100" s="44">
        <v>26468</v>
      </c>
      <c r="F100" s="44">
        <f>Таблица14[[#This Row],[ip55]]*1.49987465123196</f>
        <v>39698.682268807519</v>
      </c>
      <c r="G100" s="51">
        <f>G63</f>
        <v>5.6999999999999993</v>
      </c>
      <c r="H100" s="48">
        <v>200</v>
      </c>
      <c r="I100" s="48">
        <v>500</v>
      </c>
      <c r="J100" s="48"/>
      <c r="K100" s="46"/>
      <c r="L100" s="46"/>
      <c r="M100" s="46" t="str">
        <f t="shared" si="5"/>
        <v>400</v>
      </c>
      <c r="N100" s="46"/>
    </row>
    <row r="101" spans="1:14" ht="15">
      <c r="A101" s="42" t="s">
        <v>354</v>
      </c>
      <c r="B101" s="42">
        <v>400</v>
      </c>
      <c r="C101" s="42"/>
      <c r="D101" s="43" t="s">
        <v>273</v>
      </c>
      <c r="E101" s="44">
        <v>59263</v>
      </c>
      <c r="F101" s="44">
        <f>Таблица14[[#This Row],[ip55]]*1.49987465123196</f>
        <v>88887.071455959653</v>
      </c>
      <c r="G101" s="51">
        <f>G65</f>
        <v>9.5</v>
      </c>
      <c r="H101" s="48">
        <v>200</v>
      </c>
      <c r="I101" s="48">
        <v>1000</v>
      </c>
      <c r="J101" s="48"/>
      <c r="K101" s="46"/>
      <c r="L101" s="46"/>
      <c r="M101" s="46" t="str">
        <f t="shared" si="5"/>
        <v>400</v>
      </c>
      <c r="N101" s="46"/>
    </row>
    <row r="102" spans="1:14" ht="15">
      <c r="A102" s="42" t="s">
        <v>355</v>
      </c>
      <c r="B102" s="42">
        <v>400</v>
      </c>
      <c r="C102" s="42"/>
      <c r="D102" s="43" t="s">
        <v>275</v>
      </c>
      <c r="E102" s="44">
        <v>57229</v>
      </c>
      <c r="F102" s="44">
        <f>Таблица14[[#This Row],[ip55]]*1.49987465123196</f>
        <v>85836.326415353848</v>
      </c>
      <c r="G102" s="51">
        <f>G65</f>
        <v>9.5</v>
      </c>
      <c r="H102" s="48">
        <v>200</v>
      </c>
      <c r="I102" s="48">
        <v>1000</v>
      </c>
      <c r="J102" s="48"/>
      <c r="K102" s="46"/>
      <c r="L102" s="46"/>
      <c r="M102" s="46" t="str">
        <f t="shared" si="5"/>
        <v>400</v>
      </c>
      <c r="N102" s="46"/>
    </row>
    <row r="103" spans="1:14" ht="15">
      <c r="A103" s="42" t="s">
        <v>356</v>
      </c>
      <c r="B103" s="42">
        <v>400</v>
      </c>
      <c r="C103" s="42"/>
      <c r="D103" s="43" t="s">
        <v>277</v>
      </c>
      <c r="E103" s="50">
        <v>45639</v>
      </c>
      <c r="F103" s="44">
        <f>Таблица14[[#This Row],[ip55]]*1.49987465123196</f>
        <v>68452.779207575426</v>
      </c>
      <c r="G103" s="51">
        <f t="shared" ref="G103:G104" si="7">G63</f>
        <v>5.6999999999999993</v>
      </c>
      <c r="H103" s="48">
        <v>200</v>
      </c>
      <c r="I103" s="48">
        <v>500</v>
      </c>
      <c r="J103" s="48"/>
      <c r="K103" s="46"/>
      <c r="L103" s="46"/>
      <c r="M103" s="46" t="str">
        <f t="shared" si="5"/>
        <v>400</v>
      </c>
      <c r="N103" s="46"/>
    </row>
    <row r="104" spans="1:14" ht="15">
      <c r="A104" s="42" t="s">
        <v>357</v>
      </c>
      <c r="B104" s="42">
        <v>400</v>
      </c>
      <c r="C104" s="42" t="s">
        <v>279</v>
      </c>
      <c r="D104" s="43" t="s">
        <v>280</v>
      </c>
      <c r="E104" s="44">
        <v>50305</v>
      </c>
      <c r="F104" s="44">
        <f>Таблица14[[#This Row],[ip55]]*1.49987465123196</f>
        <v>75451.194330223749</v>
      </c>
      <c r="G104" s="51">
        <f t="shared" si="7"/>
        <v>7.6</v>
      </c>
      <c r="H104" s="48">
        <v>1000</v>
      </c>
      <c r="I104" s="48"/>
      <c r="J104" s="48"/>
      <c r="K104" s="46"/>
      <c r="L104" s="46" t="s">
        <v>75</v>
      </c>
      <c r="M104" s="46" t="str">
        <f t="shared" si="5"/>
        <v>400sk</v>
      </c>
      <c r="N104" s="46"/>
    </row>
    <row r="105" spans="1:14" ht="15">
      <c r="A105" s="42" t="s">
        <v>358</v>
      </c>
      <c r="B105" s="42">
        <v>400</v>
      </c>
      <c r="C105" s="42"/>
      <c r="D105" s="43" t="s">
        <v>282</v>
      </c>
      <c r="E105" s="44">
        <v>35814</v>
      </c>
      <c r="F105" s="44">
        <f>Таблица14[[#This Row],[ip55]]*1.49987465123196</f>
        <v>53716.510759221419</v>
      </c>
      <c r="G105" s="41">
        <f>G64</f>
        <v>7.6</v>
      </c>
      <c r="H105" s="48">
        <v>1000</v>
      </c>
      <c r="I105" s="48"/>
      <c r="J105" s="48"/>
      <c r="K105" s="46"/>
      <c r="L105" s="46"/>
      <c r="M105" s="46" t="str">
        <f t="shared" si="5"/>
        <v>400</v>
      </c>
      <c r="N105" s="46"/>
    </row>
    <row r="106" spans="1:14" ht="15">
      <c r="A106" s="42" t="s">
        <v>359</v>
      </c>
      <c r="B106" s="42">
        <v>400</v>
      </c>
      <c r="C106" s="42"/>
      <c r="D106" s="43" t="s">
        <v>284</v>
      </c>
      <c r="E106" s="44">
        <v>41185</v>
      </c>
      <c r="F106" s="44">
        <f>Таблица14[[#This Row],[ip55]]*1.49987465123196</f>
        <v>61772.337510988276</v>
      </c>
      <c r="G106" s="41">
        <f>G64</f>
        <v>7.6</v>
      </c>
      <c r="H106" s="48">
        <v>1000</v>
      </c>
      <c r="I106" s="48"/>
      <c r="J106" s="48"/>
      <c r="K106" s="46"/>
      <c r="L106" s="46"/>
      <c r="M106" s="46" t="str">
        <f t="shared" si="5"/>
        <v>400</v>
      </c>
      <c r="N106" s="46"/>
    </row>
    <row r="107" spans="1:14" ht="15">
      <c r="A107" s="42" t="s">
        <v>360</v>
      </c>
      <c r="B107" s="42">
        <v>400</v>
      </c>
      <c r="C107" s="42"/>
      <c r="D107" s="43" t="s">
        <v>286</v>
      </c>
      <c r="E107" s="44">
        <v>71628</v>
      </c>
      <c r="F107" s="44">
        <f>Таблица14[[#This Row],[ip55]]*1.49987465123196</f>
        <v>107433.02151844284</v>
      </c>
      <c r="G107" s="41">
        <f>G64</f>
        <v>7.6</v>
      </c>
      <c r="H107" s="48">
        <v>1000</v>
      </c>
      <c r="I107" s="48"/>
      <c r="J107" s="48"/>
      <c r="K107" s="46"/>
      <c r="L107" s="46"/>
      <c r="M107" s="46" t="str">
        <f t="shared" si="5"/>
        <v>400</v>
      </c>
      <c r="N107" s="46"/>
    </row>
    <row r="108" spans="1:14" ht="15">
      <c r="A108" s="42" t="s">
        <v>361</v>
      </c>
      <c r="B108" s="42">
        <v>400</v>
      </c>
      <c r="C108" s="42"/>
      <c r="D108" s="43" t="s">
        <v>288</v>
      </c>
      <c r="E108" s="44">
        <v>34899</v>
      </c>
      <c r="F108" s="44">
        <f>Таблица14[[#This Row],[ip55]]*1.49987465123196</f>
        <v>52344.125453344175</v>
      </c>
      <c r="G108" s="41">
        <f>G64</f>
        <v>7.6</v>
      </c>
      <c r="H108" s="48">
        <v>1000</v>
      </c>
      <c r="I108" s="48"/>
      <c r="J108" s="48"/>
      <c r="K108" s="46"/>
      <c r="L108" s="46"/>
      <c r="M108" s="46" t="str">
        <f t="shared" si="5"/>
        <v>400</v>
      </c>
      <c r="N108" s="46"/>
    </row>
    <row r="109" spans="1:14" ht="15">
      <c r="A109" s="42" t="s">
        <v>362</v>
      </c>
      <c r="B109" s="42">
        <v>400</v>
      </c>
      <c r="C109" s="42"/>
      <c r="D109" s="43" t="s">
        <v>290</v>
      </c>
      <c r="E109" s="44">
        <v>67832</v>
      </c>
      <c r="F109" s="44">
        <f>Таблица14[[#This Row],[ip55]]*1.49987465123196</f>
        <v>101739.49734236632</v>
      </c>
      <c r="G109" s="41">
        <f>G64</f>
        <v>7.6</v>
      </c>
      <c r="H109" s="48">
        <v>1000</v>
      </c>
      <c r="I109" s="48"/>
      <c r="J109" s="48"/>
      <c r="K109" s="46"/>
      <c r="L109" s="46"/>
      <c r="M109" s="46" t="str">
        <f t="shared" si="5"/>
        <v>400</v>
      </c>
      <c r="N109" s="46"/>
    </row>
    <row r="110" spans="1:14" ht="15">
      <c r="A110" s="42" t="s">
        <v>363</v>
      </c>
      <c r="B110" s="42">
        <v>400</v>
      </c>
      <c r="C110" s="42"/>
      <c r="D110" s="43" t="s">
        <v>364</v>
      </c>
      <c r="E110" s="44">
        <v>89187</v>
      </c>
      <c r="F110" s="44">
        <f>Таблица14[[#This Row],[ip55]]*1.49987465123196</f>
        <v>133769.32051942483</v>
      </c>
      <c r="G110" s="41">
        <f>G64</f>
        <v>7.6</v>
      </c>
      <c r="H110" s="48">
        <v>1000</v>
      </c>
      <c r="I110" s="48"/>
      <c r="J110" s="48"/>
      <c r="K110" s="46"/>
      <c r="L110" s="46"/>
      <c r="M110" s="46" t="str">
        <f t="shared" si="5"/>
        <v>400</v>
      </c>
      <c r="N110" s="46"/>
    </row>
    <row r="111" spans="1:14" ht="15">
      <c r="A111" s="42" t="s">
        <v>365</v>
      </c>
      <c r="B111" s="42">
        <v>400</v>
      </c>
      <c r="C111" s="42"/>
      <c r="D111" s="43" t="s">
        <v>294</v>
      </c>
      <c r="E111" s="44">
        <v>80268</v>
      </c>
      <c r="F111" s="44">
        <f>Таблица14[[#This Row],[ip55]]*1.49987465123196</f>
        <v>120391.93850508698</v>
      </c>
      <c r="G111" s="41">
        <f>G64</f>
        <v>7.6</v>
      </c>
      <c r="H111" s="48">
        <v>1000</v>
      </c>
      <c r="I111" s="48"/>
      <c r="J111" s="48"/>
      <c r="K111" s="46"/>
      <c r="L111" s="46"/>
      <c r="M111" s="46" t="str">
        <f t="shared" si="5"/>
        <v>400</v>
      </c>
      <c r="N111" s="46"/>
    </row>
    <row r="112" spans="1:14" ht="15">
      <c r="A112" s="42" t="s">
        <v>366</v>
      </c>
      <c r="B112" s="42">
        <v>400</v>
      </c>
      <c r="C112" s="42"/>
      <c r="D112" s="43" t="s">
        <v>296</v>
      </c>
      <c r="E112" s="44">
        <v>231861</v>
      </c>
      <c r="F112" s="44">
        <f>Таблица14[[#This Row],[ip55]]*1.49987465123196</f>
        <v>347762.4365092935</v>
      </c>
      <c r="G112" s="41"/>
      <c r="H112" s="48">
        <v>0</v>
      </c>
      <c r="I112" s="48"/>
      <c r="J112" s="48"/>
      <c r="K112" s="46"/>
      <c r="L112" s="46"/>
      <c r="M112" s="46" t="str">
        <f t="shared" si="5"/>
        <v>400</v>
      </c>
      <c r="N112" s="46"/>
    </row>
    <row r="113" spans="1:14" ht="15">
      <c r="A113" s="42" t="s">
        <v>367</v>
      </c>
      <c r="B113" s="42">
        <v>400</v>
      </c>
      <c r="C113" s="42" t="s">
        <v>298</v>
      </c>
      <c r="D113" s="43" t="s">
        <v>299</v>
      </c>
      <c r="E113" s="44">
        <v>73201</v>
      </c>
      <c r="F113" s="44">
        <f>Таблица14[[#This Row],[ip55]]*1.49987465123196</f>
        <v>109792.3243448307</v>
      </c>
      <c r="G113" s="41">
        <f>G65</f>
        <v>9.5</v>
      </c>
      <c r="H113" s="48">
        <v>1500</v>
      </c>
      <c r="I113" s="48"/>
      <c r="J113" s="48"/>
      <c r="K113" s="46"/>
      <c r="L113" s="46" t="s">
        <v>84</v>
      </c>
      <c r="M113" s="46" t="str">
        <f t="shared" si="5"/>
        <v>400tsv</v>
      </c>
      <c r="N113" s="46"/>
    </row>
    <row r="114" spans="1:14" ht="15">
      <c r="A114" s="42" t="s">
        <v>368</v>
      </c>
      <c r="B114" s="42">
        <v>400</v>
      </c>
      <c r="C114" s="42"/>
      <c r="D114" s="43" t="s">
        <v>301</v>
      </c>
      <c r="E114" s="44">
        <v>91914</v>
      </c>
      <c r="F114" s="44">
        <f>Таблица14[[#This Row],[ip55]]*1.49987465123196</f>
        <v>137859.47869333439</v>
      </c>
      <c r="G114" s="41">
        <f>G64</f>
        <v>7.6</v>
      </c>
      <c r="H114" s="48">
        <v>1500</v>
      </c>
      <c r="I114" s="48">
        <v>500</v>
      </c>
      <c r="J114" s="48"/>
      <c r="K114" s="46"/>
      <c r="L114" s="46"/>
      <c r="M114" s="46" t="str">
        <f t="shared" si="5"/>
        <v>400</v>
      </c>
      <c r="N114" s="46"/>
    </row>
    <row r="115" spans="1:14" ht="15">
      <c r="A115" s="42" t="s">
        <v>369</v>
      </c>
      <c r="B115" s="42">
        <v>400</v>
      </c>
      <c r="C115" s="42"/>
      <c r="D115" s="43" t="s">
        <v>303</v>
      </c>
      <c r="E115" s="44">
        <v>36970</v>
      </c>
      <c r="F115" s="44">
        <f>Таблица14[[#This Row],[ip55]]*1.49987465123196</f>
        <v>55450.365856045566</v>
      </c>
      <c r="G115" s="41">
        <f>G68</f>
        <v>15.2</v>
      </c>
      <c r="H115" s="48">
        <v>1500</v>
      </c>
      <c r="I115" s="48"/>
      <c r="J115" s="48"/>
      <c r="K115" s="46"/>
      <c r="L115" s="46"/>
      <c r="M115" s="46" t="str">
        <f t="shared" si="5"/>
        <v>400</v>
      </c>
      <c r="N115" s="46"/>
    </row>
    <row r="116" spans="1:14" ht="15">
      <c r="A116" s="42" t="s">
        <v>370</v>
      </c>
      <c r="B116" s="42">
        <v>400</v>
      </c>
      <c r="C116" s="42"/>
      <c r="D116" s="43" t="s">
        <v>305</v>
      </c>
      <c r="E116" s="44">
        <v>61091</v>
      </c>
      <c r="F116" s="44">
        <f>Таблица14[[#This Row],[ip55]]*1.49987465123196</f>
        <v>91628.842318411669</v>
      </c>
      <c r="G116" s="41">
        <f>G67</f>
        <v>13.299999999999999</v>
      </c>
      <c r="H116" s="48">
        <v>1500</v>
      </c>
      <c r="I116" s="48">
        <v>500</v>
      </c>
      <c r="J116" s="48"/>
      <c r="K116" s="46"/>
      <c r="L116" s="46"/>
      <c r="M116" s="46" t="str">
        <f t="shared" si="5"/>
        <v>400</v>
      </c>
      <c r="N116" s="46"/>
    </row>
    <row r="117" spans="1:14" ht="15">
      <c r="A117" s="42" t="s">
        <v>371</v>
      </c>
      <c r="B117" s="42">
        <v>400</v>
      </c>
      <c r="C117" s="42"/>
      <c r="D117" s="43" t="s">
        <v>111</v>
      </c>
      <c r="E117" s="44">
        <v>12951</v>
      </c>
      <c r="F117" s="44">
        <f>Таблица14[[#This Row],[ip55]]*1.49987465123196</f>
        <v>19424.876608105114</v>
      </c>
      <c r="G117" s="41"/>
      <c r="H117" s="48">
        <v>500</v>
      </c>
      <c r="I117" s="48"/>
      <c r="J117" s="48"/>
      <c r="K117" s="46"/>
      <c r="L117" s="46"/>
      <c r="M117" s="46" t="str">
        <f t="shared" si="5"/>
        <v>400</v>
      </c>
      <c r="N117" s="46"/>
    </row>
    <row r="118" spans="1:14" ht="15">
      <c r="A118" s="42" t="s">
        <v>372</v>
      </c>
      <c r="B118" s="42">
        <v>400</v>
      </c>
      <c r="C118" s="42"/>
      <c r="D118" s="43" t="s">
        <v>308</v>
      </c>
      <c r="E118" s="44">
        <v>7381</v>
      </c>
      <c r="F118" s="44">
        <f>Таблица14[[#This Row],[ip55]]*1.49987465123196</f>
        <v>11070.574800743098</v>
      </c>
      <c r="G118" s="41"/>
      <c r="H118" s="48">
        <v>200</v>
      </c>
      <c r="I118" s="48"/>
      <c r="J118" s="48"/>
      <c r="K118" s="46"/>
      <c r="L118" s="46" t="s">
        <v>101</v>
      </c>
      <c r="M118" s="46" t="str">
        <f t="shared" si="5"/>
        <v>400sb</v>
      </c>
      <c r="N118" s="46"/>
    </row>
    <row r="119" spans="1:14" ht="15">
      <c r="A119" s="42" t="s">
        <v>373</v>
      </c>
      <c r="B119" s="42">
        <v>400</v>
      </c>
      <c r="C119" s="42"/>
      <c r="D119" s="43" t="s">
        <v>310</v>
      </c>
      <c r="E119" s="44">
        <v>1038</v>
      </c>
      <c r="F119" s="44">
        <f>Таблица14[[#This Row],[ip55]]*1.49987465123196</f>
        <v>1556.8698879787746</v>
      </c>
      <c r="G119" s="41"/>
      <c r="H119" s="48">
        <v>200</v>
      </c>
      <c r="I119" s="48"/>
      <c r="J119" s="48"/>
      <c r="K119" s="46"/>
      <c r="L119" s="46"/>
      <c r="M119" s="46" t="str">
        <f t="shared" si="5"/>
        <v>400</v>
      </c>
      <c r="N119" s="46"/>
    </row>
    <row r="120" spans="1:14" ht="15">
      <c r="A120" s="42" t="s">
        <v>374</v>
      </c>
      <c r="B120" s="42">
        <v>400</v>
      </c>
      <c r="C120" s="42" t="s">
        <v>312</v>
      </c>
      <c r="D120" s="43" t="s">
        <v>313</v>
      </c>
      <c r="E120" s="50">
        <v>11492</v>
      </c>
      <c r="F120" s="50">
        <f>Таблица14[[#This Row],[ip55]]*1.49987465123196</f>
        <v>17236.559491957683</v>
      </c>
      <c r="G120" s="41"/>
      <c r="H120" s="52">
        <v>200</v>
      </c>
      <c r="I120" s="52"/>
      <c r="J120" s="52"/>
      <c r="K120" s="46"/>
      <c r="L120" s="46" t="s">
        <v>99</v>
      </c>
      <c r="M120" s="46" t="str">
        <f t="shared" si="5"/>
        <v>400kz</v>
      </c>
      <c r="N120" s="46"/>
    </row>
    <row r="121" spans="1:14" ht="15">
      <c r="A121" s="42" t="s">
        <v>375</v>
      </c>
      <c r="B121" s="42">
        <v>400</v>
      </c>
      <c r="C121" s="42"/>
      <c r="D121" s="43" t="s">
        <v>120</v>
      </c>
      <c r="E121" s="50">
        <v>25246</v>
      </c>
      <c r="F121" s="50">
        <f>Таблица14[[#This Row],[ip55]]*1.49987465123196</f>
        <v>37865.835445002063</v>
      </c>
      <c r="G121" s="41"/>
      <c r="H121" s="52"/>
      <c r="I121" s="52"/>
      <c r="J121" s="52"/>
      <c r="K121" s="46"/>
      <c r="L121" s="46"/>
      <c r="M121" s="46" t="str">
        <f t="shared" si="5"/>
        <v>400</v>
      </c>
      <c r="N121" s="46"/>
    </row>
    <row r="122" spans="1:14" ht="15">
      <c r="A122" s="42" t="s">
        <v>376</v>
      </c>
      <c r="B122" s="42">
        <v>630</v>
      </c>
      <c r="C122" s="42" t="s">
        <v>181</v>
      </c>
      <c r="D122" s="43" t="s">
        <v>182</v>
      </c>
      <c r="E122" s="50">
        <v>7448</v>
      </c>
      <c r="F122" s="50">
        <f>Таблица14[[#This Row],[ip55]]*1.49987465123196</f>
        <v>11171.066402375638</v>
      </c>
      <c r="G122" s="51">
        <f>G124*0.5</f>
        <v>3.8</v>
      </c>
      <c r="H122" s="52">
        <v>500</v>
      </c>
      <c r="I122" s="52"/>
      <c r="J122" s="52"/>
      <c r="K122" s="46"/>
      <c r="L122" s="46" t="s">
        <v>36</v>
      </c>
      <c r="M122" s="46" t="str">
        <f t="shared" si="5"/>
        <v>630pt0.5</v>
      </c>
      <c r="N122" s="49" t="s">
        <v>183</v>
      </c>
    </row>
    <row r="123" spans="1:14" ht="15">
      <c r="A123" s="42" t="s">
        <v>377</v>
      </c>
      <c r="B123" s="42">
        <v>630</v>
      </c>
      <c r="C123" s="42" t="s">
        <v>181</v>
      </c>
      <c r="D123" s="43" t="s">
        <v>182</v>
      </c>
      <c r="E123" s="50">
        <v>13257</v>
      </c>
      <c r="F123" s="50">
        <f>Таблица14[[#This Row],[ip55]]*1.49987465123196</f>
        <v>19883.838251382094</v>
      </c>
      <c r="G123" s="51">
        <f>G124*0.75</f>
        <v>5.6999999999999993</v>
      </c>
      <c r="H123" s="52">
        <v>750</v>
      </c>
      <c r="I123" s="52"/>
      <c r="J123" s="52"/>
      <c r="K123" s="46"/>
      <c r="L123" s="46" t="s">
        <v>36</v>
      </c>
      <c r="M123" s="46" t="str">
        <f t="shared" si="5"/>
        <v>630pt0.9</v>
      </c>
      <c r="N123" s="49" t="s">
        <v>185</v>
      </c>
    </row>
    <row r="124" spans="1:14" ht="15">
      <c r="A124" s="42" t="s">
        <v>378</v>
      </c>
      <c r="B124" s="42">
        <v>630</v>
      </c>
      <c r="C124" s="42" t="s">
        <v>181</v>
      </c>
      <c r="D124" s="43" t="s">
        <v>187</v>
      </c>
      <c r="E124" s="44">
        <v>14896</v>
      </c>
      <c r="F124" s="44">
        <f>Таблица14[[#This Row],[ip55]]*1.49987465123196</f>
        <v>22342.132804751276</v>
      </c>
      <c r="G124" s="41">
        <v>7.6</v>
      </c>
      <c r="H124" s="48">
        <v>1000</v>
      </c>
      <c r="I124" s="48"/>
      <c r="J124" s="48"/>
      <c r="K124" s="46"/>
      <c r="L124" s="46" t="s">
        <v>36</v>
      </c>
      <c r="M124" s="46" t="str">
        <f t="shared" si="5"/>
        <v>630pt1.0</v>
      </c>
      <c r="N124" s="49" t="s">
        <v>188</v>
      </c>
    </row>
    <row r="125" spans="1:14" ht="15">
      <c r="A125" s="42" t="s">
        <v>379</v>
      </c>
      <c r="B125" s="42">
        <v>630</v>
      </c>
      <c r="C125" s="42" t="s">
        <v>181</v>
      </c>
      <c r="D125" s="43" t="s">
        <v>182</v>
      </c>
      <c r="E125" s="44">
        <v>20705</v>
      </c>
      <c r="F125" s="44">
        <f>Таблица14[[#This Row],[ip55]]*1.49987465123196</f>
        <v>31054.904653757734</v>
      </c>
      <c r="G125" s="41">
        <f>G124*1.25</f>
        <v>9.5</v>
      </c>
      <c r="H125" s="48">
        <v>1250</v>
      </c>
      <c r="I125" s="48"/>
      <c r="J125" s="48"/>
      <c r="K125" s="46"/>
      <c r="L125" s="46" t="s">
        <v>36</v>
      </c>
      <c r="M125" s="46" t="str">
        <f t="shared" si="5"/>
        <v>630pt1.4</v>
      </c>
      <c r="N125" s="49" t="s">
        <v>190</v>
      </c>
    </row>
    <row r="126" spans="1:14" ht="15">
      <c r="A126" s="42" t="s">
        <v>380</v>
      </c>
      <c r="B126" s="42">
        <v>630</v>
      </c>
      <c r="C126" s="42" t="s">
        <v>181</v>
      </c>
      <c r="D126" s="43" t="s">
        <v>182</v>
      </c>
      <c r="E126" s="44">
        <v>22343</v>
      </c>
      <c r="F126" s="44">
        <f>Таблица14[[#This Row],[ip55]]*1.49987465123196</f>
        <v>33511.699332475684</v>
      </c>
      <c r="G126" s="41">
        <f>G124*1.5</f>
        <v>11.399999999999999</v>
      </c>
      <c r="H126" s="48">
        <v>1500</v>
      </c>
      <c r="I126" s="48"/>
      <c r="J126" s="48"/>
      <c r="K126" s="46"/>
      <c r="L126" s="46" t="s">
        <v>36</v>
      </c>
      <c r="M126" s="46" t="str">
        <f t="shared" si="5"/>
        <v>630pt1.5</v>
      </c>
      <c r="N126" s="49" t="s">
        <v>192</v>
      </c>
    </row>
    <row r="127" spans="1:14" ht="15">
      <c r="A127" s="42" t="s">
        <v>381</v>
      </c>
      <c r="B127" s="42">
        <v>630</v>
      </c>
      <c r="C127" s="42" t="s">
        <v>181</v>
      </c>
      <c r="D127" s="43" t="s">
        <v>182</v>
      </c>
      <c r="E127" s="44">
        <v>28153</v>
      </c>
      <c r="F127" s="44">
        <f>Таблица14[[#This Row],[ip55]]*1.49987465123196</f>
        <v>42225.97105613337</v>
      </c>
      <c r="G127" s="41">
        <f>G124*1.75</f>
        <v>13.299999999999999</v>
      </c>
      <c r="H127" s="48">
        <v>1750</v>
      </c>
      <c r="I127" s="48"/>
      <c r="J127" s="48"/>
      <c r="K127" s="46"/>
      <c r="L127" s="46" t="s">
        <v>36</v>
      </c>
      <c r="M127" s="46" t="str">
        <f t="shared" si="5"/>
        <v>630pt1.9</v>
      </c>
      <c r="N127" s="49" t="s">
        <v>194</v>
      </c>
    </row>
    <row r="128" spans="1:14" ht="15">
      <c r="A128" s="42" t="s">
        <v>382</v>
      </c>
      <c r="B128" s="42">
        <v>630</v>
      </c>
      <c r="C128" s="42" t="s">
        <v>181</v>
      </c>
      <c r="D128" s="43" t="s">
        <v>196</v>
      </c>
      <c r="E128" s="44">
        <v>29792</v>
      </c>
      <c r="F128" s="44">
        <f>Таблица14[[#This Row],[ip55]]*1.49987465123196</f>
        <v>44684.265609502552</v>
      </c>
      <c r="G128" s="41">
        <f>G124*2</f>
        <v>15.2</v>
      </c>
      <c r="H128" s="48">
        <v>2000</v>
      </c>
      <c r="I128" s="48"/>
      <c r="J128" s="48"/>
      <c r="K128" s="46"/>
      <c r="L128" s="46" t="s">
        <v>36</v>
      </c>
      <c r="M128" s="46" t="str">
        <f t="shared" si="5"/>
        <v>630pt2.0</v>
      </c>
      <c r="N128" s="49" t="s">
        <v>197</v>
      </c>
    </row>
    <row r="129" spans="1:14" ht="15">
      <c r="A129" s="42" t="s">
        <v>383</v>
      </c>
      <c r="B129" s="42">
        <v>630</v>
      </c>
      <c r="C129" s="42" t="s">
        <v>181</v>
      </c>
      <c r="D129" s="43" t="s">
        <v>182</v>
      </c>
      <c r="E129" s="44">
        <v>35601</v>
      </c>
      <c r="F129" s="44">
        <f>Таблица14[[#This Row],[ip55]]*1.49987465123196</f>
        <v>53397.03745850901</v>
      </c>
      <c r="G129" s="41">
        <f>G124*2.25</f>
        <v>17.099999999999998</v>
      </c>
      <c r="H129" s="48">
        <v>2250</v>
      </c>
      <c r="I129" s="48"/>
      <c r="J129" s="48"/>
      <c r="K129" s="46"/>
      <c r="L129" s="46" t="s">
        <v>36</v>
      </c>
      <c r="M129" s="46" t="str">
        <f t="shared" si="5"/>
        <v>630pt2.4</v>
      </c>
      <c r="N129" s="49" t="s">
        <v>199</v>
      </c>
    </row>
    <row r="130" spans="1:14" ht="15">
      <c r="A130" s="42" t="s">
        <v>384</v>
      </c>
      <c r="B130" s="42">
        <v>630</v>
      </c>
      <c r="C130" s="42" t="s">
        <v>181</v>
      </c>
      <c r="D130" s="43" t="s">
        <v>182</v>
      </c>
      <c r="E130" s="44">
        <v>37240</v>
      </c>
      <c r="F130" s="44">
        <f>Таблица14[[#This Row],[ip55]]*1.49987465123196</f>
        <v>55855.332011878192</v>
      </c>
      <c r="G130" s="41">
        <f>G124*2.5</f>
        <v>19</v>
      </c>
      <c r="H130" s="48">
        <v>2500</v>
      </c>
      <c r="I130" s="48"/>
      <c r="J130" s="48"/>
      <c r="K130" s="46"/>
      <c r="L130" s="46" t="s">
        <v>36</v>
      </c>
      <c r="M130" s="46" t="str">
        <f t="shared" ref="M130:M193" si="8">B130&amp;L130&amp;N130</f>
        <v>630pt2.5</v>
      </c>
      <c r="N130" s="49" t="s">
        <v>201</v>
      </c>
    </row>
    <row r="131" spans="1:14" ht="15">
      <c r="A131" s="42" t="s">
        <v>385</v>
      </c>
      <c r="B131" s="42">
        <v>630</v>
      </c>
      <c r="C131" s="42" t="s">
        <v>181</v>
      </c>
      <c r="D131" s="43" t="s">
        <v>182</v>
      </c>
      <c r="E131" s="50">
        <v>43048</v>
      </c>
      <c r="F131" s="50">
        <f>Таблица14[[#This Row],[ip55]]*1.49987465123196</f>
        <v>64566.603986233415</v>
      </c>
      <c r="G131" s="51">
        <f>G124*2.75</f>
        <v>20.9</v>
      </c>
      <c r="H131" s="52">
        <v>2750</v>
      </c>
      <c r="I131" s="52"/>
      <c r="J131" s="52"/>
      <c r="K131" s="46"/>
      <c r="L131" s="46" t="s">
        <v>36</v>
      </c>
      <c r="M131" s="46" t="str">
        <f t="shared" si="8"/>
        <v>630pt2.9</v>
      </c>
      <c r="N131" s="49" t="s">
        <v>203</v>
      </c>
    </row>
    <row r="132" spans="1:14" ht="15">
      <c r="A132" s="42" t="s">
        <v>386</v>
      </c>
      <c r="B132" s="42">
        <v>630</v>
      </c>
      <c r="C132" s="42" t="s">
        <v>181</v>
      </c>
      <c r="D132" s="43" t="s">
        <v>205</v>
      </c>
      <c r="E132" s="50">
        <v>44688</v>
      </c>
      <c r="F132" s="50">
        <f>Таблица14[[#This Row],[ip55]]*1.49987465123196</f>
        <v>67026.398414253825</v>
      </c>
      <c r="G132" s="51">
        <f>G124*3</f>
        <v>22.799999999999997</v>
      </c>
      <c r="H132" s="52">
        <v>3000</v>
      </c>
      <c r="I132" s="52"/>
      <c r="J132" s="52"/>
      <c r="K132" s="46"/>
      <c r="L132" s="46" t="s">
        <v>36</v>
      </c>
      <c r="M132" s="46" t="str">
        <f t="shared" si="8"/>
        <v>630pt3.0</v>
      </c>
      <c r="N132" s="49" t="s">
        <v>206</v>
      </c>
    </row>
    <row r="133" spans="1:14" ht="15">
      <c r="A133" s="42" t="s">
        <v>387</v>
      </c>
      <c r="B133" s="42">
        <v>630</v>
      </c>
      <c r="C133" s="42" t="s">
        <v>181</v>
      </c>
      <c r="D133" s="43" t="s">
        <v>182</v>
      </c>
      <c r="E133" s="50">
        <v>50497</v>
      </c>
      <c r="F133" s="50">
        <f>Таблица14[[#This Row],[ip55]]*1.49987465123196</f>
        <v>75739.170263260283</v>
      </c>
      <c r="G133" s="51">
        <f>G124*3.25</f>
        <v>24.7</v>
      </c>
      <c r="H133" s="52">
        <v>3250</v>
      </c>
      <c r="I133" s="52"/>
      <c r="J133" s="52"/>
      <c r="K133" s="46"/>
      <c r="L133" s="46" t="s">
        <v>36</v>
      </c>
      <c r="M133" s="46" t="str">
        <f t="shared" si="8"/>
        <v>630pt</v>
      </c>
      <c r="N133" s="49"/>
    </row>
    <row r="134" spans="1:14" ht="15">
      <c r="A134" s="42" t="s">
        <v>388</v>
      </c>
      <c r="B134" s="42">
        <v>630</v>
      </c>
      <c r="C134" s="42" t="s">
        <v>181</v>
      </c>
      <c r="D134" s="43" t="s">
        <v>182</v>
      </c>
      <c r="E134" s="44">
        <v>52135</v>
      </c>
      <c r="F134" s="44">
        <f>Таблица14[[#This Row],[ip55]]*1.49987465123196</f>
        <v>78195.964941978236</v>
      </c>
      <c r="G134" s="41">
        <f>G124*3.5</f>
        <v>26.599999999999998</v>
      </c>
      <c r="H134" s="48">
        <v>3500</v>
      </c>
      <c r="I134" s="48"/>
      <c r="J134" s="48"/>
      <c r="K134" s="46"/>
      <c r="L134" s="46" t="s">
        <v>36</v>
      </c>
      <c r="M134" s="46" t="str">
        <f t="shared" si="8"/>
        <v>630pt</v>
      </c>
      <c r="N134" s="49"/>
    </row>
    <row r="135" spans="1:14" ht="15">
      <c r="A135" s="42" t="s">
        <v>389</v>
      </c>
      <c r="B135" s="42">
        <v>630</v>
      </c>
      <c r="C135" s="42" t="s">
        <v>181</v>
      </c>
      <c r="D135" s="43" t="s">
        <v>182</v>
      </c>
      <c r="E135" s="44">
        <v>57945</v>
      </c>
      <c r="F135" s="44">
        <f>Таблица14[[#This Row],[ip55]]*1.49987465123196</f>
        <v>86910.236665635923</v>
      </c>
      <c r="G135" s="41">
        <f>G124*3.75</f>
        <v>28.5</v>
      </c>
      <c r="H135" s="48">
        <v>3750</v>
      </c>
      <c r="I135" s="48"/>
      <c r="J135" s="48"/>
      <c r="K135" s="46"/>
      <c r="L135" s="46" t="s">
        <v>36</v>
      </c>
      <c r="M135" s="46" t="str">
        <f t="shared" si="8"/>
        <v>630pt</v>
      </c>
      <c r="N135" s="49"/>
    </row>
    <row r="136" spans="1:14" ht="15">
      <c r="A136" s="42" t="s">
        <v>390</v>
      </c>
      <c r="B136" s="42">
        <v>630</v>
      </c>
      <c r="C136" s="42" t="s">
        <v>181</v>
      </c>
      <c r="D136" s="43" t="s">
        <v>182</v>
      </c>
      <c r="E136" s="44">
        <v>59583</v>
      </c>
      <c r="F136" s="44">
        <f>Таблица14[[#This Row],[ip55]]*1.49987465123196</f>
        <v>89367.031344353876</v>
      </c>
      <c r="G136" s="41">
        <f>G124*4</f>
        <v>30.4</v>
      </c>
      <c r="H136" s="48">
        <v>4000</v>
      </c>
      <c r="I136" s="48"/>
      <c r="J136" s="48"/>
      <c r="K136" s="46"/>
      <c r="L136" s="46" t="s">
        <v>36</v>
      </c>
      <c r="M136" s="46" t="str">
        <f t="shared" si="8"/>
        <v>630pt</v>
      </c>
      <c r="N136" s="49"/>
    </row>
    <row r="137" spans="1:14" ht="15">
      <c r="A137" s="42" t="s">
        <v>391</v>
      </c>
      <c r="B137" s="42">
        <v>630</v>
      </c>
      <c r="C137" s="42" t="s">
        <v>212</v>
      </c>
      <c r="D137" s="43" t="s">
        <v>213</v>
      </c>
      <c r="E137" s="44">
        <v>49028</v>
      </c>
      <c r="F137" s="50">
        <f>Таблица14[[#This Row],[ip55]]*1.49987465123196</f>
        <v>73535.85440060054</v>
      </c>
      <c r="G137" s="41">
        <f>G132</f>
        <v>22.799999999999997</v>
      </c>
      <c r="H137" s="48">
        <v>3000</v>
      </c>
      <c r="I137" s="48"/>
      <c r="J137" s="48"/>
      <c r="K137" s="46"/>
      <c r="L137" s="46" t="s">
        <v>43</v>
      </c>
      <c r="M137" s="46" t="str">
        <f t="shared" si="8"/>
        <v>630pr1</v>
      </c>
      <c r="N137" s="46">
        <v>1</v>
      </c>
    </row>
    <row r="138" spans="1:14" ht="15">
      <c r="A138" s="42" t="s">
        <v>392</v>
      </c>
      <c r="B138" s="42">
        <v>630</v>
      </c>
      <c r="C138" s="42" t="s">
        <v>212</v>
      </c>
      <c r="D138" s="43" t="s">
        <v>215</v>
      </c>
      <c r="E138" s="44">
        <v>53369</v>
      </c>
      <c r="F138" s="50">
        <f>Таблица14[[#This Row],[ip55]]*1.49987465123196</f>
        <v>80046.810261598483</v>
      </c>
      <c r="G138" s="41">
        <f>G132</f>
        <v>22.799999999999997</v>
      </c>
      <c r="H138" s="48">
        <v>3000</v>
      </c>
      <c r="I138" s="48"/>
      <c r="J138" s="48"/>
      <c r="K138" s="46"/>
      <c r="L138" s="46" t="s">
        <v>43</v>
      </c>
      <c r="M138" s="46" t="str">
        <f t="shared" si="8"/>
        <v>630pr3</v>
      </c>
      <c r="N138" s="46">
        <v>3</v>
      </c>
    </row>
    <row r="139" spans="1:14" ht="15">
      <c r="A139" s="42" t="s">
        <v>393</v>
      </c>
      <c r="B139" s="42">
        <v>630</v>
      </c>
      <c r="C139" s="42" t="s">
        <v>212</v>
      </c>
      <c r="D139" s="43" t="s">
        <v>217</v>
      </c>
      <c r="E139" s="44">
        <v>57711</v>
      </c>
      <c r="F139" s="50">
        <f>Таблица14[[#This Row],[ip55]]*1.49987465123196</f>
        <v>86559.265997247654</v>
      </c>
      <c r="G139" s="41">
        <f>G132</f>
        <v>22.799999999999997</v>
      </c>
      <c r="H139" s="48">
        <v>3000</v>
      </c>
      <c r="I139" s="48"/>
      <c r="J139" s="48"/>
      <c r="K139" s="46"/>
      <c r="L139" s="46" t="s">
        <v>43</v>
      </c>
      <c r="M139" s="46" t="str">
        <f t="shared" si="8"/>
        <v>630pr5</v>
      </c>
      <c r="N139" s="46">
        <v>5</v>
      </c>
    </row>
    <row r="140" spans="1:14" ht="15">
      <c r="A140" s="42" t="s">
        <v>394</v>
      </c>
      <c r="B140" s="42">
        <v>630</v>
      </c>
      <c r="C140" s="42" t="s">
        <v>212</v>
      </c>
      <c r="D140" s="43" t="s">
        <v>219</v>
      </c>
      <c r="E140" s="44">
        <v>62051</v>
      </c>
      <c r="F140" s="50">
        <f>Таблица14[[#This Row],[ip55]]*1.49987465123196</f>
        <v>93068.721983594354</v>
      </c>
      <c r="G140" s="41">
        <f>G132</f>
        <v>22.799999999999997</v>
      </c>
      <c r="H140" s="48">
        <v>3000</v>
      </c>
      <c r="I140" s="48"/>
      <c r="J140" s="48"/>
      <c r="K140" s="46"/>
      <c r="L140" s="46" t="s">
        <v>43</v>
      </c>
      <c r="M140" s="46" t="str">
        <f t="shared" si="8"/>
        <v>630pr4</v>
      </c>
      <c r="N140" s="46">
        <v>4</v>
      </c>
    </row>
    <row r="141" spans="1:14" ht="15">
      <c r="A141" s="42" t="s">
        <v>395</v>
      </c>
      <c r="B141" s="42">
        <v>630</v>
      </c>
      <c r="C141" s="42" t="s">
        <v>212</v>
      </c>
      <c r="D141" s="43" t="s">
        <v>221</v>
      </c>
      <c r="E141" s="44">
        <v>66393</v>
      </c>
      <c r="F141" s="50">
        <f>Таблица14[[#This Row],[ip55]]*1.49987465123196</f>
        <v>99581.177719243526</v>
      </c>
      <c r="G141" s="41">
        <f>G132</f>
        <v>22.799999999999997</v>
      </c>
      <c r="H141" s="48">
        <v>3000</v>
      </c>
      <c r="I141" s="48"/>
      <c r="J141" s="48"/>
      <c r="K141" s="46"/>
      <c r="L141" s="46" t="s">
        <v>43</v>
      </c>
      <c r="M141" s="46" t="str">
        <f t="shared" si="8"/>
        <v>630pr</v>
      </c>
      <c r="N141" s="46"/>
    </row>
    <row r="142" spans="1:14" ht="15">
      <c r="A142" s="42" t="s">
        <v>396</v>
      </c>
      <c r="B142" s="42">
        <v>630</v>
      </c>
      <c r="C142" s="42" t="s">
        <v>212</v>
      </c>
      <c r="D142" s="43" t="s">
        <v>223</v>
      </c>
      <c r="E142" s="50">
        <v>70734</v>
      </c>
      <c r="F142" s="50">
        <f>Таблица14[[#This Row],[ip55]]*1.49987465123196</f>
        <v>106092.13358024147</v>
      </c>
      <c r="G142" s="41">
        <f>G132</f>
        <v>22.799999999999997</v>
      </c>
      <c r="H142" s="52">
        <v>3000</v>
      </c>
      <c r="I142" s="52"/>
      <c r="J142" s="52"/>
      <c r="K142" s="46"/>
      <c r="L142" s="46" t="s">
        <v>43</v>
      </c>
      <c r="M142" s="46" t="str">
        <f t="shared" si="8"/>
        <v>630pr6</v>
      </c>
      <c r="N142" s="46">
        <v>6</v>
      </c>
    </row>
    <row r="143" spans="1:14" ht="15">
      <c r="A143" s="42" t="s">
        <v>397</v>
      </c>
      <c r="B143" s="42">
        <v>630</v>
      </c>
      <c r="C143" s="42" t="s">
        <v>212</v>
      </c>
      <c r="D143" s="43" t="s">
        <v>225</v>
      </c>
      <c r="E143" s="50">
        <v>60607</v>
      </c>
      <c r="F143" s="50">
        <f>Таблица14[[#This Row],[ip55]]*1.49987465123196</f>
        <v>90902.902987215406</v>
      </c>
      <c r="G143" s="41">
        <f>G132</f>
        <v>22.799999999999997</v>
      </c>
      <c r="H143" s="52">
        <v>3000</v>
      </c>
      <c r="I143" s="52"/>
      <c r="J143" s="52"/>
      <c r="K143" s="46"/>
      <c r="L143" s="46" t="s">
        <v>42</v>
      </c>
      <c r="M143" s="46" t="str">
        <f t="shared" si="8"/>
        <v>630prf1</v>
      </c>
      <c r="N143" s="46">
        <v>1</v>
      </c>
    </row>
    <row r="144" spans="1:14" ht="15">
      <c r="A144" s="42" t="s">
        <v>398</v>
      </c>
      <c r="B144" s="42">
        <v>630</v>
      </c>
      <c r="C144" s="42" t="s">
        <v>212</v>
      </c>
      <c r="D144" s="43" t="s">
        <v>227</v>
      </c>
      <c r="E144" s="50">
        <v>76526</v>
      </c>
      <c r="F144" s="50">
        <f>Таблица14[[#This Row],[ip55]]*1.49987465123196</f>
        <v>114779.40756017697</v>
      </c>
      <c r="G144" s="41">
        <f>G132</f>
        <v>22.799999999999997</v>
      </c>
      <c r="H144" s="52">
        <v>3000</v>
      </c>
      <c r="I144" s="52"/>
      <c r="J144" s="52"/>
      <c r="K144" s="46"/>
      <c r="L144" s="46" t="s">
        <v>42</v>
      </c>
      <c r="M144" s="46" t="str">
        <f t="shared" si="8"/>
        <v>630prf2</v>
      </c>
      <c r="N144" s="46">
        <v>2</v>
      </c>
    </row>
    <row r="145" spans="1:14" ht="15">
      <c r="A145" s="42" t="s">
        <v>399</v>
      </c>
      <c r="B145" s="42">
        <v>630</v>
      </c>
      <c r="C145" s="42" t="s">
        <v>212</v>
      </c>
      <c r="D145" s="43" t="s">
        <v>229</v>
      </c>
      <c r="E145" s="50">
        <v>108366</v>
      </c>
      <c r="F145" s="50">
        <f>Таблица14[[#This Row],[ip55]]*1.49987465123196</f>
        <v>162535.41645540259</v>
      </c>
      <c r="G145" s="41">
        <f>G132</f>
        <v>22.799999999999997</v>
      </c>
      <c r="H145" s="52">
        <v>3000</v>
      </c>
      <c r="I145" s="52"/>
      <c r="J145" s="52"/>
      <c r="K145" s="46"/>
      <c r="L145" s="46" t="s">
        <v>42</v>
      </c>
      <c r="M145" s="46" t="str">
        <f t="shared" si="8"/>
        <v>630prf3</v>
      </c>
      <c r="N145" s="46">
        <v>3</v>
      </c>
    </row>
    <row r="146" spans="1:14" ht="15">
      <c r="A146" s="42" t="s">
        <v>400</v>
      </c>
      <c r="B146" s="42">
        <v>630</v>
      </c>
      <c r="C146" s="42" t="s">
        <v>231</v>
      </c>
      <c r="D146" s="43" t="s">
        <v>232</v>
      </c>
      <c r="E146" s="50">
        <v>25111</v>
      </c>
      <c r="F146" s="50">
        <f>Таблица14[[#This Row],[ip55]]*1.49987465123196</f>
        <v>37663.352367085747</v>
      </c>
      <c r="G146" s="41">
        <f>G124</f>
        <v>7.6</v>
      </c>
      <c r="H146" s="52">
        <v>350</v>
      </c>
      <c r="I146" s="52">
        <v>350</v>
      </c>
      <c r="J146" s="52"/>
      <c r="K146" s="46"/>
      <c r="L146" s="46" t="s">
        <v>47</v>
      </c>
      <c r="M146" s="46" t="str">
        <f t="shared" si="8"/>
        <v>630uv</v>
      </c>
      <c r="N146" s="46"/>
    </row>
    <row r="147" spans="1:14" ht="15">
      <c r="A147" s="42" t="s">
        <v>401</v>
      </c>
      <c r="B147" s="42">
        <v>630</v>
      </c>
      <c r="C147" s="42" t="s">
        <v>234</v>
      </c>
      <c r="D147" s="43" t="s">
        <v>235</v>
      </c>
      <c r="E147" s="50">
        <v>20003</v>
      </c>
      <c r="F147" s="50">
        <f>Таблица14[[#This Row],[ip55]]*1.49987465123196</f>
        <v>30001.992648592895</v>
      </c>
      <c r="G147" s="41">
        <f>G124</f>
        <v>7.6</v>
      </c>
      <c r="H147" s="52">
        <v>350</v>
      </c>
      <c r="I147" s="52">
        <v>350</v>
      </c>
      <c r="J147" s="52"/>
      <c r="K147" s="46"/>
      <c r="L147" s="46" t="s">
        <v>44</v>
      </c>
      <c r="M147" s="46" t="str">
        <f t="shared" si="8"/>
        <v>630ug</v>
      </c>
      <c r="N147" s="46"/>
    </row>
    <row r="148" spans="1:14" ht="15">
      <c r="A148" s="42" t="s">
        <v>402</v>
      </c>
      <c r="B148" s="42">
        <v>630</v>
      </c>
      <c r="C148" s="42" t="s">
        <v>237</v>
      </c>
      <c r="D148" s="43" t="s">
        <v>238</v>
      </c>
      <c r="E148" s="50">
        <v>42772</v>
      </c>
      <c r="F148" s="50">
        <f>Таблица14[[#This Row],[ip55]]*1.49987465123196</f>
        <v>64152.638582493397</v>
      </c>
      <c r="G148" s="41">
        <f>G126</f>
        <v>11.399999999999999</v>
      </c>
      <c r="H148" s="52">
        <v>350</v>
      </c>
      <c r="I148" s="52">
        <v>150</v>
      </c>
      <c r="J148" s="52">
        <v>350</v>
      </c>
      <c r="K148" s="46"/>
      <c r="L148" s="46" t="s">
        <v>63</v>
      </c>
      <c r="M148" s="46" t="str">
        <f t="shared" si="8"/>
        <v>630zv</v>
      </c>
      <c r="N148" s="46"/>
    </row>
    <row r="149" spans="1:14" ht="15">
      <c r="A149" s="42" t="s">
        <v>403</v>
      </c>
      <c r="B149" s="42">
        <v>630</v>
      </c>
      <c r="C149" s="42" t="s">
        <v>240</v>
      </c>
      <c r="D149" s="43" t="s">
        <v>241</v>
      </c>
      <c r="E149" s="50">
        <v>32558</v>
      </c>
      <c r="F149" s="50">
        <f>Таблица14[[#This Row],[ip55]]*1.49987465123196</f>
        <v>48832.918894810158</v>
      </c>
      <c r="G149" s="41">
        <f>G126</f>
        <v>11.399999999999999</v>
      </c>
      <c r="H149" s="52">
        <v>350</v>
      </c>
      <c r="I149" s="52">
        <v>150</v>
      </c>
      <c r="J149" s="52">
        <v>350</v>
      </c>
      <c r="K149" s="46"/>
      <c r="L149" s="46" t="s">
        <v>66</v>
      </c>
      <c r="M149" s="46" t="str">
        <f t="shared" si="8"/>
        <v>630zg</v>
      </c>
      <c r="N149" s="46"/>
    </row>
    <row r="150" spans="1:14" ht="15">
      <c r="A150" s="42" t="s">
        <v>404</v>
      </c>
      <c r="B150" s="42">
        <v>630</v>
      </c>
      <c r="C150" s="42" t="s">
        <v>243</v>
      </c>
      <c r="D150" s="43" t="s">
        <v>244</v>
      </c>
      <c r="E150" s="50">
        <v>39069</v>
      </c>
      <c r="F150" s="50">
        <f>Таблица14[[#This Row],[ip55]]*1.49987465123196</f>
        <v>58598.602748981444</v>
      </c>
      <c r="G150" s="41">
        <f>G126</f>
        <v>11.399999999999999</v>
      </c>
      <c r="H150" s="52">
        <v>350</v>
      </c>
      <c r="I150" s="52">
        <v>350</v>
      </c>
      <c r="J150" s="52">
        <v>350</v>
      </c>
      <c r="K150" s="46"/>
      <c r="L150" s="46" t="s">
        <v>68</v>
      </c>
      <c r="M150" s="46" t="str">
        <f t="shared" si="8"/>
        <v>630tv</v>
      </c>
      <c r="N150" s="46"/>
    </row>
    <row r="151" spans="1:14" ht="15">
      <c r="A151" s="42" t="s">
        <v>405</v>
      </c>
      <c r="B151" s="42">
        <v>630</v>
      </c>
      <c r="C151" s="42" t="s">
        <v>246</v>
      </c>
      <c r="D151" s="43" t="s">
        <v>247</v>
      </c>
      <c r="E151" s="50">
        <v>42772</v>
      </c>
      <c r="F151" s="50">
        <f>Таблица14[[#This Row],[ip55]]*1.49987465123196</f>
        <v>64152.638582493397</v>
      </c>
      <c r="G151" s="41">
        <f>G126</f>
        <v>11.399999999999999</v>
      </c>
      <c r="H151" s="52">
        <v>350</v>
      </c>
      <c r="I151" s="52">
        <v>350</v>
      </c>
      <c r="J151" s="52">
        <v>350</v>
      </c>
      <c r="K151" s="46"/>
      <c r="L151" s="46" t="s">
        <v>71</v>
      </c>
      <c r="M151" s="46" t="str">
        <f t="shared" si="8"/>
        <v>630tg</v>
      </c>
      <c r="N151" s="46"/>
    </row>
    <row r="152" spans="1:14" ht="15">
      <c r="A152" s="42" t="s">
        <v>406</v>
      </c>
      <c r="B152" s="42">
        <v>630</v>
      </c>
      <c r="C152" s="42" t="s">
        <v>249</v>
      </c>
      <c r="D152" s="43" t="s">
        <v>250</v>
      </c>
      <c r="E152" s="50">
        <v>37665</v>
      </c>
      <c r="F152" s="50">
        <f>Таблица14[[#This Row],[ip55]]*1.49987465123196</f>
        <v>56492.778738651774</v>
      </c>
      <c r="G152" s="41">
        <v>11.399999999999999</v>
      </c>
      <c r="H152" s="52">
        <v>500</v>
      </c>
      <c r="I152" s="52">
        <v>500</v>
      </c>
      <c r="J152" s="52">
        <v>500</v>
      </c>
      <c r="K152" s="46"/>
      <c r="L152" s="46" t="s">
        <v>56</v>
      </c>
      <c r="M152" s="46" t="str">
        <f t="shared" si="8"/>
        <v>630kl</v>
      </c>
      <c r="N152" s="46"/>
    </row>
    <row r="153" spans="1:14" ht="15">
      <c r="A153" s="42" t="s">
        <v>407</v>
      </c>
      <c r="B153" s="42">
        <v>630</v>
      </c>
      <c r="C153" s="42" t="s">
        <v>252</v>
      </c>
      <c r="D153" s="43" t="s">
        <v>250</v>
      </c>
      <c r="E153" s="50">
        <v>37665</v>
      </c>
      <c r="F153" s="50">
        <f>Таблица14[[#This Row],[ip55]]*1.49987465123196</f>
        <v>56492.778738651774</v>
      </c>
      <c r="G153" s="41">
        <f>G126</f>
        <v>11.399999999999999</v>
      </c>
      <c r="H153" s="52">
        <v>500</v>
      </c>
      <c r="I153" s="52">
        <v>500</v>
      </c>
      <c r="J153" s="52">
        <v>500</v>
      </c>
      <c r="K153" s="46"/>
      <c r="L153" s="46" t="s">
        <v>50</v>
      </c>
      <c r="M153" s="46" t="str">
        <f t="shared" si="8"/>
        <v>630kp</v>
      </c>
      <c r="N153" s="46"/>
    </row>
    <row r="154" spans="1:14" ht="15">
      <c r="A154" s="41" t="s">
        <v>408</v>
      </c>
      <c r="B154" s="42">
        <v>630</v>
      </c>
      <c r="C154" s="42" t="s">
        <v>254</v>
      </c>
      <c r="D154" s="43" t="s">
        <v>255</v>
      </c>
      <c r="E154" s="50">
        <v>11874</v>
      </c>
      <c r="F154" s="50">
        <f>Таблица14[[#This Row],[ip55]]*1.49987465123196</f>
        <v>17809.511608728295</v>
      </c>
      <c r="G154" s="41">
        <f>G122</f>
        <v>3.8</v>
      </c>
      <c r="H154" s="52">
        <v>200</v>
      </c>
      <c r="I154" s="52">
        <v>300</v>
      </c>
      <c r="J154" s="52"/>
      <c r="K154" s="46"/>
      <c r="L154" s="46" t="s">
        <v>38</v>
      </c>
      <c r="M154" s="46" t="str">
        <f t="shared" si="8"/>
        <v>630pf</v>
      </c>
      <c r="N154" s="46"/>
    </row>
    <row r="155" spans="1:14" ht="15">
      <c r="A155" s="41" t="s">
        <v>409</v>
      </c>
      <c r="B155" s="42">
        <v>630</v>
      </c>
      <c r="C155" s="42" t="s">
        <v>257</v>
      </c>
      <c r="D155" s="43" t="s">
        <v>258</v>
      </c>
      <c r="E155" s="44">
        <v>31877</v>
      </c>
      <c r="F155" s="50">
        <f>Таблица14[[#This Row],[ip55]]*1.49987465123196</f>
        <v>47811.50425732119</v>
      </c>
      <c r="G155" s="41"/>
      <c r="H155" s="52"/>
      <c r="I155" s="52"/>
      <c r="J155" s="52"/>
      <c r="K155" s="46"/>
      <c r="L155" s="46" t="s">
        <v>46</v>
      </c>
      <c r="M155" s="46" t="str">
        <f t="shared" si="8"/>
        <v>630ugf</v>
      </c>
      <c r="N155" s="46"/>
    </row>
    <row r="156" spans="1:14" ht="15">
      <c r="A156" s="41" t="s">
        <v>410</v>
      </c>
      <c r="B156" s="42">
        <v>630</v>
      </c>
      <c r="C156" s="42" t="s">
        <v>260</v>
      </c>
      <c r="D156" s="43" t="s">
        <v>261</v>
      </c>
      <c r="E156" s="44">
        <v>36984</v>
      </c>
      <c r="F156" s="50">
        <f>Таблица14[[#This Row],[ip55]]*1.49987465123196</f>
        <v>55471.364101162813</v>
      </c>
      <c r="G156" s="41"/>
      <c r="H156" s="52"/>
      <c r="I156" s="52"/>
      <c r="J156" s="52"/>
      <c r="K156" s="46"/>
      <c r="L156" s="46" t="s">
        <v>49</v>
      </c>
      <c r="M156" s="46" t="str">
        <f t="shared" si="8"/>
        <v>630uvf</v>
      </c>
      <c r="N156" s="46"/>
    </row>
    <row r="157" spans="1:14" ht="15">
      <c r="A157" s="41" t="s">
        <v>411</v>
      </c>
      <c r="B157" s="42">
        <v>630</v>
      </c>
      <c r="C157" s="42" t="s">
        <v>263</v>
      </c>
      <c r="D157" s="43" t="s">
        <v>264</v>
      </c>
      <c r="E157" s="44">
        <v>23748</v>
      </c>
      <c r="F157" s="50">
        <f>Таблица14[[#This Row],[ip55]]*1.49987465123196</f>
        <v>35619.02321745659</v>
      </c>
      <c r="G157" s="41"/>
      <c r="H157" s="52"/>
      <c r="I157" s="52"/>
      <c r="J157" s="52"/>
      <c r="K157" s="46"/>
      <c r="L157" s="46"/>
      <c r="M157" s="46" t="str">
        <f t="shared" si="8"/>
        <v>630</v>
      </c>
      <c r="N157" s="46"/>
    </row>
    <row r="158" spans="1:14" ht="15">
      <c r="A158" s="42" t="s">
        <v>412</v>
      </c>
      <c r="B158" s="42">
        <v>630</v>
      </c>
      <c r="C158" s="42"/>
      <c r="D158" s="43" t="s">
        <v>266</v>
      </c>
      <c r="E158" s="50">
        <v>22982</v>
      </c>
      <c r="F158" s="50">
        <f>Таблица14[[#This Row],[ip55]]*1.49987465123196</f>
        <v>34470.119234612903</v>
      </c>
      <c r="G158" s="51">
        <f t="shared" ref="G158:G159" si="9">G122</f>
        <v>3.8</v>
      </c>
      <c r="H158" s="52">
        <v>200</v>
      </c>
      <c r="I158" s="52">
        <v>300</v>
      </c>
      <c r="J158" s="52"/>
      <c r="K158" s="46"/>
      <c r="L158" s="46"/>
      <c r="M158" s="46" t="str">
        <f t="shared" si="8"/>
        <v>630</v>
      </c>
      <c r="N158" s="46"/>
    </row>
    <row r="159" spans="1:14" ht="15">
      <c r="A159" s="42" t="s">
        <v>413</v>
      </c>
      <c r="B159" s="42">
        <v>630</v>
      </c>
      <c r="C159" s="42" t="s">
        <v>268</v>
      </c>
      <c r="D159" s="43" t="s">
        <v>269</v>
      </c>
      <c r="E159" s="50">
        <v>99334</v>
      </c>
      <c r="F159" s="50">
        <f>Таблица14[[#This Row],[ip55]]*1.49987465123196</f>
        <v>148988.54860547552</v>
      </c>
      <c r="G159" s="51">
        <f t="shared" si="9"/>
        <v>5.6999999999999993</v>
      </c>
      <c r="H159" s="52">
        <v>500</v>
      </c>
      <c r="I159" s="52">
        <v>500</v>
      </c>
      <c r="J159" s="52"/>
      <c r="K159" s="46"/>
      <c r="L159" s="46"/>
      <c r="M159" s="46" t="str">
        <f t="shared" si="8"/>
        <v>630</v>
      </c>
      <c r="N159" s="46"/>
    </row>
    <row r="160" spans="1:14" ht="15">
      <c r="A160" s="42" t="s">
        <v>414</v>
      </c>
      <c r="B160" s="42">
        <v>630</v>
      </c>
      <c r="C160" s="42"/>
      <c r="D160" s="43" t="s">
        <v>271</v>
      </c>
      <c r="E160" s="50">
        <v>26468</v>
      </c>
      <c r="F160" s="50">
        <f>Таблица14[[#This Row],[ip55]]*1.49987465123196</f>
        <v>39698.682268807519</v>
      </c>
      <c r="G160" s="51">
        <f>G123</f>
        <v>5.6999999999999993</v>
      </c>
      <c r="H160" s="52">
        <v>200</v>
      </c>
      <c r="I160" s="52">
        <v>500</v>
      </c>
      <c r="J160" s="52"/>
      <c r="K160" s="46"/>
      <c r="L160" s="46"/>
      <c r="M160" s="46" t="str">
        <f t="shared" si="8"/>
        <v>630</v>
      </c>
      <c r="N160" s="46"/>
    </row>
    <row r="161" spans="1:14" ht="15">
      <c r="A161" s="42" t="s">
        <v>415</v>
      </c>
      <c r="B161" s="42">
        <v>630</v>
      </c>
      <c r="C161" s="42"/>
      <c r="D161" s="43" t="s">
        <v>273</v>
      </c>
      <c r="E161" s="50">
        <v>67398</v>
      </c>
      <c r="F161" s="50">
        <f>Таблица14[[#This Row],[ip55]]*1.49987465123196</f>
        <v>101088.55174373164</v>
      </c>
      <c r="G161" s="51">
        <f>G125</f>
        <v>9.5</v>
      </c>
      <c r="H161" s="52">
        <v>200</v>
      </c>
      <c r="I161" s="52">
        <v>1000</v>
      </c>
      <c r="J161" s="52"/>
      <c r="K161" s="46"/>
      <c r="L161" s="46"/>
      <c r="M161" s="46" t="str">
        <f t="shared" si="8"/>
        <v>630</v>
      </c>
      <c r="N161" s="46"/>
    </row>
    <row r="162" spans="1:14" ht="15">
      <c r="A162" s="42" t="s">
        <v>416</v>
      </c>
      <c r="B162" s="42">
        <v>630</v>
      </c>
      <c r="C162" s="42"/>
      <c r="D162" s="43" t="s">
        <v>275</v>
      </c>
      <c r="E162" s="50">
        <v>62314</v>
      </c>
      <c r="F162" s="50">
        <f>Таблица14[[#This Row],[ip55]]*1.49987465123196</f>
        <v>93463.18901686836</v>
      </c>
      <c r="G162" s="51">
        <f>G125</f>
        <v>9.5</v>
      </c>
      <c r="H162" s="52">
        <v>200</v>
      </c>
      <c r="I162" s="52">
        <v>1000</v>
      </c>
      <c r="J162" s="52"/>
      <c r="K162" s="46"/>
      <c r="L162" s="46"/>
      <c r="M162" s="46" t="str">
        <f t="shared" si="8"/>
        <v>630</v>
      </c>
      <c r="N162" s="46"/>
    </row>
    <row r="163" spans="1:14" ht="15">
      <c r="A163" s="42" t="s">
        <v>417</v>
      </c>
      <c r="B163" s="42">
        <v>630</v>
      </c>
      <c r="C163" s="42"/>
      <c r="D163" s="43" t="s">
        <v>277</v>
      </c>
      <c r="E163" s="50">
        <v>45639</v>
      </c>
      <c r="F163" s="50">
        <f>Таблица14[[#This Row],[ip55]]*1.49987465123196</f>
        <v>68452.779207575426</v>
      </c>
      <c r="G163" s="51">
        <f t="shared" ref="G163:G164" si="10">G123</f>
        <v>5.6999999999999993</v>
      </c>
      <c r="H163" s="52">
        <v>200</v>
      </c>
      <c r="I163" s="52">
        <v>500</v>
      </c>
      <c r="J163" s="52"/>
      <c r="K163" s="46"/>
      <c r="L163" s="46"/>
      <c r="M163" s="46" t="str">
        <f t="shared" si="8"/>
        <v>630</v>
      </c>
      <c r="N163" s="46"/>
    </row>
    <row r="164" spans="1:14" ht="15">
      <c r="A164" s="42" t="s">
        <v>418</v>
      </c>
      <c r="B164" s="42">
        <v>630</v>
      </c>
      <c r="C164" s="42" t="s">
        <v>279</v>
      </c>
      <c r="D164" s="43" t="s">
        <v>280</v>
      </c>
      <c r="E164" s="50">
        <v>50305</v>
      </c>
      <c r="F164" s="50">
        <f>Таблица14[[#This Row],[ip55]]*1.49987465123196</f>
        <v>75451.194330223749</v>
      </c>
      <c r="G164" s="51">
        <f t="shared" si="10"/>
        <v>7.6</v>
      </c>
      <c r="H164" s="52">
        <v>1000</v>
      </c>
      <c r="I164" s="52"/>
      <c r="J164" s="52"/>
      <c r="K164" s="46"/>
      <c r="L164" s="46" t="s">
        <v>75</v>
      </c>
      <c r="M164" s="46" t="str">
        <f t="shared" si="8"/>
        <v>630sk</v>
      </c>
      <c r="N164" s="46"/>
    </row>
    <row r="165" spans="1:14" ht="15">
      <c r="A165" s="42" t="s">
        <v>419</v>
      </c>
      <c r="B165" s="42">
        <v>630</v>
      </c>
      <c r="C165" s="42"/>
      <c r="D165" s="43" t="s">
        <v>282</v>
      </c>
      <c r="E165" s="50">
        <v>35814</v>
      </c>
      <c r="F165" s="50">
        <f>Таблица14[[#This Row],[ip55]]*1.49987465123196</f>
        <v>53716.510759221419</v>
      </c>
      <c r="G165" s="41">
        <f>G124</f>
        <v>7.6</v>
      </c>
      <c r="H165" s="52">
        <v>1000</v>
      </c>
      <c r="I165" s="52"/>
      <c r="J165" s="52"/>
      <c r="K165" s="46"/>
      <c r="L165" s="46"/>
      <c r="M165" s="46" t="str">
        <f t="shared" si="8"/>
        <v>630</v>
      </c>
      <c r="N165" s="46"/>
    </row>
    <row r="166" spans="1:14" ht="15">
      <c r="A166" s="42" t="s">
        <v>420</v>
      </c>
      <c r="B166" s="42">
        <v>630</v>
      </c>
      <c r="C166" s="42"/>
      <c r="D166" s="43" t="s">
        <v>284</v>
      </c>
      <c r="E166" s="50">
        <v>41185</v>
      </c>
      <c r="F166" s="50">
        <f>Таблица14[[#This Row],[ip55]]*1.49987465123196</f>
        <v>61772.337510988276</v>
      </c>
      <c r="G166" s="41">
        <f>G124</f>
        <v>7.6</v>
      </c>
      <c r="H166" s="52">
        <v>1000</v>
      </c>
      <c r="I166" s="52"/>
      <c r="J166" s="52"/>
      <c r="K166" s="46"/>
      <c r="L166" s="46"/>
      <c r="M166" s="46" t="str">
        <f t="shared" si="8"/>
        <v>630</v>
      </c>
      <c r="N166" s="46"/>
    </row>
    <row r="167" spans="1:14" ht="15">
      <c r="A167" s="42" t="s">
        <v>421</v>
      </c>
      <c r="B167" s="42">
        <v>630</v>
      </c>
      <c r="C167" s="42"/>
      <c r="D167" s="43" t="s">
        <v>286</v>
      </c>
      <c r="E167" s="50">
        <v>71628</v>
      </c>
      <c r="F167" s="50">
        <f>Таблица14[[#This Row],[ip55]]*1.49987465123196</f>
        <v>107433.02151844284</v>
      </c>
      <c r="G167" s="41">
        <f>G124</f>
        <v>7.6</v>
      </c>
      <c r="H167" s="52">
        <v>1000</v>
      </c>
      <c r="I167" s="52"/>
      <c r="J167" s="52"/>
      <c r="K167" s="46"/>
      <c r="L167" s="46"/>
      <c r="M167" s="46" t="str">
        <f t="shared" si="8"/>
        <v>630</v>
      </c>
      <c r="N167" s="46"/>
    </row>
    <row r="168" spans="1:14" ht="15">
      <c r="A168" s="42" t="s">
        <v>422</v>
      </c>
      <c r="B168" s="42">
        <v>630</v>
      </c>
      <c r="C168" s="42"/>
      <c r="D168" s="43" t="s">
        <v>288</v>
      </c>
      <c r="E168" s="50">
        <v>34899</v>
      </c>
      <c r="F168" s="50">
        <f>Таблица14[[#This Row],[ip55]]*1.49987465123196</f>
        <v>52344.125453344175</v>
      </c>
      <c r="G168" s="41">
        <f>G124</f>
        <v>7.6</v>
      </c>
      <c r="H168" s="52">
        <v>1000</v>
      </c>
      <c r="I168" s="52"/>
      <c r="J168" s="52"/>
      <c r="K168" s="46"/>
      <c r="L168" s="46"/>
      <c r="M168" s="46" t="str">
        <f t="shared" si="8"/>
        <v>630</v>
      </c>
      <c r="N168" s="46"/>
    </row>
    <row r="169" spans="1:14" ht="15">
      <c r="A169" s="42" t="s">
        <v>423</v>
      </c>
      <c r="B169" s="42">
        <v>630</v>
      </c>
      <c r="C169" s="42"/>
      <c r="D169" s="43" t="s">
        <v>290</v>
      </c>
      <c r="E169" s="50">
        <v>67832</v>
      </c>
      <c r="F169" s="50">
        <f>Таблица14[[#This Row],[ip55]]*1.49987465123196</f>
        <v>101739.49734236632</v>
      </c>
      <c r="G169" s="41">
        <f>G124</f>
        <v>7.6</v>
      </c>
      <c r="H169" s="52">
        <v>1000</v>
      </c>
      <c r="I169" s="52"/>
      <c r="J169" s="52"/>
      <c r="K169" s="46"/>
      <c r="L169" s="46"/>
      <c r="M169" s="46" t="str">
        <f t="shared" si="8"/>
        <v>630</v>
      </c>
      <c r="N169" s="46"/>
    </row>
    <row r="170" spans="1:14" ht="15">
      <c r="A170" s="42" t="s">
        <v>424</v>
      </c>
      <c r="B170" s="42">
        <v>630</v>
      </c>
      <c r="C170" s="42"/>
      <c r="D170" s="43" t="s">
        <v>364</v>
      </c>
      <c r="E170" s="50">
        <v>89187</v>
      </c>
      <c r="F170" s="50">
        <f>Таблица14[[#This Row],[ip55]]*1.49987465123196</f>
        <v>133769.32051942483</v>
      </c>
      <c r="G170" s="41">
        <f>G124</f>
        <v>7.6</v>
      </c>
      <c r="H170" s="52">
        <v>1000</v>
      </c>
      <c r="I170" s="52"/>
      <c r="J170" s="52"/>
      <c r="K170" s="46"/>
      <c r="L170" s="46"/>
      <c r="M170" s="46" t="str">
        <f t="shared" si="8"/>
        <v>630</v>
      </c>
      <c r="N170" s="46"/>
    </row>
    <row r="171" spans="1:14" ht="15">
      <c r="A171" s="42" t="s">
        <v>425</v>
      </c>
      <c r="B171" s="42">
        <v>630</v>
      </c>
      <c r="C171" s="42"/>
      <c r="D171" s="43" t="s">
        <v>294</v>
      </c>
      <c r="E171" s="50">
        <v>80268</v>
      </c>
      <c r="F171" s="50">
        <f>Таблица14[[#This Row],[ip55]]*1.49987465123196</f>
        <v>120391.93850508698</v>
      </c>
      <c r="G171" s="41">
        <f>G124</f>
        <v>7.6</v>
      </c>
      <c r="H171" s="52">
        <v>1000</v>
      </c>
      <c r="I171" s="52"/>
      <c r="J171" s="52"/>
      <c r="K171" s="46"/>
      <c r="L171" s="46"/>
      <c r="M171" s="46" t="str">
        <f t="shared" si="8"/>
        <v>630</v>
      </c>
      <c r="N171" s="46"/>
    </row>
    <row r="172" spans="1:14" ht="15">
      <c r="A172" s="42" t="s">
        <v>426</v>
      </c>
      <c r="B172" s="42">
        <v>630</v>
      </c>
      <c r="C172" s="42"/>
      <c r="D172" s="43" t="s">
        <v>427</v>
      </c>
      <c r="E172" s="50">
        <v>244065</v>
      </c>
      <c r="F172" s="50">
        <f>Таблица14[[#This Row],[ip55]]*1.49987465123196</f>
        <v>366066.90675292833</v>
      </c>
      <c r="G172" s="41"/>
      <c r="H172" s="52">
        <v>0</v>
      </c>
      <c r="I172" s="52"/>
      <c r="J172" s="52"/>
      <c r="K172" s="46"/>
      <c r="L172" s="46"/>
      <c r="M172" s="46" t="str">
        <f t="shared" si="8"/>
        <v>630</v>
      </c>
      <c r="N172" s="46"/>
    </row>
    <row r="173" spans="1:14" ht="15">
      <c r="A173" s="42" t="s">
        <v>428</v>
      </c>
      <c r="B173" s="42">
        <v>630</v>
      </c>
      <c r="C173" s="42" t="s">
        <v>298</v>
      </c>
      <c r="D173" s="43" t="s">
        <v>299</v>
      </c>
      <c r="E173" s="50">
        <v>77053</v>
      </c>
      <c r="F173" s="50">
        <f>Таблица14[[#This Row],[ip55]]*1.49987465123196</f>
        <v>115569.84150137621</v>
      </c>
      <c r="G173" s="41">
        <f>G125</f>
        <v>9.5</v>
      </c>
      <c r="H173" s="52">
        <v>1500</v>
      </c>
      <c r="I173" s="52"/>
      <c r="J173" s="52"/>
      <c r="K173" s="46"/>
      <c r="L173" s="46" t="s">
        <v>84</v>
      </c>
      <c r="M173" s="46" t="str">
        <f t="shared" si="8"/>
        <v>630tsv</v>
      </c>
      <c r="N173" s="46"/>
    </row>
    <row r="174" spans="1:14" ht="15">
      <c r="A174" s="42" t="s">
        <v>429</v>
      </c>
      <c r="B174" s="42">
        <v>630</v>
      </c>
      <c r="C174" s="42"/>
      <c r="D174" s="43" t="s">
        <v>301</v>
      </c>
      <c r="E174" s="50">
        <v>96752</v>
      </c>
      <c r="F174" s="50">
        <f>Таблица14[[#This Row],[ip55]]*1.49987465123196</f>
        <v>145115.87225599459</v>
      </c>
      <c r="G174" s="41">
        <f>G124</f>
        <v>7.6</v>
      </c>
      <c r="H174" s="52">
        <v>1500</v>
      </c>
      <c r="I174" s="52">
        <v>500</v>
      </c>
      <c r="J174" s="52"/>
      <c r="K174" s="46"/>
      <c r="L174" s="46"/>
      <c r="M174" s="46" t="str">
        <f t="shared" si="8"/>
        <v>630</v>
      </c>
      <c r="N174" s="46"/>
    </row>
    <row r="175" spans="1:14" ht="15">
      <c r="A175" s="42" t="s">
        <v>430</v>
      </c>
      <c r="B175" s="42">
        <v>630</v>
      </c>
      <c r="C175" s="42"/>
      <c r="D175" s="43" t="s">
        <v>303</v>
      </c>
      <c r="E175" s="50">
        <v>38916</v>
      </c>
      <c r="F175" s="50">
        <f>Таблица14[[#This Row],[ip55]]*1.49987465123196</f>
        <v>58369.12192734296</v>
      </c>
      <c r="G175" s="41">
        <f>G128</f>
        <v>15.2</v>
      </c>
      <c r="H175" s="52">
        <v>1500</v>
      </c>
      <c r="I175" s="52"/>
      <c r="J175" s="52"/>
      <c r="K175" s="46"/>
      <c r="L175" s="46"/>
      <c r="M175" s="46" t="str">
        <f t="shared" si="8"/>
        <v>630</v>
      </c>
      <c r="N175" s="46"/>
    </row>
    <row r="176" spans="1:14" ht="15">
      <c r="A176" s="42" t="s">
        <v>431</v>
      </c>
      <c r="B176" s="42">
        <v>630</v>
      </c>
      <c r="C176" s="42"/>
      <c r="D176" s="43" t="s">
        <v>305</v>
      </c>
      <c r="E176" s="50">
        <v>64307</v>
      </c>
      <c r="F176" s="50">
        <f>Таблица14[[#This Row],[ip55]]*1.49987465123196</f>
        <v>96452.439196773659</v>
      </c>
      <c r="G176" s="41">
        <f>G127</f>
        <v>13.299999999999999</v>
      </c>
      <c r="H176" s="52">
        <v>1500</v>
      </c>
      <c r="I176" s="52">
        <v>500</v>
      </c>
      <c r="J176" s="52"/>
      <c r="K176" s="46"/>
      <c r="L176" s="46"/>
      <c r="M176" s="46" t="str">
        <f t="shared" si="8"/>
        <v>630</v>
      </c>
      <c r="N176" s="46"/>
    </row>
    <row r="177" spans="1:14" ht="15">
      <c r="A177" s="42" t="s">
        <v>432</v>
      </c>
      <c r="B177" s="42">
        <v>630</v>
      </c>
      <c r="C177" s="42"/>
      <c r="D177" s="43" t="s">
        <v>111</v>
      </c>
      <c r="E177" s="50">
        <v>25755</v>
      </c>
      <c r="F177" s="50">
        <f>Таблица14[[#This Row],[ip55]]*1.49987465123196</f>
        <v>38629.271642479129</v>
      </c>
      <c r="G177" s="41"/>
      <c r="H177" s="52">
        <v>500</v>
      </c>
      <c r="I177" s="52"/>
      <c r="J177" s="52"/>
      <c r="K177" s="46"/>
      <c r="L177" s="46"/>
      <c r="M177" s="46" t="str">
        <f t="shared" si="8"/>
        <v>630</v>
      </c>
      <c r="N177" s="46"/>
    </row>
    <row r="178" spans="1:14" ht="15">
      <c r="A178" s="42" t="s">
        <v>433</v>
      </c>
      <c r="B178" s="42">
        <v>630</v>
      </c>
      <c r="C178" s="42"/>
      <c r="D178" s="43" t="s">
        <v>308</v>
      </c>
      <c r="E178" s="50">
        <v>7224</v>
      </c>
      <c r="F178" s="50">
        <f>Таблица14[[#This Row],[ip55]]*1.49987465123196</f>
        <v>10835.09448049968</v>
      </c>
      <c r="G178" s="41"/>
      <c r="H178" s="52">
        <v>200</v>
      </c>
      <c r="I178" s="52"/>
      <c r="J178" s="52"/>
      <c r="K178" s="46"/>
      <c r="L178" s="46" t="s">
        <v>101</v>
      </c>
      <c r="M178" s="46" t="str">
        <f t="shared" si="8"/>
        <v>630sb</v>
      </c>
      <c r="N178" s="46"/>
    </row>
    <row r="179" spans="1:14" ht="15">
      <c r="A179" s="42" t="s">
        <v>434</v>
      </c>
      <c r="B179" s="42">
        <v>630</v>
      </c>
      <c r="C179" s="42"/>
      <c r="D179" s="43" t="s">
        <v>310</v>
      </c>
      <c r="E179" s="50">
        <v>1038</v>
      </c>
      <c r="F179" s="50">
        <f>Таблица14[[#This Row],[ip55]]*1.49987465123196</f>
        <v>1556.8698879787746</v>
      </c>
      <c r="G179" s="41"/>
      <c r="H179" s="52">
        <v>200</v>
      </c>
      <c r="I179" s="52"/>
      <c r="J179" s="52"/>
      <c r="K179" s="46"/>
      <c r="L179" s="46"/>
      <c r="M179" s="46" t="str">
        <f t="shared" si="8"/>
        <v>630</v>
      </c>
      <c r="N179" s="46"/>
    </row>
    <row r="180" spans="1:14" ht="15">
      <c r="A180" s="42" t="s">
        <v>435</v>
      </c>
      <c r="B180" s="42">
        <v>630</v>
      </c>
      <c r="C180" s="42" t="s">
        <v>312</v>
      </c>
      <c r="D180" s="43" t="s">
        <v>313</v>
      </c>
      <c r="E180" s="44">
        <v>11492</v>
      </c>
      <c r="F180" s="44">
        <f>Таблица14[[#This Row],[ip55]]*1.49987465123196</f>
        <v>17236.559491957683</v>
      </c>
      <c r="G180" s="41"/>
      <c r="H180" s="48">
        <v>200</v>
      </c>
      <c r="I180" s="48"/>
      <c r="J180" s="48"/>
      <c r="K180" s="46"/>
      <c r="L180" s="46" t="s">
        <v>99</v>
      </c>
      <c r="M180" s="46" t="str">
        <f t="shared" si="8"/>
        <v>630kz</v>
      </c>
      <c r="N180" s="46"/>
    </row>
    <row r="181" spans="1:14" ht="15">
      <c r="A181" s="42" t="s">
        <v>436</v>
      </c>
      <c r="B181" s="42">
        <v>630</v>
      </c>
      <c r="C181" s="42"/>
      <c r="D181" s="43" t="s">
        <v>120</v>
      </c>
      <c r="E181" s="44">
        <v>25246</v>
      </c>
      <c r="F181" s="44">
        <f>Таблица14[[#This Row],[ip55]]*1.49987465123196</f>
        <v>37865.835445002063</v>
      </c>
      <c r="G181" s="41"/>
      <c r="H181" s="48"/>
      <c r="I181" s="48"/>
      <c r="J181" s="48"/>
      <c r="K181" s="46"/>
      <c r="L181" s="46"/>
      <c r="M181" s="46" t="str">
        <f t="shared" si="8"/>
        <v>630</v>
      </c>
      <c r="N181" s="46"/>
    </row>
    <row r="182" spans="1:14" ht="15">
      <c r="A182" s="42" t="s">
        <v>437</v>
      </c>
      <c r="B182" s="42">
        <v>800</v>
      </c>
      <c r="C182" s="42" t="s">
        <v>181</v>
      </c>
      <c r="D182" s="43" t="s">
        <v>182</v>
      </c>
      <c r="E182" s="44">
        <v>7831</v>
      </c>
      <c r="F182" s="44">
        <f>Таблица14[[#This Row],[ip55]]*1.49987465123196</f>
        <v>11745.51839379748</v>
      </c>
      <c r="G182" s="41">
        <f>G184*0.5</f>
        <v>4.4000000000000004</v>
      </c>
      <c r="H182" s="48">
        <v>500</v>
      </c>
      <c r="I182" s="48"/>
      <c r="J182" s="48"/>
      <c r="K182" s="46"/>
      <c r="L182" s="46" t="s">
        <v>36</v>
      </c>
      <c r="M182" s="46" t="str">
        <f t="shared" si="8"/>
        <v>800pt0.5</v>
      </c>
      <c r="N182" s="49" t="s">
        <v>183</v>
      </c>
    </row>
    <row r="183" spans="1:14" ht="15">
      <c r="A183" s="42" t="s">
        <v>438</v>
      </c>
      <c r="B183" s="42">
        <v>800</v>
      </c>
      <c r="C183" s="42" t="s">
        <v>181</v>
      </c>
      <c r="D183" s="43" t="s">
        <v>182</v>
      </c>
      <c r="E183" s="44">
        <v>13939</v>
      </c>
      <c r="F183" s="44">
        <f>Таблица14[[#This Row],[ip55]]*1.49987465123196</f>
        <v>20906.75276352229</v>
      </c>
      <c r="G183" s="41">
        <f>G184*0.75</f>
        <v>6.6000000000000005</v>
      </c>
      <c r="H183" s="48">
        <v>750</v>
      </c>
      <c r="I183" s="48"/>
      <c r="J183" s="48"/>
      <c r="K183" s="46"/>
      <c r="L183" s="46" t="s">
        <v>36</v>
      </c>
      <c r="M183" s="46" t="str">
        <f t="shared" si="8"/>
        <v>800pt0.9</v>
      </c>
      <c r="N183" s="49" t="s">
        <v>185</v>
      </c>
    </row>
    <row r="184" spans="1:14" ht="15">
      <c r="A184" s="42" t="s">
        <v>439</v>
      </c>
      <c r="B184" s="42">
        <v>800</v>
      </c>
      <c r="C184" s="42" t="s">
        <v>181</v>
      </c>
      <c r="D184" s="43" t="s">
        <v>187</v>
      </c>
      <c r="E184" s="44">
        <v>15662</v>
      </c>
      <c r="F184" s="44">
        <f>Таблица14[[#This Row],[ip55]]*1.49987465123196</f>
        <v>23491.03678759496</v>
      </c>
      <c r="G184" s="41">
        <v>8.8000000000000007</v>
      </c>
      <c r="H184" s="48">
        <v>1000</v>
      </c>
      <c r="I184" s="48"/>
      <c r="J184" s="48"/>
      <c r="K184" s="46"/>
      <c r="L184" s="46" t="s">
        <v>36</v>
      </c>
      <c r="M184" s="46" t="str">
        <f t="shared" si="8"/>
        <v>800pt1.0</v>
      </c>
      <c r="N184" s="49" t="s">
        <v>188</v>
      </c>
    </row>
    <row r="185" spans="1:14" ht="15">
      <c r="A185" s="42" t="s">
        <v>440</v>
      </c>
      <c r="B185" s="42">
        <v>800</v>
      </c>
      <c r="C185" s="42" t="s">
        <v>181</v>
      </c>
      <c r="D185" s="43" t="s">
        <v>182</v>
      </c>
      <c r="E185" s="44">
        <v>21770</v>
      </c>
      <c r="F185" s="44">
        <f>Таблица14[[#This Row],[ip55]]*1.49987465123196</f>
        <v>32652.27115731977</v>
      </c>
      <c r="G185" s="41">
        <f>G184*1.25</f>
        <v>11</v>
      </c>
      <c r="H185" s="48">
        <v>1250</v>
      </c>
      <c r="I185" s="48"/>
      <c r="J185" s="48"/>
      <c r="K185" s="46"/>
      <c r="L185" s="46" t="s">
        <v>36</v>
      </c>
      <c r="M185" s="46" t="str">
        <f t="shared" si="8"/>
        <v>800pt1.4</v>
      </c>
      <c r="N185" s="49" t="s">
        <v>190</v>
      </c>
    </row>
    <row r="186" spans="1:14" ht="15">
      <c r="A186" s="42" t="s">
        <v>441</v>
      </c>
      <c r="B186" s="42">
        <v>800</v>
      </c>
      <c r="C186" s="42" t="s">
        <v>181</v>
      </c>
      <c r="D186" s="43" t="s">
        <v>182</v>
      </c>
      <c r="E186" s="44">
        <v>23493</v>
      </c>
      <c r="F186" s="44">
        <f>Таблица14[[#This Row],[ip55]]*1.49987465123196</f>
        <v>35236.555181392439</v>
      </c>
      <c r="G186" s="41">
        <f>G184*1.5</f>
        <v>13.200000000000001</v>
      </c>
      <c r="H186" s="48">
        <v>1500</v>
      </c>
      <c r="I186" s="48"/>
      <c r="J186" s="48"/>
      <c r="K186" s="46"/>
      <c r="L186" s="46" t="s">
        <v>36</v>
      </c>
      <c r="M186" s="46" t="str">
        <f t="shared" si="8"/>
        <v>800pt1.5</v>
      </c>
      <c r="N186" s="49" t="s">
        <v>192</v>
      </c>
    </row>
    <row r="187" spans="1:14" ht="15">
      <c r="A187" s="42" t="s">
        <v>442</v>
      </c>
      <c r="B187" s="42">
        <v>800</v>
      </c>
      <c r="C187" s="42" t="s">
        <v>181</v>
      </c>
      <c r="D187" s="43" t="s">
        <v>182</v>
      </c>
      <c r="E187" s="44">
        <v>29601</v>
      </c>
      <c r="F187" s="44">
        <f>Таблица14[[#This Row],[ip55]]*1.49987465123196</f>
        <v>44397.789551117246</v>
      </c>
      <c r="G187" s="41">
        <f>G184*1.75</f>
        <v>15.400000000000002</v>
      </c>
      <c r="H187" s="48">
        <v>1750</v>
      </c>
      <c r="I187" s="48"/>
      <c r="J187" s="48"/>
      <c r="K187" s="46"/>
      <c r="L187" s="46" t="s">
        <v>36</v>
      </c>
      <c r="M187" s="46" t="str">
        <f t="shared" si="8"/>
        <v>800pt1.9</v>
      </c>
      <c r="N187" s="49" t="s">
        <v>194</v>
      </c>
    </row>
    <row r="188" spans="1:14" ht="15">
      <c r="A188" s="42" t="s">
        <v>443</v>
      </c>
      <c r="B188" s="42">
        <v>800</v>
      </c>
      <c r="C188" s="42" t="s">
        <v>181</v>
      </c>
      <c r="D188" s="43" t="s">
        <v>196</v>
      </c>
      <c r="E188" s="44">
        <v>31324</v>
      </c>
      <c r="F188" s="44">
        <f>Таблица14[[#This Row],[ip55]]*1.49987465123196</f>
        <v>46982.073575189919</v>
      </c>
      <c r="G188" s="41">
        <f>G184*2</f>
        <v>17.600000000000001</v>
      </c>
      <c r="H188" s="48">
        <v>2000</v>
      </c>
      <c r="I188" s="48"/>
      <c r="J188" s="48"/>
      <c r="K188" s="46"/>
      <c r="L188" s="46" t="s">
        <v>36</v>
      </c>
      <c r="M188" s="46" t="str">
        <f t="shared" si="8"/>
        <v>800pt2.0</v>
      </c>
      <c r="N188" s="49" t="s">
        <v>197</v>
      </c>
    </row>
    <row r="189" spans="1:14" ht="15">
      <c r="A189" s="42" t="s">
        <v>444</v>
      </c>
      <c r="B189" s="42">
        <v>800</v>
      </c>
      <c r="C189" s="42" t="s">
        <v>181</v>
      </c>
      <c r="D189" s="43" t="s">
        <v>182</v>
      </c>
      <c r="E189" s="44">
        <v>37432</v>
      </c>
      <c r="F189" s="44">
        <f>Таблица14[[#This Row],[ip55]]*1.49987465123196</f>
        <v>56143.307944914726</v>
      </c>
      <c r="G189" s="41">
        <f>G184*2.25</f>
        <v>19.8</v>
      </c>
      <c r="H189" s="48">
        <v>2250</v>
      </c>
      <c r="I189" s="48"/>
      <c r="J189" s="48"/>
      <c r="K189" s="46"/>
      <c r="L189" s="46" t="s">
        <v>36</v>
      </c>
      <c r="M189" s="46" t="str">
        <f t="shared" si="8"/>
        <v>800pt2.4</v>
      </c>
      <c r="N189" s="49" t="s">
        <v>199</v>
      </c>
    </row>
    <row r="190" spans="1:14" ht="15">
      <c r="A190" s="42" t="s">
        <v>445</v>
      </c>
      <c r="B190" s="42">
        <v>800</v>
      </c>
      <c r="C190" s="42" t="s">
        <v>181</v>
      </c>
      <c r="D190" s="43" t="s">
        <v>182</v>
      </c>
      <c r="E190" s="44">
        <v>39155</v>
      </c>
      <c r="F190" s="44">
        <f>Таблица14[[#This Row],[ip55]]*1.49987465123196</f>
        <v>58727.591968987399</v>
      </c>
      <c r="G190" s="41">
        <f>G184*2.5</f>
        <v>22</v>
      </c>
      <c r="H190" s="48">
        <v>2500</v>
      </c>
      <c r="I190" s="48"/>
      <c r="J190" s="48"/>
      <c r="K190" s="46"/>
      <c r="L190" s="46" t="s">
        <v>36</v>
      </c>
      <c r="M190" s="46" t="str">
        <f t="shared" si="8"/>
        <v>800pt2.5</v>
      </c>
      <c r="N190" s="49" t="s">
        <v>201</v>
      </c>
    </row>
    <row r="191" spans="1:14" ht="15">
      <c r="A191" s="42" t="s">
        <v>446</v>
      </c>
      <c r="B191" s="42">
        <v>800</v>
      </c>
      <c r="C191" s="42" t="s">
        <v>181</v>
      </c>
      <c r="D191" s="43" t="s">
        <v>182</v>
      </c>
      <c r="E191" s="44">
        <v>45262</v>
      </c>
      <c r="F191" s="44">
        <f>Таблица14[[#This Row],[ip55]]*1.49987465123196</f>
        <v>67887.32646406097</v>
      </c>
      <c r="G191" s="41">
        <f>G184*2.75</f>
        <v>24.200000000000003</v>
      </c>
      <c r="H191" s="48">
        <v>2750</v>
      </c>
      <c r="I191" s="48"/>
      <c r="J191" s="48"/>
      <c r="K191" s="46"/>
      <c r="L191" s="46" t="s">
        <v>36</v>
      </c>
      <c r="M191" s="46" t="str">
        <f t="shared" si="8"/>
        <v>800pt2.9</v>
      </c>
      <c r="N191" s="49" t="s">
        <v>203</v>
      </c>
    </row>
    <row r="192" spans="1:14" ht="15">
      <c r="A192" s="42" t="s">
        <v>447</v>
      </c>
      <c r="B192" s="42">
        <v>800</v>
      </c>
      <c r="C192" s="42" t="s">
        <v>181</v>
      </c>
      <c r="D192" s="43" t="s">
        <v>205</v>
      </c>
      <c r="E192" s="44">
        <v>46985</v>
      </c>
      <c r="F192" s="44">
        <f>Таблица14[[#This Row],[ip55]]*1.49987465123196</f>
        <v>70471.610488133651</v>
      </c>
      <c r="G192" s="41">
        <f>G184*3</f>
        <v>26.400000000000002</v>
      </c>
      <c r="H192" s="48">
        <v>3000</v>
      </c>
      <c r="I192" s="48"/>
      <c r="J192" s="48"/>
      <c r="K192" s="46"/>
      <c r="L192" s="46" t="s">
        <v>36</v>
      </c>
      <c r="M192" s="46" t="str">
        <f t="shared" si="8"/>
        <v>800pt3.0</v>
      </c>
      <c r="N192" s="49" t="s">
        <v>206</v>
      </c>
    </row>
    <row r="193" spans="1:14" ht="15">
      <c r="A193" s="42" t="s">
        <v>448</v>
      </c>
      <c r="B193" s="42">
        <v>800</v>
      </c>
      <c r="C193" s="42" t="s">
        <v>181</v>
      </c>
      <c r="D193" s="43" t="s">
        <v>182</v>
      </c>
      <c r="E193" s="44">
        <v>53094</v>
      </c>
      <c r="F193" s="44">
        <f>Таблица14[[#This Row],[ip55]]*1.49987465123196</f>
        <v>79634.344732509693</v>
      </c>
      <c r="G193" s="41">
        <f>G184*3.25</f>
        <v>28.6</v>
      </c>
      <c r="H193" s="48">
        <v>3250</v>
      </c>
      <c r="I193" s="48"/>
      <c r="J193" s="48"/>
      <c r="K193" s="46"/>
      <c r="L193" s="46" t="s">
        <v>36</v>
      </c>
      <c r="M193" s="46" t="str">
        <f t="shared" si="8"/>
        <v>800pt</v>
      </c>
      <c r="N193" s="46"/>
    </row>
    <row r="194" spans="1:14" ht="15">
      <c r="A194" s="42" t="s">
        <v>449</v>
      </c>
      <c r="B194" s="42">
        <v>800</v>
      </c>
      <c r="C194" s="42" t="s">
        <v>181</v>
      </c>
      <c r="D194" s="43" t="s">
        <v>182</v>
      </c>
      <c r="E194" s="44">
        <v>54817</v>
      </c>
      <c r="F194" s="44">
        <f>Таблица14[[#This Row],[ip55]]*1.49987465123196</f>
        <v>82218.628756582359</v>
      </c>
      <c r="G194" s="41">
        <f>G184*3.5</f>
        <v>30.800000000000004</v>
      </c>
      <c r="H194" s="48">
        <v>3500</v>
      </c>
      <c r="I194" s="48"/>
      <c r="J194" s="48"/>
      <c r="K194" s="46"/>
      <c r="L194" s="46" t="s">
        <v>36</v>
      </c>
      <c r="M194" s="46" t="str">
        <f t="shared" ref="M194:M257" si="11">B194&amp;L194&amp;N194</f>
        <v>800pt</v>
      </c>
      <c r="N194" s="46"/>
    </row>
    <row r="195" spans="1:14" ht="15">
      <c r="A195" s="42" t="s">
        <v>450</v>
      </c>
      <c r="B195" s="42">
        <v>800</v>
      </c>
      <c r="C195" s="42" t="s">
        <v>181</v>
      </c>
      <c r="D195" s="43" t="s">
        <v>182</v>
      </c>
      <c r="E195" s="44">
        <v>60924</v>
      </c>
      <c r="F195" s="44">
        <f>Таблица14[[#This Row],[ip55]]*1.49987465123196</f>
        <v>91378.36325165593</v>
      </c>
      <c r="G195" s="41">
        <f>G184*3.75</f>
        <v>33</v>
      </c>
      <c r="H195" s="48">
        <v>3750</v>
      </c>
      <c r="I195" s="48"/>
      <c r="J195" s="48"/>
      <c r="K195" s="46"/>
      <c r="L195" s="46" t="s">
        <v>36</v>
      </c>
      <c r="M195" s="46" t="str">
        <f t="shared" si="11"/>
        <v>800pt</v>
      </c>
      <c r="N195" s="46"/>
    </row>
    <row r="196" spans="1:14" ht="15">
      <c r="A196" s="42" t="s">
        <v>451</v>
      </c>
      <c r="B196" s="42">
        <v>800</v>
      </c>
      <c r="C196" s="42" t="s">
        <v>181</v>
      </c>
      <c r="D196" s="43" t="s">
        <v>182</v>
      </c>
      <c r="E196" s="44">
        <v>62647</v>
      </c>
      <c r="F196" s="44">
        <f>Таблица14[[#This Row],[ip55]]*1.49987465123196</f>
        <v>93962.647275728596</v>
      </c>
      <c r="G196" s="41">
        <f>G184*4</f>
        <v>35.200000000000003</v>
      </c>
      <c r="H196" s="48">
        <v>4000</v>
      </c>
      <c r="I196" s="48"/>
      <c r="J196" s="48"/>
      <c r="K196" s="46"/>
      <c r="L196" s="46" t="s">
        <v>36</v>
      </c>
      <c r="M196" s="46" t="str">
        <f t="shared" si="11"/>
        <v>800pt</v>
      </c>
      <c r="N196" s="46"/>
    </row>
    <row r="197" spans="1:14" ht="15">
      <c r="A197" s="42" t="s">
        <v>452</v>
      </c>
      <c r="B197" s="42">
        <v>800</v>
      </c>
      <c r="C197" s="42" t="s">
        <v>212</v>
      </c>
      <c r="D197" s="43" t="s">
        <v>213</v>
      </c>
      <c r="E197" s="44">
        <v>51326</v>
      </c>
      <c r="F197" s="50">
        <f>Таблица14[[#This Row],[ip55]]*1.49987465123196</f>
        <v>76982.566349131579</v>
      </c>
      <c r="G197" s="41">
        <f>G192</f>
        <v>26.400000000000002</v>
      </c>
      <c r="H197" s="48">
        <v>3000</v>
      </c>
      <c r="I197" s="48"/>
      <c r="J197" s="48"/>
      <c r="K197" s="46"/>
      <c r="L197" s="46" t="s">
        <v>43</v>
      </c>
      <c r="M197" s="46" t="str">
        <f t="shared" si="11"/>
        <v>800pr1</v>
      </c>
      <c r="N197" s="46">
        <v>1</v>
      </c>
    </row>
    <row r="198" spans="1:14" ht="15">
      <c r="A198" s="42" t="s">
        <v>453</v>
      </c>
      <c r="B198" s="42">
        <v>800</v>
      </c>
      <c r="C198" s="42" t="s">
        <v>212</v>
      </c>
      <c r="D198" s="43" t="s">
        <v>215</v>
      </c>
      <c r="E198" s="44">
        <v>55668</v>
      </c>
      <c r="F198" s="50">
        <f>Таблица14[[#This Row],[ip55]]*1.49987465123196</f>
        <v>83495.02208478075</v>
      </c>
      <c r="G198" s="41">
        <f>G192</f>
        <v>26.400000000000002</v>
      </c>
      <c r="H198" s="48">
        <v>3000</v>
      </c>
      <c r="I198" s="48"/>
      <c r="J198" s="48"/>
      <c r="K198" s="46"/>
      <c r="L198" s="46" t="s">
        <v>43</v>
      </c>
      <c r="M198" s="46" t="str">
        <f t="shared" si="11"/>
        <v>800pr3</v>
      </c>
      <c r="N198" s="46">
        <v>3</v>
      </c>
    </row>
    <row r="199" spans="1:14" ht="15">
      <c r="A199" s="42" t="s">
        <v>454</v>
      </c>
      <c r="B199" s="42">
        <v>800</v>
      </c>
      <c r="C199" s="42" t="s">
        <v>212</v>
      </c>
      <c r="D199" s="43" t="s">
        <v>217</v>
      </c>
      <c r="E199" s="44">
        <v>60009</v>
      </c>
      <c r="F199" s="50">
        <f>Таблица14[[#This Row],[ip55]]*1.49987465123196</f>
        <v>90005.977945778694</v>
      </c>
      <c r="G199" s="41">
        <f>G192</f>
        <v>26.400000000000002</v>
      </c>
      <c r="H199" s="48">
        <v>3000</v>
      </c>
      <c r="I199" s="48"/>
      <c r="J199" s="48"/>
      <c r="K199" s="46"/>
      <c r="L199" s="46" t="s">
        <v>43</v>
      </c>
      <c r="M199" s="46" t="str">
        <f t="shared" si="11"/>
        <v>800pr5</v>
      </c>
      <c r="N199" s="46">
        <v>5</v>
      </c>
    </row>
    <row r="200" spans="1:14" ht="15">
      <c r="A200" s="42" t="s">
        <v>455</v>
      </c>
      <c r="B200" s="42">
        <v>800</v>
      </c>
      <c r="C200" s="42" t="s">
        <v>212</v>
      </c>
      <c r="D200" s="43" t="s">
        <v>219</v>
      </c>
      <c r="E200" s="44">
        <v>64349</v>
      </c>
      <c r="F200" s="50">
        <f>Таблица14[[#This Row],[ip55]]*1.49987465123196</f>
        <v>96515.433932125394</v>
      </c>
      <c r="G200" s="41">
        <f>G192</f>
        <v>26.400000000000002</v>
      </c>
      <c r="H200" s="48">
        <v>3000</v>
      </c>
      <c r="I200" s="48"/>
      <c r="J200" s="48"/>
      <c r="K200" s="46"/>
      <c r="L200" s="46" t="s">
        <v>43</v>
      </c>
      <c r="M200" s="46" t="str">
        <f t="shared" si="11"/>
        <v>800pr4</v>
      </c>
      <c r="N200" s="46">
        <v>4</v>
      </c>
    </row>
    <row r="201" spans="1:14" ht="15">
      <c r="A201" s="42" t="s">
        <v>456</v>
      </c>
      <c r="B201" s="42">
        <v>800</v>
      </c>
      <c r="C201" s="42" t="s">
        <v>212</v>
      </c>
      <c r="D201" s="43" t="s">
        <v>221</v>
      </c>
      <c r="E201" s="44">
        <v>68691</v>
      </c>
      <c r="F201" s="50">
        <f>Таблица14[[#This Row],[ip55]]*1.49987465123196</f>
        <v>103027.88966777457</v>
      </c>
      <c r="G201" s="41">
        <f>G192</f>
        <v>26.400000000000002</v>
      </c>
      <c r="H201" s="48">
        <v>3000</v>
      </c>
      <c r="I201" s="48"/>
      <c r="J201" s="48"/>
      <c r="K201" s="46"/>
      <c r="L201" s="46" t="s">
        <v>43</v>
      </c>
      <c r="M201" s="46" t="str">
        <f t="shared" si="11"/>
        <v>800pr</v>
      </c>
      <c r="N201" s="46"/>
    </row>
    <row r="202" spans="1:14" ht="15">
      <c r="A202" s="42" t="s">
        <v>457</v>
      </c>
      <c r="B202" s="42">
        <v>800</v>
      </c>
      <c r="C202" s="42" t="s">
        <v>212</v>
      </c>
      <c r="D202" s="43" t="s">
        <v>223</v>
      </c>
      <c r="E202" s="44">
        <v>73032</v>
      </c>
      <c r="F202" s="50">
        <f>Таблица14[[#This Row],[ip55]]*1.49987465123196</f>
        <v>109538.84552877251</v>
      </c>
      <c r="G202" s="41">
        <f>G192</f>
        <v>26.400000000000002</v>
      </c>
      <c r="H202" s="48">
        <v>3000</v>
      </c>
      <c r="I202" s="48"/>
      <c r="J202" s="48"/>
      <c r="K202" s="46"/>
      <c r="L202" s="46" t="s">
        <v>43</v>
      </c>
      <c r="M202" s="46" t="str">
        <f t="shared" si="11"/>
        <v>800pr6</v>
      </c>
      <c r="N202" s="46">
        <v>6</v>
      </c>
    </row>
    <row r="203" spans="1:14" ht="15">
      <c r="A203" s="42" t="s">
        <v>458</v>
      </c>
      <c r="B203" s="42">
        <v>800</v>
      </c>
      <c r="C203" s="42" t="s">
        <v>212</v>
      </c>
      <c r="D203" s="43" t="s">
        <v>225</v>
      </c>
      <c r="E203" s="44">
        <v>64226</v>
      </c>
      <c r="F203" s="44">
        <f>Таблица14[[#This Row],[ip55]]*1.49987465123196</f>
        <v>96330.94935002386</v>
      </c>
      <c r="G203" s="41">
        <f>G192</f>
        <v>26.400000000000002</v>
      </c>
      <c r="H203" s="48">
        <v>3000</v>
      </c>
      <c r="I203" s="48"/>
      <c r="J203" s="48"/>
      <c r="K203" s="46"/>
      <c r="L203" s="46" t="s">
        <v>42</v>
      </c>
      <c r="M203" s="46" t="str">
        <f t="shared" si="11"/>
        <v>800prf1</v>
      </c>
      <c r="N203" s="46">
        <v>1</v>
      </c>
    </row>
    <row r="204" spans="1:14" ht="15">
      <c r="A204" s="42" t="s">
        <v>459</v>
      </c>
      <c r="B204" s="42">
        <v>800</v>
      </c>
      <c r="C204" s="42" t="s">
        <v>212</v>
      </c>
      <c r="D204" s="43" t="s">
        <v>227</v>
      </c>
      <c r="E204" s="44">
        <v>81467</v>
      </c>
      <c r="F204" s="44">
        <f>Таблица14[[#This Row],[ip55]]*1.49987465123196</f>
        <v>122190.28821191408</v>
      </c>
      <c r="G204" s="41">
        <f>G192</f>
        <v>26.400000000000002</v>
      </c>
      <c r="H204" s="48">
        <v>3000</v>
      </c>
      <c r="I204" s="48"/>
      <c r="J204" s="48"/>
      <c r="K204" s="46"/>
      <c r="L204" s="46" t="s">
        <v>42</v>
      </c>
      <c r="M204" s="46" t="str">
        <f t="shared" si="11"/>
        <v>800prf2</v>
      </c>
      <c r="N204" s="46">
        <v>2</v>
      </c>
    </row>
    <row r="205" spans="1:14" ht="15">
      <c r="A205" s="42" t="s">
        <v>460</v>
      </c>
      <c r="B205" s="42">
        <v>800</v>
      </c>
      <c r="C205" s="42" t="s">
        <v>212</v>
      </c>
      <c r="D205" s="43" t="s">
        <v>229</v>
      </c>
      <c r="E205" s="44">
        <v>115947</v>
      </c>
      <c r="F205" s="44">
        <f>Таблица14[[#This Row],[ip55]]*1.49987465123196</f>
        <v>173905.96618639206</v>
      </c>
      <c r="G205" s="41">
        <f>G192</f>
        <v>26.400000000000002</v>
      </c>
      <c r="H205" s="48">
        <v>3000</v>
      </c>
      <c r="I205" s="48"/>
      <c r="J205" s="48"/>
      <c r="K205" s="46"/>
      <c r="L205" s="46" t="s">
        <v>42</v>
      </c>
      <c r="M205" s="46" t="str">
        <f t="shared" si="11"/>
        <v>800prf3</v>
      </c>
      <c r="N205" s="46">
        <v>3</v>
      </c>
    </row>
    <row r="206" spans="1:14" ht="15">
      <c r="A206" s="42" t="s">
        <v>461</v>
      </c>
      <c r="B206" s="42">
        <v>800</v>
      </c>
      <c r="C206" s="42" t="s">
        <v>231</v>
      </c>
      <c r="D206" s="43" t="s">
        <v>232</v>
      </c>
      <c r="E206" s="44">
        <v>26727</v>
      </c>
      <c r="F206" s="44">
        <f>Таблица14[[#This Row],[ip55]]*1.49987465123196</f>
        <v>40087.149803476597</v>
      </c>
      <c r="G206" s="41">
        <f>G184</f>
        <v>8.8000000000000007</v>
      </c>
      <c r="H206" s="48">
        <v>350</v>
      </c>
      <c r="I206" s="48">
        <v>350</v>
      </c>
      <c r="J206" s="48"/>
      <c r="K206" s="46"/>
      <c r="L206" s="46" t="s">
        <v>47</v>
      </c>
      <c r="M206" s="46" t="str">
        <f t="shared" si="11"/>
        <v>800uv</v>
      </c>
      <c r="N206" s="46"/>
    </row>
    <row r="207" spans="1:14" ht="15">
      <c r="A207" s="42" t="s">
        <v>462</v>
      </c>
      <c r="B207" s="42">
        <v>800</v>
      </c>
      <c r="C207" s="42" t="s">
        <v>234</v>
      </c>
      <c r="D207" s="43" t="s">
        <v>235</v>
      </c>
      <c r="E207" s="44">
        <v>21194</v>
      </c>
      <c r="F207" s="44">
        <f>Таблица14[[#This Row],[ip55]]*1.49987465123196</f>
        <v>31788.343358210161</v>
      </c>
      <c r="G207" s="41">
        <f>G184</f>
        <v>8.8000000000000007</v>
      </c>
      <c r="H207" s="48">
        <v>350</v>
      </c>
      <c r="I207" s="48">
        <v>350</v>
      </c>
      <c r="J207" s="48"/>
      <c r="K207" s="46"/>
      <c r="L207" s="46" t="s">
        <v>44</v>
      </c>
      <c r="M207" s="46" t="str">
        <f t="shared" si="11"/>
        <v>800ug</v>
      </c>
      <c r="N207" s="46"/>
    </row>
    <row r="208" spans="1:14" ht="15">
      <c r="A208" s="42" t="s">
        <v>463</v>
      </c>
      <c r="B208" s="42">
        <v>800</v>
      </c>
      <c r="C208" s="42" t="s">
        <v>237</v>
      </c>
      <c r="D208" s="43" t="s">
        <v>238</v>
      </c>
      <c r="E208" s="44">
        <v>45623</v>
      </c>
      <c r="F208" s="44">
        <f>Таблица14[[#This Row],[ip55]]*1.49987465123196</f>
        <v>68428.781213155715</v>
      </c>
      <c r="G208" s="41">
        <f>G186</f>
        <v>13.200000000000001</v>
      </c>
      <c r="H208" s="48">
        <v>350</v>
      </c>
      <c r="I208" s="48">
        <v>150</v>
      </c>
      <c r="J208" s="48">
        <v>350</v>
      </c>
      <c r="K208" s="46"/>
      <c r="L208" s="46" t="s">
        <v>63</v>
      </c>
      <c r="M208" s="46" t="str">
        <f t="shared" si="11"/>
        <v>800zv</v>
      </c>
      <c r="N208" s="46"/>
    </row>
    <row r="209" spans="1:14" ht="15">
      <c r="A209" s="42" t="s">
        <v>464</v>
      </c>
      <c r="B209" s="42">
        <v>800</v>
      </c>
      <c r="C209" s="42" t="s">
        <v>240</v>
      </c>
      <c r="D209" s="43" t="s">
        <v>241</v>
      </c>
      <c r="E209" s="44">
        <v>34558</v>
      </c>
      <c r="F209" s="44">
        <f>Таблица14[[#This Row],[ip55]]*1.49987465123196</f>
        <v>51832.668197274077</v>
      </c>
      <c r="G209" s="41">
        <f>G186</f>
        <v>13.200000000000001</v>
      </c>
      <c r="H209" s="48">
        <v>350</v>
      </c>
      <c r="I209" s="48">
        <v>150</v>
      </c>
      <c r="J209" s="48">
        <v>350</v>
      </c>
      <c r="K209" s="46"/>
      <c r="L209" s="46" t="s">
        <v>66</v>
      </c>
      <c r="M209" s="46" t="str">
        <f t="shared" si="11"/>
        <v>800zg</v>
      </c>
      <c r="N209" s="46"/>
    </row>
    <row r="210" spans="1:14" ht="15">
      <c r="A210" s="42" t="s">
        <v>465</v>
      </c>
      <c r="B210" s="42">
        <v>800</v>
      </c>
      <c r="C210" s="42" t="s">
        <v>243</v>
      </c>
      <c r="D210" s="43" t="s">
        <v>244</v>
      </c>
      <c r="E210" s="44">
        <v>41470</v>
      </c>
      <c r="F210" s="44">
        <f>Таблица14[[#This Row],[ip55]]*1.49987465123196</f>
        <v>62199.801786589385</v>
      </c>
      <c r="G210" s="41">
        <f>G186</f>
        <v>13.200000000000001</v>
      </c>
      <c r="H210" s="48">
        <v>350</v>
      </c>
      <c r="I210" s="48">
        <v>350</v>
      </c>
      <c r="J210" s="48">
        <v>350</v>
      </c>
      <c r="K210" s="46"/>
      <c r="L210" s="46" t="s">
        <v>68</v>
      </c>
      <c r="M210" s="46" t="str">
        <f t="shared" si="11"/>
        <v>800tv</v>
      </c>
      <c r="N210" s="46"/>
    </row>
    <row r="211" spans="1:14" ht="15">
      <c r="A211" s="42" t="s">
        <v>466</v>
      </c>
      <c r="B211" s="42">
        <v>800</v>
      </c>
      <c r="C211" s="42" t="s">
        <v>246</v>
      </c>
      <c r="D211" s="43" t="s">
        <v>247</v>
      </c>
      <c r="E211" s="44">
        <v>53455</v>
      </c>
      <c r="F211" s="44">
        <f>Таблица14[[#This Row],[ip55]]*1.49987465123196</f>
        <v>80175.799481604423</v>
      </c>
      <c r="G211" s="41">
        <f>G186</f>
        <v>13.200000000000001</v>
      </c>
      <c r="H211" s="48">
        <v>350</v>
      </c>
      <c r="I211" s="48">
        <v>350</v>
      </c>
      <c r="J211" s="48">
        <v>350</v>
      </c>
      <c r="K211" s="46"/>
      <c r="L211" s="46" t="s">
        <v>71</v>
      </c>
      <c r="M211" s="46" t="str">
        <f t="shared" si="11"/>
        <v>800tg</v>
      </c>
      <c r="N211" s="46"/>
    </row>
    <row r="212" spans="1:14" ht="15">
      <c r="A212" s="42" t="s">
        <v>467</v>
      </c>
      <c r="B212" s="42">
        <v>800</v>
      </c>
      <c r="C212" s="42" t="s">
        <v>249</v>
      </c>
      <c r="D212" s="43" t="s">
        <v>250</v>
      </c>
      <c r="E212" s="44">
        <v>40091</v>
      </c>
      <c r="F212" s="44">
        <f>Таблица14[[#This Row],[ip55]]*1.49987465123196</f>
        <v>60131.47464254051</v>
      </c>
      <c r="G212" s="41">
        <v>13.200000000000001</v>
      </c>
      <c r="H212" s="48">
        <v>500</v>
      </c>
      <c r="I212" s="48">
        <v>500</v>
      </c>
      <c r="J212" s="48">
        <v>500</v>
      </c>
      <c r="K212" s="46"/>
      <c r="L212" s="46" t="s">
        <v>56</v>
      </c>
      <c r="M212" s="46" t="str">
        <f t="shared" si="11"/>
        <v>800kl</v>
      </c>
      <c r="N212" s="46"/>
    </row>
    <row r="213" spans="1:14" ht="15">
      <c r="A213" s="42" t="s">
        <v>468</v>
      </c>
      <c r="B213" s="42">
        <v>800</v>
      </c>
      <c r="C213" s="42" t="s">
        <v>252</v>
      </c>
      <c r="D213" s="43" t="s">
        <v>250</v>
      </c>
      <c r="E213" s="44">
        <v>40091</v>
      </c>
      <c r="F213" s="44">
        <f>Таблица14[[#This Row],[ip55]]*1.49987465123196</f>
        <v>60131.47464254051</v>
      </c>
      <c r="G213" s="41">
        <f>G186</f>
        <v>13.200000000000001</v>
      </c>
      <c r="H213" s="48">
        <v>500</v>
      </c>
      <c r="I213" s="48">
        <v>500</v>
      </c>
      <c r="J213" s="48">
        <v>500</v>
      </c>
      <c r="K213" s="46"/>
      <c r="L213" s="46" t="s">
        <v>50</v>
      </c>
      <c r="M213" s="46" t="str">
        <f t="shared" si="11"/>
        <v>800kp</v>
      </c>
      <c r="N213" s="46"/>
    </row>
    <row r="214" spans="1:14" ht="15">
      <c r="A214" s="41" t="s">
        <v>469</v>
      </c>
      <c r="B214" s="42">
        <v>800</v>
      </c>
      <c r="C214" s="42" t="s">
        <v>254</v>
      </c>
      <c r="D214" s="43" t="s">
        <v>255</v>
      </c>
      <c r="E214" s="44">
        <v>12768</v>
      </c>
      <c r="F214" s="44">
        <f>Таблица14[[#This Row],[ip55]]*1.49987465123196</f>
        <v>19150.399546929668</v>
      </c>
      <c r="G214" s="41">
        <f>G182</f>
        <v>4.4000000000000004</v>
      </c>
      <c r="H214" s="48">
        <v>200</v>
      </c>
      <c r="I214" s="48">
        <v>300</v>
      </c>
      <c r="J214" s="48"/>
      <c r="K214" s="46"/>
      <c r="L214" s="46" t="s">
        <v>38</v>
      </c>
      <c r="M214" s="46" t="str">
        <f t="shared" si="11"/>
        <v>800pf</v>
      </c>
      <c r="N214" s="46"/>
    </row>
    <row r="215" spans="1:14" ht="15">
      <c r="A215" s="41" t="s">
        <v>470</v>
      </c>
      <c r="B215" s="42">
        <v>800</v>
      </c>
      <c r="C215" s="42" t="s">
        <v>257</v>
      </c>
      <c r="D215" s="43" t="s">
        <v>258</v>
      </c>
      <c r="E215" s="44">
        <v>33962</v>
      </c>
      <c r="F215" s="44">
        <f>Таблица14[[#This Row],[ip55]]*1.49987465123196</f>
        <v>50938.742905139829</v>
      </c>
      <c r="G215" s="41"/>
      <c r="H215" s="48"/>
      <c r="I215" s="48"/>
      <c r="J215" s="48"/>
      <c r="K215" s="46"/>
      <c r="L215" s="46" t="s">
        <v>46</v>
      </c>
      <c r="M215" s="46" t="str">
        <f t="shared" si="11"/>
        <v>800ugf</v>
      </c>
      <c r="N215" s="46"/>
    </row>
    <row r="216" spans="1:14" ht="15">
      <c r="A216" s="41" t="s">
        <v>471</v>
      </c>
      <c r="B216" s="42">
        <v>800</v>
      </c>
      <c r="C216" s="42" t="s">
        <v>260</v>
      </c>
      <c r="D216" s="43" t="s">
        <v>261</v>
      </c>
      <c r="E216" s="44">
        <v>39495</v>
      </c>
      <c r="F216" s="44">
        <f>Таблица14[[#This Row],[ip55]]*1.49987465123196</f>
        <v>59237.549350406262</v>
      </c>
      <c r="G216" s="41"/>
      <c r="H216" s="48"/>
      <c r="I216" s="48"/>
      <c r="J216" s="48"/>
      <c r="K216" s="46"/>
      <c r="L216" s="46" t="s">
        <v>49</v>
      </c>
      <c r="M216" s="46" t="str">
        <f t="shared" si="11"/>
        <v>800uvf</v>
      </c>
      <c r="N216" s="46"/>
    </row>
    <row r="217" spans="1:14" ht="15">
      <c r="A217" s="41" t="s">
        <v>472</v>
      </c>
      <c r="B217" s="42">
        <v>800</v>
      </c>
      <c r="C217" s="42" t="s">
        <v>263</v>
      </c>
      <c r="D217" s="43" t="s">
        <v>264</v>
      </c>
      <c r="E217" s="44">
        <v>25536</v>
      </c>
      <c r="F217" s="44">
        <f>Таблица14[[#This Row],[ip55]]*1.49987465123196</f>
        <v>38300.799093859336</v>
      </c>
      <c r="G217" s="41"/>
      <c r="H217" s="48"/>
      <c r="I217" s="48"/>
      <c r="J217" s="48"/>
      <c r="K217" s="46"/>
      <c r="L217" s="46"/>
      <c r="M217" s="46" t="str">
        <f t="shared" si="11"/>
        <v>800</v>
      </c>
      <c r="N217" s="46"/>
    </row>
    <row r="218" spans="1:14" ht="15">
      <c r="A218" s="42" t="s">
        <v>473</v>
      </c>
      <c r="B218" s="42">
        <v>800</v>
      </c>
      <c r="C218" s="42"/>
      <c r="D218" s="43" t="s">
        <v>266</v>
      </c>
      <c r="E218" s="44">
        <v>22982</v>
      </c>
      <c r="F218" s="44">
        <f>Таблица14[[#This Row],[ip55]]*1.49987465123196</f>
        <v>34470.119234612903</v>
      </c>
      <c r="G218" s="51">
        <f t="shared" ref="G218:G219" si="12">G182</f>
        <v>4.4000000000000004</v>
      </c>
      <c r="H218" s="48">
        <v>200</v>
      </c>
      <c r="I218" s="48">
        <v>300</v>
      </c>
      <c r="J218" s="48"/>
      <c r="K218" s="46"/>
      <c r="L218" s="46"/>
      <c r="M218" s="46" t="str">
        <f t="shared" si="11"/>
        <v>800</v>
      </c>
      <c r="N218" s="46"/>
    </row>
    <row r="219" spans="1:14" ht="15">
      <c r="A219" s="42" t="s">
        <v>474</v>
      </c>
      <c r="B219" s="42">
        <v>800</v>
      </c>
      <c r="C219" s="42" t="s">
        <v>268</v>
      </c>
      <c r="D219" s="43" t="s">
        <v>269</v>
      </c>
      <c r="E219" s="44">
        <v>137764</v>
      </c>
      <c r="F219" s="44">
        <f>Таблица14[[#This Row],[ip55]]*1.49987465123196</f>
        <v>206628.73145231974</v>
      </c>
      <c r="G219" s="51">
        <f t="shared" si="12"/>
        <v>6.6000000000000005</v>
      </c>
      <c r="H219" s="48">
        <v>500</v>
      </c>
      <c r="I219" s="48">
        <v>500</v>
      </c>
      <c r="J219" s="48"/>
      <c r="K219" s="46"/>
      <c r="L219" s="46"/>
      <c r="M219" s="46" t="str">
        <f t="shared" si="11"/>
        <v>800</v>
      </c>
      <c r="N219" s="46"/>
    </row>
    <row r="220" spans="1:14" ht="15">
      <c r="A220" s="42" t="s">
        <v>475</v>
      </c>
      <c r="B220" s="42">
        <v>800</v>
      </c>
      <c r="C220" s="42"/>
      <c r="D220" s="43" t="s">
        <v>271</v>
      </c>
      <c r="E220" s="44">
        <v>30132</v>
      </c>
      <c r="F220" s="44">
        <f>Таблица14[[#This Row],[ip55]]*1.49987465123196</f>
        <v>45194.222990921422</v>
      </c>
      <c r="G220" s="51">
        <f>G183</f>
        <v>6.6000000000000005</v>
      </c>
      <c r="H220" s="48">
        <v>200</v>
      </c>
      <c r="I220" s="48">
        <v>500</v>
      </c>
      <c r="J220" s="48"/>
      <c r="K220" s="46"/>
      <c r="L220" s="46"/>
      <c r="M220" s="46" t="str">
        <f t="shared" si="11"/>
        <v>800</v>
      </c>
      <c r="N220" s="46"/>
    </row>
    <row r="221" spans="1:14" ht="15">
      <c r="A221" s="42" t="s">
        <v>476</v>
      </c>
      <c r="B221" s="42">
        <v>800</v>
      </c>
      <c r="C221" s="42"/>
      <c r="D221" s="43" t="s">
        <v>273</v>
      </c>
      <c r="E221" s="44">
        <v>92822</v>
      </c>
      <c r="F221" s="44">
        <f>Таблица14[[#This Row],[ip55]]*1.49987465123196</f>
        <v>139221.36487665301</v>
      </c>
      <c r="G221" s="51">
        <f>G185</f>
        <v>11</v>
      </c>
      <c r="H221" s="48">
        <v>200</v>
      </c>
      <c r="I221" s="48">
        <v>1000</v>
      </c>
      <c r="J221" s="48"/>
      <c r="K221" s="46"/>
      <c r="L221" s="46"/>
      <c r="M221" s="46" t="str">
        <f t="shared" si="11"/>
        <v>800</v>
      </c>
      <c r="N221" s="46"/>
    </row>
    <row r="222" spans="1:14" ht="15">
      <c r="A222" s="42" t="s">
        <v>477</v>
      </c>
      <c r="B222" s="42">
        <v>800</v>
      </c>
      <c r="C222" s="42"/>
      <c r="D222" s="43" t="s">
        <v>275</v>
      </c>
      <c r="E222" s="44">
        <v>70523</v>
      </c>
      <c r="F222" s="44">
        <f>Таблица14[[#This Row],[ip55]]*1.49987465123196</f>
        <v>105775.66002883152</v>
      </c>
      <c r="G222" s="51">
        <f>G185</f>
        <v>11</v>
      </c>
      <c r="H222" s="48">
        <v>200</v>
      </c>
      <c r="I222" s="48">
        <v>1000</v>
      </c>
      <c r="J222" s="48"/>
      <c r="K222" s="46"/>
      <c r="L222" s="46"/>
      <c r="M222" s="46" t="str">
        <f t="shared" si="11"/>
        <v>800</v>
      </c>
      <c r="N222" s="46"/>
    </row>
    <row r="223" spans="1:14" ht="15">
      <c r="A223" s="42" t="s">
        <v>478</v>
      </c>
      <c r="B223" s="42">
        <v>800</v>
      </c>
      <c r="C223" s="42"/>
      <c r="D223" s="43" t="s">
        <v>277</v>
      </c>
      <c r="E223" s="50">
        <v>45639</v>
      </c>
      <c r="F223" s="44">
        <f>Таблица14[[#This Row],[ip55]]*1.49987465123196</f>
        <v>68452.779207575426</v>
      </c>
      <c r="G223" s="51">
        <f t="shared" ref="G223:G224" si="13">G183</f>
        <v>6.6000000000000005</v>
      </c>
      <c r="H223" s="48">
        <v>200</v>
      </c>
      <c r="I223" s="48">
        <v>500</v>
      </c>
      <c r="J223" s="48"/>
      <c r="K223" s="46"/>
      <c r="L223" s="46"/>
      <c r="M223" s="46" t="str">
        <f t="shared" si="11"/>
        <v>800</v>
      </c>
      <c r="N223" s="46"/>
    </row>
    <row r="224" spans="1:14" ht="15">
      <c r="A224" s="42" t="s">
        <v>479</v>
      </c>
      <c r="B224" s="42">
        <v>800</v>
      </c>
      <c r="C224" s="42" t="s">
        <v>279</v>
      </c>
      <c r="D224" s="43" t="s">
        <v>280</v>
      </c>
      <c r="E224" s="44">
        <v>52604</v>
      </c>
      <c r="F224" s="44">
        <f>Таблица14[[#This Row],[ip55]]*1.49987465123196</f>
        <v>78899.406153406031</v>
      </c>
      <c r="G224" s="51">
        <f t="shared" si="13"/>
        <v>8.8000000000000007</v>
      </c>
      <c r="H224" s="48">
        <v>1000</v>
      </c>
      <c r="I224" s="48"/>
      <c r="J224" s="48"/>
      <c r="K224" s="46"/>
      <c r="L224" s="46" t="s">
        <v>75</v>
      </c>
      <c r="M224" s="46" t="str">
        <f t="shared" si="11"/>
        <v>800sk</v>
      </c>
      <c r="N224" s="46"/>
    </row>
    <row r="225" spans="1:14" ht="15">
      <c r="A225" s="42" t="s">
        <v>480</v>
      </c>
      <c r="B225" s="42">
        <v>800</v>
      </c>
      <c r="C225" s="42"/>
      <c r="D225" s="43" t="s">
        <v>282</v>
      </c>
      <c r="E225" s="44">
        <v>123988</v>
      </c>
      <c r="F225" s="44">
        <f>Таблица14[[#This Row],[ip55]]*1.49987465123196</f>
        <v>185966.45825694827</v>
      </c>
      <c r="G225" s="41">
        <f>G184</f>
        <v>8.8000000000000007</v>
      </c>
      <c r="H225" s="48">
        <v>1000</v>
      </c>
      <c r="I225" s="48"/>
      <c r="J225" s="48"/>
      <c r="K225" s="46"/>
      <c r="L225" s="46"/>
      <c r="M225" s="46" t="str">
        <f t="shared" si="11"/>
        <v>800</v>
      </c>
      <c r="N225" s="46"/>
    </row>
    <row r="226" spans="1:14" ht="15">
      <c r="A226" s="42" t="s">
        <v>481</v>
      </c>
      <c r="B226" s="42">
        <v>800</v>
      </c>
      <c r="C226" s="42"/>
      <c r="D226" s="43" t="s">
        <v>284</v>
      </c>
      <c r="E226" s="44">
        <v>117100</v>
      </c>
      <c r="F226" s="44">
        <f>Таблица14[[#This Row],[ip55]]*1.49987465123196</f>
        <v>175635.32165926252</v>
      </c>
      <c r="G226" s="41">
        <f>G184</f>
        <v>8.8000000000000007</v>
      </c>
      <c r="H226" s="48">
        <v>1000</v>
      </c>
      <c r="I226" s="48"/>
      <c r="J226" s="48"/>
      <c r="K226" s="46"/>
      <c r="L226" s="46"/>
      <c r="M226" s="46" t="str">
        <f t="shared" si="11"/>
        <v>800</v>
      </c>
      <c r="N226" s="46"/>
    </row>
    <row r="227" spans="1:14" ht="15">
      <c r="A227" s="42" t="s">
        <v>482</v>
      </c>
      <c r="B227" s="42">
        <v>800</v>
      </c>
      <c r="C227" s="42"/>
      <c r="D227" s="43" t="s">
        <v>286</v>
      </c>
      <c r="E227" s="44">
        <v>167384</v>
      </c>
      <c r="F227" s="44">
        <f>Таблица14[[#This Row],[ip55]]*1.49987465123196</f>
        <v>251055.01862181039</v>
      </c>
      <c r="G227" s="41">
        <f>G184</f>
        <v>8.8000000000000007</v>
      </c>
      <c r="H227" s="48">
        <v>1000</v>
      </c>
      <c r="I227" s="48"/>
      <c r="J227" s="48"/>
      <c r="K227" s="46"/>
      <c r="L227" s="46"/>
      <c r="M227" s="46" t="str">
        <f t="shared" si="11"/>
        <v>800</v>
      </c>
      <c r="N227" s="46"/>
    </row>
    <row r="228" spans="1:14" ht="15">
      <c r="A228" s="42" t="s">
        <v>483</v>
      </c>
      <c r="B228" s="42">
        <v>800</v>
      </c>
      <c r="C228" s="42"/>
      <c r="D228" s="43" t="s">
        <v>288</v>
      </c>
      <c r="E228" s="44">
        <v>45617</v>
      </c>
      <c r="F228" s="44">
        <f>Таблица14[[#This Row],[ip55]]*1.49987465123196</f>
        <v>68419.781965248316</v>
      </c>
      <c r="G228" s="41">
        <f>G184</f>
        <v>8.8000000000000007</v>
      </c>
      <c r="H228" s="48">
        <v>1000</v>
      </c>
      <c r="I228" s="48"/>
      <c r="J228" s="48"/>
      <c r="K228" s="46"/>
      <c r="L228" s="46"/>
      <c r="M228" s="46" t="str">
        <f t="shared" si="11"/>
        <v>800</v>
      </c>
      <c r="N228" s="46"/>
    </row>
    <row r="229" spans="1:14" ht="15">
      <c r="A229" s="42" t="s">
        <v>484</v>
      </c>
      <c r="B229" s="42">
        <v>800</v>
      </c>
      <c r="C229" s="42"/>
      <c r="D229" s="43" t="s">
        <v>290</v>
      </c>
      <c r="E229" s="44">
        <v>119507</v>
      </c>
      <c r="F229" s="44">
        <f>Таблица14[[#This Row],[ip55]]*1.49987465123196</f>
        <v>179245.51994477786</v>
      </c>
      <c r="G229" s="41">
        <f>G184</f>
        <v>8.8000000000000007</v>
      </c>
      <c r="H229" s="48">
        <v>1000</v>
      </c>
      <c r="I229" s="48"/>
      <c r="J229" s="48"/>
      <c r="K229" s="46"/>
      <c r="L229" s="46"/>
      <c r="M229" s="46" t="str">
        <f t="shared" si="11"/>
        <v>800</v>
      </c>
      <c r="N229" s="46"/>
    </row>
    <row r="230" spans="1:14" ht="15">
      <c r="A230" s="42" t="s">
        <v>485</v>
      </c>
      <c r="B230" s="42">
        <v>800</v>
      </c>
      <c r="C230" s="42"/>
      <c r="D230" s="43" t="s">
        <v>292</v>
      </c>
      <c r="E230" s="44">
        <v>196429</v>
      </c>
      <c r="F230" s="44">
        <f>Таблица14[[#This Row],[ip55]]*1.49987465123196</f>
        <v>294618.87786684267</v>
      </c>
      <c r="G230" s="41">
        <f>G184</f>
        <v>8.8000000000000007</v>
      </c>
      <c r="H230" s="48">
        <v>1000</v>
      </c>
      <c r="I230" s="48"/>
      <c r="J230" s="48"/>
      <c r="K230" s="46"/>
      <c r="L230" s="46"/>
      <c r="M230" s="46" t="str">
        <f t="shared" si="11"/>
        <v>800</v>
      </c>
      <c r="N230" s="46"/>
    </row>
    <row r="231" spans="1:14" ht="15">
      <c r="A231" s="42" t="s">
        <v>486</v>
      </c>
      <c r="B231" s="42">
        <v>800</v>
      </c>
      <c r="C231" s="42"/>
      <c r="D231" s="43" t="s">
        <v>294</v>
      </c>
      <c r="E231" s="44">
        <v>170306</v>
      </c>
      <c r="F231" s="44">
        <f>Таблица14[[#This Row],[ip55]]*1.49987465123196</f>
        <v>255437.6523527102</v>
      </c>
      <c r="G231" s="41">
        <f>G184</f>
        <v>8.8000000000000007</v>
      </c>
      <c r="H231" s="48">
        <v>1000</v>
      </c>
      <c r="I231" s="48"/>
      <c r="J231" s="48"/>
      <c r="K231" s="46"/>
      <c r="L231" s="46"/>
      <c r="M231" s="46" t="str">
        <f t="shared" si="11"/>
        <v>800</v>
      </c>
      <c r="N231" s="46"/>
    </row>
    <row r="232" spans="1:14" ht="15">
      <c r="A232" s="42" t="s">
        <v>487</v>
      </c>
      <c r="B232" s="42">
        <v>800</v>
      </c>
      <c r="C232" s="42"/>
      <c r="D232" s="43" t="s">
        <v>427</v>
      </c>
      <c r="E232" s="44">
        <v>256910</v>
      </c>
      <c r="F232" s="44">
        <f>Таблица14[[#This Row],[ip55]]*1.49987465123196</f>
        <v>385332.79664800287</v>
      </c>
      <c r="G232" s="41"/>
      <c r="H232" s="48">
        <v>0</v>
      </c>
      <c r="I232" s="48"/>
      <c r="J232" s="48"/>
      <c r="K232" s="46"/>
      <c r="L232" s="46"/>
      <c r="M232" s="46" t="str">
        <f t="shared" si="11"/>
        <v>800</v>
      </c>
      <c r="N232" s="46"/>
    </row>
    <row r="233" spans="1:14" ht="15">
      <c r="A233" s="42" t="s">
        <v>488</v>
      </c>
      <c r="B233" s="42">
        <v>800</v>
      </c>
      <c r="C233" s="42" t="s">
        <v>298</v>
      </c>
      <c r="D233" s="43" t="s">
        <v>299</v>
      </c>
      <c r="E233" s="44">
        <v>81109</v>
      </c>
      <c r="F233" s="44">
        <f>Таблица14[[#This Row],[ip55]]*1.49987465123196</f>
        <v>121653.33308677305</v>
      </c>
      <c r="G233" s="41">
        <f>G185</f>
        <v>11</v>
      </c>
      <c r="H233" s="48">
        <v>1500</v>
      </c>
      <c r="I233" s="48"/>
      <c r="J233" s="48"/>
      <c r="K233" s="46"/>
      <c r="L233" s="46" t="s">
        <v>84</v>
      </c>
      <c r="M233" s="46" t="str">
        <f t="shared" si="11"/>
        <v>800tsv</v>
      </c>
      <c r="N233" s="46"/>
    </row>
    <row r="234" spans="1:14" ht="15">
      <c r="A234" s="42" t="s">
        <v>489</v>
      </c>
      <c r="B234" s="42">
        <v>800</v>
      </c>
      <c r="C234" s="42"/>
      <c r="D234" s="43" t="s">
        <v>301</v>
      </c>
      <c r="E234" s="44">
        <v>101844</v>
      </c>
      <c r="F234" s="44">
        <f>Таблица14[[#This Row],[ip55]]*1.49987465123196</f>
        <v>152753.23398006774</v>
      </c>
      <c r="G234" s="41">
        <f>G184</f>
        <v>8.8000000000000007</v>
      </c>
      <c r="H234" s="48">
        <v>1500</v>
      </c>
      <c r="I234" s="48">
        <v>500</v>
      </c>
      <c r="J234" s="48"/>
      <c r="K234" s="46"/>
      <c r="L234" s="46"/>
      <c r="M234" s="46" t="str">
        <f t="shared" si="11"/>
        <v>800</v>
      </c>
      <c r="N234" s="46"/>
    </row>
    <row r="235" spans="1:14" ht="15">
      <c r="A235" s="42" t="s">
        <v>490</v>
      </c>
      <c r="B235" s="42">
        <v>800</v>
      </c>
      <c r="C235" s="42"/>
      <c r="D235" s="43" t="s">
        <v>303</v>
      </c>
      <c r="E235" s="44">
        <v>40964</v>
      </c>
      <c r="F235" s="44">
        <f>Таблица14[[#This Row],[ip55]]*1.49987465123196</f>
        <v>61440.865213066012</v>
      </c>
      <c r="G235" s="41">
        <f>G188</f>
        <v>17.600000000000001</v>
      </c>
      <c r="H235" s="48">
        <v>1500</v>
      </c>
      <c r="I235" s="48"/>
      <c r="J235" s="48"/>
      <c r="K235" s="46"/>
      <c r="L235" s="46"/>
      <c r="M235" s="46" t="str">
        <f t="shared" si="11"/>
        <v>800</v>
      </c>
      <c r="N235" s="46"/>
    </row>
    <row r="236" spans="1:14" ht="15">
      <c r="A236" s="42" t="s">
        <v>491</v>
      </c>
      <c r="B236" s="42">
        <v>800</v>
      </c>
      <c r="C236" s="42"/>
      <c r="D236" s="43" t="s">
        <v>305</v>
      </c>
      <c r="E236" s="44">
        <v>67691</v>
      </c>
      <c r="F236" s="44">
        <f>Таблица14[[#This Row],[ip55]]*1.49987465123196</f>
        <v>101528.0150165426</v>
      </c>
      <c r="G236" s="41">
        <f>G187</f>
        <v>15.400000000000002</v>
      </c>
      <c r="H236" s="48">
        <v>1500</v>
      </c>
      <c r="I236" s="48">
        <v>500</v>
      </c>
      <c r="J236" s="48"/>
      <c r="K236" s="46"/>
      <c r="L236" s="46"/>
      <c r="M236" s="46" t="str">
        <f t="shared" si="11"/>
        <v>800</v>
      </c>
      <c r="N236" s="46"/>
    </row>
    <row r="237" spans="1:14" ht="15">
      <c r="A237" s="42" t="s">
        <v>492</v>
      </c>
      <c r="B237" s="42">
        <v>800</v>
      </c>
      <c r="C237" s="42"/>
      <c r="D237" s="43" t="s">
        <v>111</v>
      </c>
      <c r="E237" s="44">
        <v>29663</v>
      </c>
      <c r="F237" s="44">
        <f>Таблица14[[#This Row],[ip55]]*1.49987465123196</f>
        <v>44490.781779493635</v>
      </c>
      <c r="G237" s="41"/>
      <c r="H237" s="48">
        <v>500</v>
      </c>
      <c r="I237" s="48"/>
      <c r="J237" s="48"/>
      <c r="K237" s="46"/>
      <c r="L237" s="46"/>
      <c r="M237" s="46" t="str">
        <f t="shared" si="11"/>
        <v>800</v>
      </c>
      <c r="N237" s="46"/>
    </row>
    <row r="238" spans="1:14" ht="15">
      <c r="A238" s="42" t="s">
        <v>493</v>
      </c>
      <c r="B238" s="42">
        <v>800</v>
      </c>
      <c r="C238" s="42"/>
      <c r="D238" s="43" t="s">
        <v>308</v>
      </c>
      <c r="E238" s="44">
        <v>7852</v>
      </c>
      <c r="F238" s="44">
        <f>Таблица14[[#This Row],[ip55]]*1.49987465123196</f>
        <v>11777.015761473351</v>
      </c>
      <c r="G238" s="41"/>
      <c r="H238" s="48">
        <v>200</v>
      </c>
      <c r="I238" s="48"/>
      <c r="J238" s="48"/>
      <c r="K238" s="46"/>
      <c r="L238" s="46" t="s">
        <v>101</v>
      </c>
      <c r="M238" s="46" t="str">
        <f t="shared" si="11"/>
        <v>800sb</v>
      </c>
      <c r="N238" s="46"/>
    </row>
    <row r="239" spans="1:14" ht="15">
      <c r="A239" s="42" t="s">
        <v>494</v>
      </c>
      <c r="B239" s="42">
        <v>800</v>
      </c>
      <c r="C239" s="42"/>
      <c r="D239" s="43" t="s">
        <v>310</v>
      </c>
      <c r="E239" s="50">
        <v>1038</v>
      </c>
      <c r="F239" s="50">
        <f>Таблица14[[#This Row],[ip55]]*1.49987465123196</f>
        <v>1556.8698879787746</v>
      </c>
      <c r="G239" s="41"/>
      <c r="H239" s="52">
        <v>200</v>
      </c>
      <c r="I239" s="52"/>
      <c r="J239" s="52"/>
      <c r="K239" s="46"/>
      <c r="L239" s="46"/>
      <c r="M239" s="46" t="str">
        <f t="shared" si="11"/>
        <v>800</v>
      </c>
      <c r="N239" s="46"/>
    </row>
    <row r="240" spans="1:14" ht="15">
      <c r="A240" s="42" t="s">
        <v>495</v>
      </c>
      <c r="B240" s="42">
        <v>800</v>
      </c>
      <c r="C240" s="42" t="s">
        <v>312</v>
      </c>
      <c r="D240" s="43" t="s">
        <v>120</v>
      </c>
      <c r="E240" s="50">
        <v>25246</v>
      </c>
      <c r="F240" s="50">
        <f>Таблица14[[#This Row],[ip55]]*1.49987465123196</f>
        <v>37865.835445002063</v>
      </c>
      <c r="G240" s="41"/>
      <c r="H240" s="52">
        <v>200</v>
      </c>
      <c r="I240" s="52"/>
      <c r="J240" s="52"/>
      <c r="K240" s="46"/>
      <c r="L240" s="46" t="s">
        <v>99</v>
      </c>
      <c r="M240" s="46" t="str">
        <f t="shared" si="11"/>
        <v>800kz</v>
      </c>
      <c r="N240" s="46"/>
    </row>
    <row r="241" spans="1:14" ht="15">
      <c r="A241" s="42" t="s">
        <v>496</v>
      </c>
      <c r="B241" s="42">
        <v>800</v>
      </c>
      <c r="C241" s="42"/>
      <c r="D241" s="43" t="s">
        <v>313</v>
      </c>
      <c r="E241" s="44">
        <v>11492</v>
      </c>
      <c r="F241" s="44">
        <f>Таблица14[[#This Row],[ip55]]*1.49987465123196</f>
        <v>17236.559491957683</v>
      </c>
      <c r="G241" s="41"/>
      <c r="H241" s="48"/>
      <c r="I241" s="48"/>
      <c r="J241" s="48"/>
      <c r="K241" s="46"/>
      <c r="L241" s="46" t="s">
        <v>99</v>
      </c>
      <c r="M241" s="46" t="str">
        <f t="shared" si="11"/>
        <v>800kz</v>
      </c>
      <c r="N241" s="46"/>
    </row>
    <row r="242" spans="1:14" ht="15">
      <c r="A242" s="42" t="s">
        <v>497</v>
      </c>
      <c r="B242" s="42">
        <v>1000</v>
      </c>
      <c r="C242" s="42" t="s">
        <v>181</v>
      </c>
      <c r="D242" s="43" t="s">
        <v>182</v>
      </c>
      <c r="E242" s="44">
        <v>8682</v>
      </c>
      <c r="F242" s="44">
        <f>Таблица14[[#This Row],[ip55]]*1.49987465123196</f>
        <v>13021.911721995877</v>
      </c>
      <c r="G242" s="41">
        <f>G244*0.5</f>
        <v>5.4</v>
      </c>
      <c r="H242" s="48">
        <v>500</v>
      </c>
      <c r="I242" s="48"/>
      <c r="J242" s="48"/>
      <c r="K242" s="46"/>
      <c r="L242" s="46" t="s">
        <v>36</v>
      </c>
      <c r="M242" s="46" t="str">
        <f t="shared" si="11"/>
        <v>1000pt0.5</v>
      </c>
      <c r="N242" s="49" t="s">
        <v>183</v>
      </c>
    </row>
    <row r="243" spans="1:14" ht="15">
      <c r="A243" s="42" t="s">
        <v>498</v>
      </c>
      <c r="B243" s="42">
        <v>1000</v>
      </c>
      <c r="C243" s="42" t="s">
        <v>181</v>
      </c>
      <c r="D243" s="43" t="s">
        <v>182</v>
      </c>
      <c r="E243" s="50">
        <v>15455</v>
      </c>
      <c r="F243" s="50">
        <f>Таблица14[[#This Row],[ip55]]*1.49987465123196</f>
        <v>23180.562734789943</v>
      </c>
      <c r="G243" s="51">
        <f>G244*0.75</f>
        <v>8.1000000000000014</v>
      </c>
      <c r="H243" s="52">
        <v>750</v>
      </c>
      <c r="I243" s="52"/>
      <c r="J243" s="52"/>
      <c r="K243" s="46"/>
      <c r="L243" s="46" t="s">
        <v>36</v>
      </c>
      <c r="M243" s="46" t="str">
        <f t="shared" si="11"/>
        <v>1000pt0.9</v>
      </c>
      <c r="N243" s="49" t="s">
        <v>185</v>
      </c>
    </row>
    <row r="244" spans="1:14" ht="15">
      <c r="A244" s="42" t="s">
        <v>499</v>
      </c>
      <c r="B244" s="42">
        <v>1000</v>
      </c>
      <c r="C244" s="42" t="s">
        <v>181</v>
      </c>
      <c r="D244" s="43" t="s">
        <v>187</v>
      </c>
      <c r="E244" s="50">
        <v>17364</v>
      </c>
      <c r="F244" s="50">
        <f>Таблица14[[#This Row],[ip55]]*1.49987465123196</f>
        <v>26043.823443991754</v>
      </c>
      <c r="G244" s="51">
        <v>10.8</v>
      </c>
      <c r="H244" s="52">
        <v>1000</v>
      </c>
      <c r="I244" s="52"/>
      <c r="J244" s="52"/>
      <c r="K244" s="46"/>
      <c r="L244" s="46" t="s">
        <v>36</v>
      </c>
      <c r="M244" s="46" t="str">
        <f t="shared" si="11"/>
        <v>1000pt1.0</v>
      </c>
      <c r="N244" s="49" t="s">
        <v>188</v>
      </c>
    </row>
    <row r="245" spans="1:14" ht="15">
      <c r="A245" s="42" t="s">
        <v>500</v>
      </c>
      <c r="B245" s="42">
        <v>1000</v>
      </c>
      <c r="C245" s="42" t="s">
        <v>181</v>
      </c>
      <c r="D245" s="43" t="s">
        <v>182</v>
      </c>
      <c r="E245" s="50">
        <v>24136</v>
      </c>
      <c r="F245" s="50">
        <f>Таблица14[[#This Row],[ip55]]*1.49987465123196</f>
        <v>36200.974582134586</v>
      </c>
      <c r="G245" s="51">
        <f>G244*1.25</f>
        <v>13.5</v>
      </c>
      <c r="H245" s="52">
        <v>1250</v>
      </c>
      <c r="I245" s="52"/>
      <c r="J245" s="52"/>
      <c r="K245" s="46"/>
      <c r="L245" s="46" t="s">
        <v>36</v>
      </c>
      <c r="M245" s="46" t="str">
        <f t="shared" si="11"/>
        <v>1000pt1.4</v>
      </c>
      <c r="N245" s="49" t="s">
        <v>190</v>
      </c>
    </row>
    <row r="246" spans="1:14" ht="15">
      <c r="A246" s="42" t="s">
        <v>501</v>
      </c>
      <c r="B246" s="42">
        <v>1000</v>
      </c>
      <c r="C246" s="42" t="s">
        <v>181</v>
      </c>
      <c r="D246" s="43" t="s">
        <v>182</v>
      </c>
      <c r="E246" s="50">
        <v>26046</v>
      </c>
      <c r="F246" s="50">
        <f>Таблица14[[#This Row],[ip55]]*1.49987465123196</f>
        <v>39065.735165987629</v>
      </c>
      <c r="G246" s="51">
        <f>G244*1.5</f>
        <v>16.200000000000003</v>
      </c>
      <c r="H246" s="52">
        <v>1500</v>
      </c>
      <c r="I246" s="52"/>
      <c r="J246" s="52"/>
      <c r="K246" s="46"/>
      <c r="L246" s="46" t="s">
        <v>36</v>
      </c>
      <c r="M246" s="46" t="str">
        <f t="shared" si="11"/>
        <v>1000pt1.5</v>
      </c>
      <c r="N246" s="49" t="s">
        <v>192</v>
      </c>
    </row>
    <row r="247" spans="1:14" ht="15">
      <c r="A247" s="42" t="s">
        <v>502</v>
      </c>
      <c r="B247" s="42">
        <v>1000</v>
      </c>
      <c r="C247" s="42" t="s">
        <v>181</v>
      </c>
      <c r="D247" s="43" t="s">
        <v>182</v>
      </c>
      <c r="E247" s="50">
        <v>32818</v>
      </c>
      <c r="F247" s="50">
        <f>Таблица14[[#This Row],[ip55]]*1.49987465123196</f>
        <v>49222.886304130465</v>
      </c>
      <c r="G247" s="51">
        <f>G244*1.75</f>
        <v>18.900000000000002</v>
      </c>
      <c r="H247" s="52">
        <v>1750</v>
      </c>
      <c r="I247" s="52"/>
      <c r="J247" s="52"/>
      <c r="K247" s="46"/>
      <c r="L247" s="46" t="s">
        <v>36</v>
      </c>
      <c r="M247" s="46" t="str">
        <f t="shared" si="11"/>
        <v>1000pt1.9</v>
      </c>
      <c r="N247" s="49" t="s">
        <v>194</v>
      </c>
    </row>
    <row r="248" spans="1:14" ht="15">
      <c r="A248" s="42" t="s">
        <v>503</v>
      </c>
      <c r="B248" s="42">
        <v>1000</v>
      </c>
      <c r="C248" s="42" t="s">
        <v>181</v>
      </c>
      <c r="D248" s="43" t="s">
        <v>196</v>
      </c>
      <c r="E248" s="50">
        <v>34729</v>
      </c>
      <c r="F248" s="50">
        <f>Таблица14[[#This Row],[ip55]]*1.49987465123196</f>
        <v>52089.146762634744</v>
      </c>
      <c r="G248" s="51">
        <f>G244*2</f>
        <v>21.6</v>
      </c>
      <c r="H248" s="52">
        <v>2000</v>
      </c>
      <c r="I248" s="52"/>
      <c r="J248" s="52"/>
      <c r="K248" s="46"/>
      <c r="L248" s="46" t="s">
        <v>36</v>
      </c>
      <c r="M248" s="46" t="str">
        <f t="shared" si="11"/>
        <v>1000pt2.0</v>
      </c>
      <c r="N248" s="49" t="s">
        <v>197</v>
      </c>
    </row>
    <row r="249" spans="1:14" ht="15">
      <c r="A249" s="42" t="s">
        <v>504</v>
      </c>
      <c r="B249" s="42">
        <v>1000</v>
      </c>
      <c r="C249" s="42" t="s">
        <v>181</v>
      </c>
      <c r="D249" s="43" t="s">
        <v>182</v>
      </c>
      <c r="E249" s="50">
        <v>41501</v>
      </c>
      <c r="F249" s="50">
        <f>Таблица14[[#This Row],[ip55]]*1.49987465123196</f>
        <v>62246.297900777572</v>
      </c>
      <c r="G249" s="51">
        <f>G244*2.25</f>
        <v>24.3</v>
      </c>
      <c r="H249" s="52">
        <v>2250</v>
      </c>
      <c r="I249" s="52"/>
      <c r="J249" s="52"/>
      <c r="K249" s="46"/>
      <c r="L249" s="46" t="s">
        <v>36</v>
      </c>
      <c r="M249" s="46" t="str">
        <f t="shared" si="11"/>
        <v>1000pt2.4</v>
      </c>
      <c r="N249" s="49" t="s">
        <v>199</v>
      </c>
    </row>
    <row r="250" spans="1:14" ht="15">
      <c r="A250" s="42" t="s">
        <v>505</v>
      </c>
      <c r="B250" s="42">
        <v>1000</v>
      </c>
      <c r="C250" s="42" t="s">
        <v>181</v>
      </c>
      <c r="D250" s="43" t="s">
        <v>182</v>
      </c>
      <c r="E250" s="50">
        <v>43411</v>
      </c>
      <c r="F250" s="50">
        <f>Таблица14[[#This Row],[ip55]]*1.49987465123196</f>
        <v>65111.058484630616</v>
      </c>
      <c r="G250" s="51">
        <f>G244*2.5</f>
        <v>27</v>
      </c>
      <c r="H250" s="52">
        <v>2500</v>
      </c>
      <c r="I250" s="52"/>
      <c r="J250" s="52"/>
      <c r="K250" s="46"/>
      <c r="L250" s="46" t="s">
        <v>36</v>
      </c>
      <c r="M250" s="46" t="str">
        <f t="shared" si="11"/>
        <v>1000pt2.5</v>
      </c>
      <c r="N250" s="49" t="s">
        <v>201</v>
      </c>
    </row>
    <row r="251" spans="1:14" ht="15">
      <c r="A251" s="42" t="s">
        <v>506</v>
      </c>
      <c r="B251" s="42">
        <v>1000</v>
      </c>
      <c r="C251" s="42" t="s">
        <v>181</v>
      </c>
      <c r="D251" s="43" t="s">
        <v>182</v>
      </c>
      <c r="E251" s="50">
        <v>50182</v>
      </c>
      <c r="F251" s="50">
        <f>Таблица14[[#This Row],[ip55]]*1.49987465123196</f>
        <v>75266.709748122215</v>
      </c>
      <c r="G251" s="51">
        <f>G244*2.75</f>
        <v>29.700000000000003</v>
      </c>
      <c r="H251" s="52">
        <v>2750</v>
      </c>
      <c r="I251" s="52"/>
      <c r="J251" s="52"/>
      <c r="K251" s="46"/>
      <c r="L251" s="46" t="s">
        <v>36</v>
      </c>
      <c r="M251" s="46" t="str">
        <f t="shared" si="11"/>
        <v>1000pt2.9</v>
      </c>
      <c r="N251" s="49" t="s">
        <v>203</v>
      </c>
    </row>
    <row r="252" spans="1:14" ht="15">
      <c r="A252" s="42" t="s">
        <v>507</v>
      </c>
      <c r="B252" s="42">
        <v>1000</v>
      </c>
      <c r="C252" s="42" t="s">
        <v>181</v>
      </c>
      <c r="D252" s="43" t="s">
        <v>205</v>
      </c>
      <c r="E252" s="50">
        <v>52092</v>
      </c>
      <c r="F252" s="50">
        <f>Таблица14[[#This Row],[ip55]]*1.49987465123196</f>
        <v>78131.470331975259</v>
      </c>
      <c r="G252" s="51">
        <f>G244*3</f>
        <v>32.400000000000006</v>
      </c>
      <c r="H252" s="52">
        <v>3000</v>
      </c>
      <c r="I252" s="52"/>
      <c r="J252" s="52"/>
      <c r="K252" s="46"/>
      <c r="L252" s="46" t="s">
        <v>36</v>
      </c>
      <c r="M252" s="46" t="str">
        <f t="shared" si="11"/>
        <v>1000pt3.0</v>
      </c>
      <c r="N252" s="49" t="s">
        <v>206</v>
      </c>
    </row>
    <row r="253" spans="1:14" ht="15">
      <c r="A253" s="42" t="s">
        <v>508</v>
      </c>
      <c r="B253" s="42">
        <v>1000</v>
      </c>
      <c r="C253" s="42" t="s">
        <v>181</v>
      </c>
      <c r="D253" s="43" t="s">
        <v>182</v>
      </c>
      <c r="E253" s="50">
        <v>58865</v>
      </c>
      <c r="F253" s="50">
        <f>Таблица14[[#This Row],[ip55]]*1.49987465123196</f>
        <v>88290.12134476933</v>
      </c>
      <c r="G253" s="51">
        <f>G244*3.25</f>
        <v>35.1</v>
      </c>
      <c r="H253" s="52">
        <v>3250</v>
      </c>
      <c r="I253" s="52"/>
      <c r="J253" s="52"/>
      <c r="K253" s="46"/>
      <c r="L253" s="46" t="s">
        <v>36</v>
      </c>
      <c r="M253" s="46" t="str">
        <f t="shared" si="11"/>
        <v>1000pt</v>
      </c>
      <c r="N253" s="46"/>
    </row>
    <row r="254" spans="1:14" ht="15">
      <c r="A254" s="42" t="s">
        <v>509</v>
      </c>
      <c r="B254" s="42">
        <v>1000</v>
      </c>
      <c r="C254" s="42" t="s">
        <v>181</v>
      </c>
      <c r="D254" s="43" t="s">
        <v>182</v>
      </c>
      <c r="E254" s="50">
        <v>60775</v>
      </c>
      <c r="F254" s="50">
        <f>Таблица14[[#This Row],[ip55]]*1.49987465123196</f>
        <v>91154.881928622373</v>
      </c>
      <c r="G254" s="51">
        <f>G244*3.5</f>
        <v>37.800000000000004</v>
      </c>
      <c r="H254" s="52">
        <v>3500</v>
      </c>
      <c r="I254" s="52"/>
      <c r="J254" s="52"/>
      <c r="K254" s="46"/>
      <c r="L254" s="46" t="s">
        <v>36</v>
      </c>
      <c r="M254" s="46" t="str">
        <f t="shared" si="11"/>
        <v>1000pt</v>
      </c>
      <c r="N254" s="46"/>
    </row>
    <row r="255" spans="1:14" ht="15">
      <c r="A255" s="42" t="s">
        <v>510</v>
      </c>
      <c r="B255" s="42">
        <v>1000</v>
      </c>
      <c r="C255" s="42" t="s">
        <v>181</v>
      </c>
      <c r="D255" s="43" t="s">
        <v>182</v>
      </c>
      <c r="E255" s="50">
        <v>67547</v>
      </c>
      <c r="F255" s="50">
        <f>Таблица14[[#This Row],[ip55]]*1.49987465123196</f>
        <v>101312.0330667652</v>
      </c>
      <c r="G255" s="51">
        <f>G244*3.75</f>
        <v>40.5</v>
      </c>
      <c r="H255" s="52">
        <v>3750</v>
      </c>
      <c r="I255" s="52"/>
      <c r="J255" s="52"/>
      <c r="K255" s="46"/>
      <c r="L255" s="46" t="s">
        <v>36</v>
      </c>
      <c r="M255" s="46" t="str">
        <f t="shared" si="11"/>
        <v>1000pt</v>
      </c>
      <c r="N255" s="46"/>
    </row>
    <row r="256" spans="1:14" ht="15">
      <c r="A256" s="42" t="s">
        <v>511</v>
      </c>
      <c r="B256" s="42">
        <v>1000</v>
      </c>
      <c r="C256" s="42" t="s">
        <v>181</v>
      </c>
      <c r="D256" s="43" t="s">
        <v>182</v>
      </c>
      <c r="E256" s="50">
        <v>69457</v>
      </c>
      <c r="F256" s="50">
        <f>Таблица14[[#This Row],[ip55]]*1.49987465123196</f>
        <v>104176.79365061825</v>
      </c>
      <c r="G256" s="51">
        <f>G244*4</f>
        <v>43.2</v>
      </c>
      <c r="H256" s="52">
        <v>4000</v>
      </c>
      <c r="I256" s="52"/>
      <c r="J256" s="52"/>
      <c r="K256" s="46"/>
      <c r="L256" s="46" t="s">
        <v>36</v>
      </c>
      <c r="M256" s="46" t="str">
        <f t="shared" si="11"/>
        <v>1000pt</v>
      </c>
      <c r="N256" s="46"/>
    </row>
    <row r="257" spans="1:14" ht="15">
      <c r="A257" s="42" t="s">
        <v>512</v>
      </c>
      <c r="B257" s="42">
        <v>1000</v>
      </c>
      <c r="C257" s="42" t="s">
        <v>212</v>
      </c>
      <c r="D257" s="43" t="s">
        <v>213</v>
      </c>
      <c r="E257" s="50">
        <v>56434</v>
      </c>
      <c r="F257" s="50">
        <f>Таблица14[[#This Row],[ip55]]*1.49987465123196</f>
        <v>84643.92606762443</v>
      </c>
      <c r="G257" s="41">
        <f>G252</f>
        <v>32.400000000000006</v>
      </c>
      <c r="H257" s="52">
        <v>3000</v>
      </c>
      <c r="I257" s="52"/>
      <c r="J257" s="52"/>
      <c r="K257" s="46"/>
      <c r="L257" s="46" t="s">
        <v>43</v>
      </c>
      <c r="M257" s="46" t="str">
        <f t="shared" si="11"/>
        <v>1000pr1</v>
      </c>
      <c r="N257" s="46">
        <v>1</v>
      </c>
    </row>
    <row r="258" spans="1:14" ht="15">
      <c r="A258" s="42" t="s">
        <v>513</v>
      </c>
      <c r="B258" s="42">
        <v>1000</v>
      </c>
      <c r="C258" s="42" t="s">
        <v>212</v>
      </c>
      <c r="D258" s="43" t="s">
        <v>215</v>
      </c>
      <c r="E258" s="50">
        <v>60775</v>
      </c>
      <c r="F258" s="50">
        <f>Таблица14[[#This Row],[ip55]]*1.49987465123196</f>
        <v>91154.881928622373</v>
      </c>
      <c r="G258" s="41">
        <f>G252</f>
        <v>32.400000000000006</v>
      </c>
      <c r="H258" s="52">
        <v>3000</v>
      </c>
      <c r="I258" s="52"/>
      <c r="J258" s="52"/>
      <c r="K258" s="46"/>
      <c r="L258" s="46" t="s">
        <v>43</v>
      </c>
      <c r="M258" s="46" t="str">
        <f t="shared" ref="M258:M321" si="14">B258&amp;L258&amp;N258</f>
        <v>1000pr3</v>
      </c>
      <c r="N258" s="46">
        <v>3</v>
      </c>
    </row>
    <row r="259" spans="1:14" ht="15">
      <c r="A259" s="42" t="s">
        <v>514</v>
      </c>
      <c r="B259" s="42">
        <v>1000</v>
      </c>
      <c r="C259" s="42" t="s">
        <v>212</v>
      </c>
      <c r="D259" s="43" t="s">
        <v>217</v>
      </c>
      <c r="E259" s="50">
        <v>65116</v>
      </c>
      <c r="F259" s="50">
        <f>Таблица14[[#This Row],[ip55]]*1.49987465123196</f>
        <v>97665.837789620316</v>
      </c>
      <c r="G259" s="41">
        <f>G252</f>
        <v>32.400000000000006</v>
      </c>
      <c r="H259" s="52">
        <v>3000</v>
      </c>
      <c r="I259" s="52"/>
      <c r="J259" s="52"/>
      <c r="K259" s="46"/>
      <c r="L259" s="46" t="s">
        <v>43</v>
      </c>
      <c r="M259" s="46" t="str">
        <f t="shared" si="14"/>
        <v>1000pr5</v>
      </c>
      <c r="N259" s="46">
        <v>5</v>
      </c>
    </row>
    <row r="260" spans="1:14" ht="15">
      <c r="A260" s="42" t="s">
        <v>515</v>
      </c>
      <c r="B260" s="42">
        <v>1000</v>
      </c>
      <c r="C260" s="42" t="s">
        <v>212</v>
      </c>
      <c r="D260" s="43" t="s">
        <v>219</v>
      </c>
      <c r="E260" s="50">
        <v>69457</v>
      </c>
      <c r="F260" s="50">
        <f>Таблица14[[#This Row],[ip55]]*1.49987465123196</f>
        <v>104176.79365061825</v>
      </c>
      <c r="G260" s="41">
        <f>G252</f>
        <v>32.400000000000006</v>
      </c>
      <c r="H260" s="52">
        <v>3000</v>
      </c>
      <c r="I260" s="52"/>
      <c r="J260" s="52"/>
      <c r="K260" s="46"/>
      <c r="L260" s="46" t="s">
        <v>43</v>
      </c>
      <c r="M260" s="46" t="str">
        <f t="shared" si="14"/>
        <v>1000pr4</v>
      </c>
      <c r="N260" s="46">
        <v>4</v>
      </c>
    </row>
    <row r="261" spans="1:14" ht="15">
      <c r="A261" s="42" t="s">
        <v>516</v>
      </c>
      <c r="B261" s="42">
        <v>1000</v>
      </c>
      <c r="C261" s="42" t="s">
        <v>212</v>
      </c>
      <c r="D261" s="43" t="s">
        <v>221</v>
      </c>
      <c r="E261" s="50">
        <v>73798</v>
      </c>
      <c r="F261" s="50">
        <f>Таблица14[[#This Row],[ip55]]*1.49987465123196</f>
        <v>110687.74951161619</v>
      </c>
      <c r="G261" s="41">
        <f>G252</f>
        <v>32.400000000000006</v>
      </c>
      <c r="H261" s="52">
        <v>3000</v>
      </c>
      <c r="I261" s="52"/>
      <c r="J261" s="52"/>
      <c r="K261" s="46"/>
      <c r="L261" s="46" t="s">
        <v>43</v>
      </c>
      <c r="M261" s="46" t="str">
        <f t="shared" si="14"/>
        <v>1000pr</v>
      </c>
      <c r="N261" s="46"/>
    </row>
    <row r="262" spans="1:14" ht="15">
      <c r="A262" s="42" t="s">
        <v>517</v>
      </c>
      <c r="B262" s="42">
        <v>1000</v>
      </c>
      <c r="C262" s="42" t="s">
        <v>212</v>
      </c>
      <c r="D262" s="43" t="s">
        <v>223</v>
      </c>
      <c r="E262" s="50">
        <v>78139</v>
      </c>
      <c r="F262" s="50">
        <f>Таблица14[[#This Row],[ip55]]*1.49987465123196</f>
        <v>117198.70537261413</v>
      </c>
      <c r="G262" s="41">
        <f>G252</f>
        <v>32.400000000000006</v>
      </c>
      <c r="H262" s="52">
        <v>3000</v>
      </c>
      <c r="I262" s="52"/>
      <c r="J262" s="52"/>
      <c r="K262" s="46"/>
      <c r="L262" s="46" t="s">
        <v>43</v>
      </c>
      <c r="M262" s="46" t="str">
        <f t="shared" si="14"/>
        <v>1000pr6</v>
      </c>
      <c r="N262" s="46">
        <v>6</v>
      </c>
    </row>
    <row r="263" spans="1:14" ht="15">
      <c r="A263" s="42" t="s">
        <v>518</v>
      </c>
      <c r="B263" s="42">
        <v>1000</v>
      </c>
      <c r="C263" s="42" t="s">
        <v>212</v>
      </c>
      <c r="D263" s="43" t="s">
        <v>225</v>
      </c>
      <c r="E263" s="50">
        <v>71207</v>
      </c>
      <c r="F263" s="50">
        <f>Таблица14[[#This Row],[ip55]]*1.49987465123196</f>
        <v>106801.57429027418</v>
      </c>
      <c r="G263" s="41">
        <f>G252</f>
        <v>32.400000000000006</v>
      </c>
      <c r="H263" s="52">
        <v>3000</v>
      </c>
      <c r="I263" s="52"/>
      <c r="J263" s="52"/>
      <c r="K263" s="46"/>
      <c r="L263" s="46" t="s">
        <v>42</v>
      </c>
      <c r="M263" s="46" t="str">
        <f t="shared" si="14"/>
        <v>1000prf1</v>
      </c>
      <c r="N263" s="46">
        <v>1</v>
      </c>
    </row>
    <row r="264" spans="1:14" ht="15">
      <c r="A264" s="42" t="s">
        <v>519</v>
      </c>
      <c r="B264" s="42">
        <v>1000</v>
      </c>
      <c r="C264" s="42" t="s">
        <v>212</v>
      </c>
      <c r="D264" s="43" t="s">
        <v>227</v>
      </c>
      <c r="E264" s="50">
        <v>90321</v>
      </c>
      <c r="F264" s="50">
        <f>Таблица14[[#This Row],[ip55]]*1.49987465123196</f>
        <v>135470.17837392187</v>
      </c>
      <c r="G264" s="41">
        <f>G252</f>
        <v>32.400000000000006</v>
      </c>
      <c r="H264" s="52">
        <v>3000</v>
      </c>
      <c r="I264" s="52"/>
      <c r="J264" s="52"/>
      <c r="K264" s="46"/>
      <c r="L264" s="46" t="s">
        <v>42</v>
      </c>
      <c r="M264" s="46" t="str">
        <f t="shared" si="14"/>
        <v>1000prf2</v>
      </c>
      <c r="N264" s="46">
        <v>2</v>
      </c>
    </row>
    <row r="265" spans="1:14" ht="15">
      <c r="A265" s="42" t="s">
        <v>520</v>
      </c>
      <c r="B265" s="42">
        <v>1000</v>
      </c>
      <c r="C265" s="42" t="s">
        <v>212</v>
      </c>
      <c r="D265" s="43" t="s">
        <v>229</v>
      </c>
      <c r="E265" s="50">
        <v>128551</v>
      </c>
      <c r="F265" s="50">
        <f>Таблица14[[#This Row],[ip55]]*1.49987465123196</f>
        <v>192810.3862905197</v>
      </c>
      <c r="G265" s="41">
        <f>G252</f>
        <v>32.400000000000006</v>
      </c>
      <c r="H265" s="52">
        <v>3000</v>
      </c>
      <c r="I265" s="52"/>
      <c r="J265" s="52"/>
      <c r="K265" s="46"/>
      <c r="L265" s="46" t="s">
        <v>42</v>
      </c>
      <c r="M265" s="46" t="str">
        <f t="shared" si="14"/>
        <v>1000prf3</v>
      </c>
      <c r="N265" s="46">
        <v>3</v>
      </c>
    </row>
    <row r="266" spans="1:14" ht="15">
      <c r="A266" s="42" t="s">
        <v>521</v>
      </c>
      <c r="B266" s="42">
        <v>1000</v>
      </c>
      <c r="C266" s="42" t="s">
        <v>231</v>
      </c>
      <c r="D266" s="43" t="s">
        <v>232</v>
      </c>
      <c r="E266" s="50">
        <v>30132</v>
      </c>
      <c r="F266" s="50">
        <f>Таблица14[[#This Row],[ip55]]*1.49987465123196</f>
        <v>45194.222990921422</v>
      </c>
      <c r="G266" s="41">
        <f>G244</f>
        <v>10.8</v>
      </c>
      <c r="H266" s="52">
        <v>350</v>
      </c>
      <c r="I266" s="52">
        <v>350</v>
      </c>
      <c r="J266" s="52"/>
      <c r="K266" s="46"/>
      <c r="L266" s="46" t="s">
        <v>47</v>
      </c>
      <c r="M266" s="46" t="str">
        <f t="shared" si="14"/>
        <v>1000uv</v>
      </c>
      <c r="N266" s="46"/>
    </row>
    <row r="267" spans="1:14" ht="15">
      <c r="A267" s="42" t="s">
        <v>522</v>
      </c>
      <c r="B267" s="42">
        <v>1000</v>
      </c>
      <c r="C267" s="42" t="s">
        <v>234</v>
      </c>
      <c r="D267" s="43" t="s">
        <v>235</v>
      </c>
      <c r="E267" s="50">
        <v>23748</v>
      </c>
      <c r="F267" s="50">
        <f>Таблица14[[#This Row],[ip55]]*1.49987465123196</f>
        <v>35619.02321745659</v>
      </c>
      <c r="G267" s="41">
        <f>G244</f>
        <v>10.8</v>
      </c>
      <c r="H267" s="52">
        <v>350</v>
      </c>
      <c r="I267" s="52">
        <v>350</v>
      </c>
      <c r="J267" s="52"/>
      <c r="K267" s="46"/>
      <c r="L267" s="46" t="s">
        <v>44</v>
      </c>
      <c r="M267" s="46" t="str">
        <f t="shared" si="14"/>
        <v>1000ug</v>
      </c>
      <c r="N267" s="46"/>
    </row>
    <row r="268" spans="1:14" ht="15">
      <c r="A268" s="42" t="s">
        <v>523</v>
      </c>
      <c r="B268" s="42">
        <v>1000</v>
      </c>
      <c r="C268" s="42" t="s">
        <v>237</v>
      </c>
      <c r="D268" s="43" t="s">
        <v>238</v>
      </c>
      <c r="E268" s="44">
        <v>51582</v>
      </c>
      <c r="F268" s="44">
        <f>Таблица14[[#This Row],[ip55]]*1.49987465123196</f>
        <v>77366.534259846958</v>
      </c>
      <c r="G268" s="41">
        <f>G246</f>
        <v>16.200000000000003</v>
      </c>
      <c r="H268" s="48">
        <v>350</v>
      </c>
      <c r="I268" s="48">
        <v>150</v>
      </c>
      <c r="J268" s="48">
        <v>350</v>
      </c>
      <c r="K268" s="46"/>
      <c r="L268" s="46" t="s">
        <v>63</v>
      </c>
      <c r="M268" s="46" t="str">
        <f t="shared" si="14"/>
        <v>1000zv1000zv</v>
      </c>
      <c r="N268" s="46" t="s">
        <v>524</v>
      </c>
    </row>
    <row r="269" spans="1:14" ht="15">
      <c r="A269" s="42" t="s">
        <v>525</v>
      </c>
      <c r="B269" s="42">
        <v>1000</v>
      </c>
      <c r="C269" s="42" t="s">
        <v>240</v>
      </c>
      <c r="D269" s="43" t="s">
        <v>241</v>
      </c>
      <c r="E269" s="44">
        <v>38814</v>
      </c>
      <c r="F269" s="44">
        <f>Таблица14[[#This Row],[ip55]]*1.49987465123196</f>
        <v>58216.134712917301</v>
      </c>
      <c r="G269" s="41">
        <f>G246</f>
        <v>16.200000000000003</v>
      </c>
      <c r="H269" s="48">
        <v>350</v>
      </c>
      <c r="I269" s="48">
        <v>150</v>
      </c>
      <c r="J269" s="48">
        <v>350</v>
      </c>
      <c r="K269" s="46"/>
      <c r="L269" s="46" t="s">
        <v>66</v>
      </c>
      <c r="M269" s="46" t="str">
        <f t="shared" si="14"/>
        <v>1000zg</v>
      </c>
      <c r="N269" s="46"/>
    </row>
    <row r="270" spans="1:14" ht="15">
      <c r="A270" s="42" t="s">
        <v>526</v>
      </c>
      <c r="B270" s="42">
        <v>1000</v>
      </c>
      <c r="C270" s="42" t="s">
        <v>243</v>
      </c>
      <c r="D270" s="43" t="s">
        <v>244</v>
      </c>
      <c r="E270" s="44">
        <v>55984</v>
      </c>
      <c r="F270" s="44">
        <f>Таблица14[[#This Row],[ip55]]*1.49987465123196</f>
        <v>83968.982474570046</v>
      </c>
      <c r="G270" s="41">
        <f>G246</f>
        <v>16.200000000000003</v>
      </c>
      <c r="H270" s="48">
        <v>350</v>
      </c>
      <c r="I270" s="48">
        <v>350</v>
      </c>
      <c r="J270" s="48">
        <v>350</v>
      </c>
      <c r="K270" s="46"/>
      <c r="L270" s="46" t="s">
        <v>68</v>
      </c>
      <c r="M270" s="46" t="str">
        <f t="shared" si="14"/>
        <v>1000tv</v>
      </c>
      <c r="N270" s="46"/>
    </row>
    <row r="271" spans="1:14" ht="15">
      <c r="A271" s="42" t="s">
        <v>527</v>
      </c>
      <c r="B271" s="42">
        <v>1000</v>
      </c>
      <c r="C271" s="42" t="s">
        <v>246</v>
      </c>
      <c r="D271" s="43" t="s">
        <v>247</v>
      </c>
      <c r="E271" s="44">
        <v>72164</v>
      </c>
      <c r="F271" s="44">
        <f>Таблица14[[#This Row],[ip55]]*1.49987465123196</f>
        <v>108236.95433150316</v>
      </c>
      <c r="G271" s="41">
        <f>G246</f>
        <v>16.200000000000003</v>
      </c>
      <c r="H271" s="48">
        <v>350</v>
      </c>
      <c r="I271" s="48">
        <v>350</v>
      </c>
      <c r="J271" s="48">
        <v>350</v>
      </c>
      <c r="K271" s="46"/>
      <c r="L271" s="46" t="s">
        <v>71</v>
      </c>
      <c r="M271" s="46" t="str">
        <f t="shared" si="14"/>
        <v>1000tg</v>
      </c>
      <c r="N271" s="46"/>
    </row>
    <row r="272" spans="1:14" ht="15">
      <c r="A272" s="42" t="s">
        <v>528</v>
      </c>
      <c r="B272" s="42">
        <v>1000</v>
      </c>
      <c r="C272" s="42" t="s">
        <v>249</v>
      </c>
      <c r="D272" s="43" t="s">
        <v>250</v>
      </c>
      <c r="E272" s="44">
        <v>54123</v>
      </c>
      <c r="F272" s="44">
        <f>Таблица14[[#This Row],[ip55]]*1.49987465123196</f>
        <v>81177.715748627379</v>
      </c>
      <c r="G272" s="41">
        <v>16.200000000000003</v>
      </c>
      <c r="H272" s="48">
        <v>500</v>
      </c>
      <c r="I272" s="48">
        <v>500</v>
      </c>
      <c r="J272" s="48">
        <v>500</v>
      </c>
      <c r="K272" s="46"/>
      <c r="L272" s="46" t="s">
        <v>56</v>
      </c>
      <c r="M272" s="46" t="str">
        <f t="shared" si="14"/>
        <v>1000kl</v>
      </c>
      <c r="N272" s="46"/>
    </row>
    <row r="273" spans="1:14" ht="15">
      <c r="A273" s="42" t="s">
        <v>529</v>
      </c>
      <c r="B273" s="42">
        <v>1000</v>
      </c>
      <c r="C273" s="42" t="s">
        <v>252</v>
      </c>
      <c r="D273" s="43" t="s">
        <v>250</v>
      </c>
      <c r="E273" s="44">
        <v>54123</v>
      </c>
      <c r="F273" s="44">
        <f>Таблица14[[#This Row],[ip55]]*1.49987465123196</f>
        <v>81177.715748627379</v>
      </c>
      <c r="G273" s="41">
        <f>G246</f>
        <v>16.200000000000003</v>
      </c>
      <c r="H273" s="48">
        <v>500</v>
      </c>
      <c r="I273" s="48">
        <v>500</v>
      </c>
      <c r="J273" s="48">
        <v>500</v>
      </c>
      <c r="K273" s="46"/>
      <c r="L273" s="46" t="s">
        <v>50</v>
      </c>
      <c r="M273" s="46" t="str">
        <f t="shared" si="14"/>
        <v>1000kp</v>
      </c>
      <c r="N273" s="46"/>
    </row>
    <row r="274" spans="1:14" ht="15">
      <c r="A274" s="41" t="s">
        <v>530</v>
      </c>
      <c r="B274" s="42">
        <v>1000</v>
      </c>
      <c r="C274" s="42" t="s">
        <v>254</v>
      </c>
      <c r="D274" s="43" t="s">
        <v>255</v>
      </c>
      <c r="E274" s="44">
        <v>17236</v>
      </c>
      <c r="F274" s="44">
        <f>Таблица14[[#This Row],[ip55]]*1.49987465123196</f>
        <v>25851.839488634065</v>
      </c>
      <c r="G274" s="41">
        <f>G242</f>
        <v>5.4</v>
      </c>
      <c r="H274" s="48">
        <v>200</v>
      </c>
      <c r="I274" s="48">
        <v>300</v>
      </c>
      <c r="J274" s="48"/>
      <c r="K274" s="46"/>
      <c r="L274" s="46" t="s">
        <v>38</v>
      </c>
      <c r="M274" s="46" t="str">
        <f t="shared" si="14"/>
        <v>1000pf</v>
      </c>
      <c r="N274" s="46"/>
    </row>
    <row r="275" spans="1:14" ht="15">
      <c r="A275" s="41" t="s">
        <v>531</v>
      </c>
      <c r="B275" s="42">
        <v>1000</v>
      </c>
      <c r="C275" s="42" t="s">
        <v>257</v>
      </c>
      <c r="D275" s="43" t="s">
        <v>258</v>
      </c>
      <c r="E275" s="44">
        <v>40984</v>
      </c>
      <c r="F275" s="44">
        <f>Таблица14[[#This Row],[ip55]]*1.49987465123196</f>
        <v>61470.862706090651</v>
      </c>
      <c r="G275" s="41"/>
      <c r="H275" s="48"/>
      <c r="I275" s="48"/>
      <c r="J275" s="48"/>
      <c r="K275" s="46"/>
      <c r="L275" s="46" t="s">
        <v>46</v>
      </c>
      <c r="M275" s="46" t="str">
        <f t="shared" si="14"/>
        <v>1000ugf</v>
      </c>
      <c r="N275" s="46"/>
    </row>
    <row r="276" spans="1:14" ht="15">
      <c r="A276" s="41" t="s">
        <v>532</v>
      </c>
      <c r="B276" s="42">
        <v>1000</v>
      </c>
      <c r="C276" s="42" t="s">
        <v>260</v>
      </c>
      <c r="D276" s="43" t="s">
        <v>261</v>
      </c>
      <c r="E276" s="44">
        <v>47368</v>
      </c>
      <c r="F276" s="44">
        <f>Таблица14[[#This Row],[ip55]]*1.49987465123196</f>
        <v>71046.06247955549</v>
      </c>
      <c r="G276" s="41"/>
      <c r="H276" s="48"/>
      <c r="I276" s="48"/>
      <c r="J276" s="48"/>
      <c r="K276" s="46"/>
      <c r="L276" s="46" t="s">
        <v>49</v>
      </c>
      <c r="M276" s="46" t="str">
        <f t="shared" si="14"/>
        <v>1000uvf</v>
      </c>
      <c r="N276" s="46"/>
    </row>
    <row r="277" spans="1:14" ht="15">
      <c r="A277" s="41" t="s">
        <v>533</v>
      </c>
      <c r="B277" s="42">
        <v>1000</v>
      </c>
      <c r="C277" s="42" t="s">
        <v>263</v>
      </c>
      <c r="D277" s="43" t="s">
        <v>264</v>
      </c>
      <c r="E277" s="44">
        <v>34473</v>
      </c>
      <c r="F277" s="44">
        <f>Таблица14[[#This Row],[ip55]]*1.49987465123196</f>
        <v>51705.178851919358</v>
      </c>
      <c r="G277" s="41"/>
      <c r="H277" s="48"/>
      <c r="I277" s="48"/>
      <c r="J277" s="48"/>
      <c r="K277" s="46"/>
      <c r="L277" s="46"/>
      <c r="M277" s="46" t="str">
        <f t="shared" si="14"/>
        <v>1000</v>
      </c>
      <c r="N277" s="46"/>
    </row>
    <row r="278" spans="1:14" ht="15">
      <c r="A278" s="42" t="s">
        <v>534</v>
      </c>
      <c r="B278" s="42">
        <v>1000</v>
      </c>
      <c r="C278" s="42"/>
      <c r="D278" s="43" t="s">
        <v>266</v>
      </c>
      <c r="E278" s="44">
        <v>31026</v>
      </c>
      <c r="F278" s="44">
        <f>Таблица14[[#This Row],[ip55]]*1.49987465123196</f>
        <v>46535.110929122791</v>
      </c>
      <c r="G278" s="51">
        <f t="shared" ref="G278:G279" si="15">G242</f>
        <v>5.4</v>
      </c>
      <c r="H278" s="48">
        <v>200</v>
      </c>
      <c r="I278" s="48">
        <v>300</v>
      </c>
      <c r="J278" s="48"/>
      <c r="K278" s="46"/>
      <c r="L278" s="46"/>
      <c r="M278" s="46" t="str">
        <f t="shared" si="14"/>
        <v>1000</v>
      </c>
      <c r="N278" s="46"/>
    </row>
    <row r="279" spans="1:14" ht="15">
      <c r="A279" s="42" t="s">
        <v>535</v>
      </c>
      <c r="B279" s="42">
        <v>1000</v>
      </c>
      <c r="C279" s="42" t="s">
        <v>268</v>
      </c>
      <c r="D279" s="43" t="s">
        <v>269</v>
      </c>
      <c r="E279" s="44">
        <v>185982</v>
      </c>
      <c r="F279" s="44">
        <f>Таблица14[[#This Row],[ip55]]*1.49987465123196</f>
        <v>278949.68738542241</v>
      </c>
      <c r="G279" s="51">
        <f t="shared" si="15"/>
        <v>8.1000000000000014</v>
      </c>
      <c r="H279" s="48">
        <v>500</v>
      </c>
      <c r="I279" s="48">
        <v>500</v>
      </c>
      <c r="J279" s="48"/>
      <c r="K279" s="46"/>
      <c r="L279" s="46"/>
      <c r="M279" s="46" t="str">
        <f t="shared" si="14"/>
        <v>1000</v>
      </c>
      <c r="N279" s="46"/>
    </row>
    <row r="280" spans="1:14" ht="15">
      <c r="A280" s="42" t="s">
        <v>536</v>
      </c>
      <c r="B280" s="42">
        <v>1000</v>
      </c>
      <c r="C280" s="42"/>
      <c r="D280" s="43" t="s">
        <v>271</v>
      </c>
      <c r="E280" s="44">
        <v>40678</v>
      </c>
      <c r="F280" s="44">
        <f>Таблица14[[#This Row],[ip55]]*1.49987465123196</f>
        <v>61011.901062813675</v>
      </c>
      <c r="G280" s="51">
        <f>G243</f>
        <v>8.1000000000000014</v>
      </c>
      <c r="H280" s="48">
        <v>200</v>
      </c>
      <c r="I280" s="48">
        <v>500</v>
      </c>
      <c r="J280" s="48"/>
      <c r="K280" s="46"/>
      <c r="L280" s="46"/>
      <c r="M280" s="46" t="str">
        <f t="shared" si="14"/>
        <v>1000</v>
      </c>
      <c r="N280" s="46"/>
    </row>
    <row r="281" spans="1:14" ht="15">
      <c r="A281" s="42" t="s">
        <v>537</v>
      </c>
      <c r="B281" s="42">
        <v>1000</v>
      </c>
      <c r="C281" s="42"/>
      <c r="D281" s="43" t="s">
        <v>538</v>
      </c>
      <c r="E281" s="44">
        <v>125309</v>
      </c>
      <c r="F281" s="44">
        <f>Таблица14[[#This Row],[ip55]]*1.49987465123196</f>
        <v>187947.79267122567</v>
      </c>
      <c r="G281" s="51">
        <f>G245</f>
        <v>13.5</v>
      </c>
      <c r="H281" s="48">
        <v>200</v>
      </c>
      <c r="I281" s="48">
        <v>1000</v>
      </c>
      <c r="J281" s="48"/>
      <c r="K281" s="46"/>
      <c r="L281" s="46"/>
      <c r="M281" s="46" t="str">
        <f t="shared" si="14"/>
        <v>1000</v>
      </c>
      <c r="N281" s="46"/>
    </row>
    <row r="282" spans="1:14" ht="15">
      <c r="A282" s="42" t="s">
        <v>539</v>
      </c>
      <c r="B282" s="42">
        <v>1000</v>
      </c>
      <c r="C282" s="42"/>
      <c r="D282" s="43" t="s">
        <v>275</v>
      </c>
      <c r="E282" s="44">
        <v>95207</v>
      </c>
      <c r="F282" s="44">
        <f>Таблица14[[#This Row],[ip55]]*1.49987465123196</f>
        <v>142798.56591984123</v>
      </c>
      <c r="G282" s="51">
        <f>G245</f>
        <v>13.5</v>
      </c>
      <c r="H282" s="48">
        <v>200</v>
      </c>
      <c r="I282" s="48">
        <v>1000</v>
      </c>
      <c r="J282" s="48"/>
      <c r="K282" s="46"/>
      <c r="L282" s="46"/>
      <c r="M282" s="46" t="str">
        <f t="shared" si="14"/>
        <v>1000</v>
      </c>
      <c r="N282" s="46"/>
    </row>
    <row r="283" spans="1:14" ht="15">
      <c r="A283" s="42" t="s">
        <v>540</v>
      </c>
      <c r="B283" s="42">
        <v>1000</v>
      </c>
      <c r="C283" s="42"/>
      <c r="D283" s="43" t="s">
        <v>277</v>
      </c>
      <c r="E283" s="44">
        <v>60406</v>
      </c>
      <c r="F283" s="44">
        <f>Таблица14[[#This Row],[ip55]]*1.49987465123196</f>
        <v>90601.428182317773</v>
      </c>
      <c r="G283" s="51">
        <f t="shared" ref="G283:G284" si="16">G243</f>
        <v>8.1000000000000014</v>
      </c>
      <c r="H283" s="48">
        <v>200</v>
      </c>
      <c r="I283" s="48">
        <v>500</v>
      </c>
      <c r="J283" s="48"/>
      <c r="K283" s="46"/>
      <c r="L283" s="46"/>
      <c r="M283" s="46" t="str">
        <f t="shared" si="14"/>
        <v>1000</v>
      </c>
      <c r="N283" s="46"/>
    </row>
    <row r="284" spans="1:14" ht="15">
      <c r="A284" s="42" t="s">
        <v>541</v>
      </c>
      <c r="B284" s="42">
        <v>1000</v>
      </c>
      <c r="C284" s="42" t="s">
        <v>279</v>
      </c>
      <c r="D284" s="43" t="s">
        <v>280</v>
      </c>
      <c r="E284" s="44">
        <v>71015</v>
      </c>
      <c r="F284" s="44">
        <f>Таблица14[[#This Row],[ip55]]*1.49987465123196</f>
        <v>106513.59835723764</v>
      </c>
      <c r="G284" s="51">
        <f t="shared" si="16"/>
        <v>10.8</v>
      </c>
      <c r="H284" s="48">
        <v>1000</v>
      </c>
      <c r="I284" s="48"/>
      <c r="J284" s="48"/>
      <c r="K284" s="46"/>
      <c r="L284" s="46" t="s">
        <v>75</v>
      </c>
      <c r="M284" s="46" t="str">
        <f t="shared" si="14"/>
        <v>1000sk</v>
      </c>
      <c r="N284" s="46"/>
    </row>
    <row r="285" spans="1:14" ht="15">
      <c r="A285" s="42" t="s">
        <v>542</v>
      </c>
      <c r="B285" s="42">
        <v>1000</v>
      </c>
      <c r="C285" s="42"/>
      <c r="D285" s="43" t="s">
        <v>282</v>
      </c>
      <c r="E285" s="44">
        <v>167384</v>
      </c>
      <c r="F285" s="44">
        <f>Таблица14[[#This Row],[ip55]]*1.49987465123196</f>
        <v>251055.01862181039</v>
      </c>
      <c r="G285" s="41">
        <f>G244</f>
        <v>10.8</v>
      </c>
      <c r="H285" s="48">
        <v>1000</v>
      </c>
      <c r="I285" s="48"/>
      <c r="J285" s="48"/>
      <c r="K285" s="46"/>
      <c r="L285" s="46"/>
      <c r="M285" s="46" t="str">
        <f t="shared" si="14"/>
        <v>1000</v>
      </c>
      <c r="N285" s="46"/>
    </row>
    <row r="286" spans="1:14" ht="15">
      <c r="A286" s="42" t="s">
        <v>543</v>
      </c>
      <c r="B286" s="42">
        <v>1000</v>
      </c>
      <c r="C286" s="42"/>
      <c r="D286" s="43" t="s">
        <v>284</v>
      </c>
      <c r="E286" s="44">
        <v>158085</v>
      </c>
      <c r="F286" s="44">
        <f>Таблица14[[#This Row],[ip55]]*1.49987465123196</f>
        <v>237107.6842400044</v>
      </c>
      <c r="G286" s="41">
        <f>G244</f>
        <v>10.8</v>
      </c>
      <c r="H286" s="48">
        <v>1000</v>
      </c>
      <c r="I286" s="48"/>
      <c r="J286" s="48"/>
      <c r="K286" s="46"/>
      <c r="L286" s="46"/>
      <c r="M286" s="46" t="str">
        <f t="shared" si="14"/>
        <v>1000</v>
      </c>
      <c r="N286" s="46"/>
    </row>
    <row r="287" spans="1:14" ht="15">
      <c r="A287" s="42" t="s">
        <v>544</v>
      </c>
      <c r="B287" s="42">
        <v>1000</v>
      </c>
      <c r="C287" s="42"/>
      <c r="D287" s="43" t="s">
        <v>286</v>
      </c>
      <c r="E287" s="44">
        <v>225968</v>
      </c>
      <c r="F287" s="44">
        <f>Таблица14[[#This Row],[ip55]]*1.49987465123196</f>
        <v>338923.67518958356</v>
      </c>
      <c r="G287" s="41">
        <f>G244</f>
        <v>10.8</v>
      </c>
      <c r="H287" s="48">
        <v>1000</v>
      </c>
      <c r="I287" s="48"/>
      <c r="J287" s="48"/>
      <c r="K287" s="46"/>
      <c r="L287" s="46"/>
      <c r="M287" s="46" t="str">
        <f t="shared" si="14"/>
        <v>1000</v>
      </c>
      <c r="N287" s="46"/>
    </row>
    <row r="288" spans="1:14" ht="15">
      <c r="A288" s="42" t="s">
        <v>545</v>
      </c>
      <c r="B288" s="42">
        <v>1000</v>
      </c>
      <c r="C288" s="42"/>
      <c r="D288" s="43" t="s">
        <v>288</v>
      </c>
      <c r="E288" s="44">
        <v>61582</v>
      </c>
      <c r="F288" s="44">
        <f>Таблица14[[#This Row],[ip55]]*1.49987465123196</f>
        <v>92365.280772166559</v>
      </c>
      <c r="G288" s="41">
        <f>G244</f>
        <v>10.8</v>
      </c>
      <c r="H288" s="48">
        <v>1000</v>
      </c>
      <c r="I288" s="48"/>
      <c r="J288" s="48"/>
      <c r="K288" s="46"/>
      <c r="L288" s="46"/>
      <c r="M288" s="46" t="str">
        <f t="shared" si="14"/>
        <v>1000</v>
      </c>
      <c r="N288" s="46"/>
    </row>
    <row r="289" spans="1:14" ht="15">
      <c r="A289" s="42" t="s">
        <v>546</v>
      </c>
      <c r="B289" s="42">
        <v>1000</v>
      </c>
      <c r="C289" s="42"/>
      <c r="D289" s="43" t="s">
        <v>290</v>
      </c>
      <c r="E289" s="44">
        <v>161334</v>
      </c>
      <c r="F289" s="44">
        <f>Таблица14[[#This Row],[ip55]]*1.49987465123196</f>
        <v>241980.77698185705</v>
      </c>
      <c r="G289" s="41">
        <f>G244</f>
        <v>10.8</v>
      </c>
      <c r="H289" s="48">
        <v>1000</v>
      </c>
      <c r="I289" s="48"/>
      <c r="J289" s="48"/>
      <c r="K289" s="46"/>
      <c r="L289" s="46"/>
      <c r="M289" s="46" t="str">
        <f t="shared" si="14"/>
        <v>1000</v>
      </c>
      <c r="N289" s="46"/>
    </row>
    <row r="290" spans="1:14" ht="15">
      <c r="A290" s="42" t="s">
        <v>547</v>
      </c>
      <c r="B290" s="42">
        <v>1000</v>
      </c>
      <c r="C290" s="42"/>
      <c r="D290" s="43" t="s">
        <v>364</v>
      </c>
      <c r="E290" s="44">
        <v>265179</v>
      </c>
      <c r="F290" s="44">
        <f>Таблица14[[#This Row],[ip55]]*1.49987465123196</f>
        <v>397735.26013903995</v>
      </c>
      <c r="G290" s="41">
        <f>G244</f>
        <v>10.8</v>
      </c>
      <c r="H290" s="48">
        <v>1000</v>
      </c>
      <c r="I290" s="48"/>
      <c r="J290" s="48"/>
      <c r="K290" s="46"/>
      <c r="L290" s="46"/>
      <c r="M290" s="46" t="str">
        <f t="shared" si="14"/>
        <v>1000</v>
      </c>
      <c r="N290" s="46"/>
    </row>
    <row r="291" spans="1:14" ht="15">
      <c r="A291" s="42" t="s">
        <v>548</v>
      </c>
      <c r="B291" s="42">
        <v>1000</v>
      </c>
      <c r="C291" s="42"/>
      <c r="D291" s="43" t="s">
        <v>294</v>
      </c>
      <c r="E291" s="44">
        <v>229914</v>
      </c>
      <c r="F291" s="44">
        <f>Таблица14[[#This Row],[ip55]]*1.49987465123196</f>
        <v>344842.18056334485</v>
      </c>
      <c r="G291" s="41">
        <f>G244</f>
        <v>10.8</v>
      </c>
      <c r="H291" s="48">
        <v>1000</v>
      </c>
      <c r="I291" s="48"/>
      <c r="J291" s="48"/>
      <c r="K291" s="46"/>
      <c r="L291" s="46"/>
      <c r="M291" s="46" t="str">
        <f t="shared" si="14"/>
        <v>1000</v>
      </c>
      <c r="N291" s="46"/>
    </row>
    <row r="292" spans="1:14" ht="15">
      <c r="A292" s="42" t="s">
        <v>549</v>
      </c>
      <c r="B292" s="42">
        <v>1000</v>
      </c>
      <c r="C292" s="42"/>
      <c r="D292" s="43" t="s">
        <v>427</v>
      </c>
      <c r="E292" s="44">
        <v>346828</v>
      </c>
      <c r="F292" s="44">
        <f>Таблица14[[#This Row],[ip55]]*1.49987465123196</f>
        <v>520198.52553747827</v>
      </c>
      <c r="G292" s="41"/>
      <c r="H292" s="48">
        <v>0</v>
      </c>
      <c r="I292" s="48"/>
      <c r="J292" s="48"/>
      <c r="K292" s="46"/>
      <c r="L292" s="46"/>
      <c r="M292" s="46" t="str">
        <f t="shared" si="14"/>
        <v>1000</v>
      </c>
      <c r="N292" s="46"/>
    </row>
    <row r="293" spans="1:14" ht="15">
      <c r="A293" s="42" t="s">
        <v>550</v>
      </c>
      <c r="B293" s="42">
        <v>1000</v>
      </c>
      <c r="C293" s="42" t="s">
        <v>298</v>
      </c>
      <c r="D293" s="43" t="s">
        <v>299</v>
      </c>
      <c r="E293" s="44">
        <v>109497</v>
      </c>
      <c r="F293" s="44">
        <f>Таблица14[[#This Row],[ip55]]*1.49987465123196</f>
        <v>164231.77468594594</v>
      </c>
      <c r="G293" s="41">
        <f>G245</f>
        <v>13.5</v>
      </c>
      <c r="H293" s="48">
        <v>1500</v>
      </c>
      <c r="I293" s="48"/>
      <c r="J293" s="48"/>
      <c r="K293" s="46"/>
      <c r="L293" s="46" t="s">
        <v>84</v>
      </c>
      <c r="M293" s="46" t="str">
        <f t="shared" si="14"/>
        <v>1000tsv</v>
      </c>
      <c r="N293" s="46"/>
    </row>
    <row r="294" spans="1:14" ht="15">
      <c r="A294" s="42" t="s">
        <v>551</v>
      </c>
      <c r="B294" s="42">
        <v>1000</v>
      </c>
      <c r="C294" s="42"/>
      <c r="D294" s="43" t="s">
        <v>301</v>
      </c>
      <c r="E294" s="44">
        <v>137489</v>
      </c>
      <c r="F294" s="44">
        <f>Таблица14[[#This Row],[ip55]]*1.49987465123196</f>
        <v>206216.26592323097</v>
      </c>
      <c r="G294" s="41">
        <f>G244</f>
        <v>10.8</v>
      </c>
      <c r="H294" s="48">
        <v>1500</v>
      </c>
      <c r="I294" s="48">
        <v>500</v>
      </c>
      <c r="J294" s="48"/>
      <c r="K294" s="46"/>
      <c r="L294" s="46"/>
      <c r="M294" s="46" t="str">
        <f t="shared" si="14"/>
        <v>1000</v>
      </c>
      <c r="N294" s="46"/>
    </row>
    <row r="295" spans="1:14" ht="15">
      <c r="A295" s="42" t="s">
        <v>552</v>
      </c>
      <c r="B295" s="42">
        <v>1000</v>
      </c>
      <c r="C295" s="42"/>
      <c r="D295" s="43" t="s">
        <v>303</v>
      </c>
      <c r="E295" s="44">
        <v>55302</v>
      </c>
      <c r="F295" s="44">
        <f>Таблица14[[#This Row],[ip55]]*1.49987465123196</f>
        <v>82946.06796242985</v>
      </c>
      <c r="G295" s="41">
        <f>G248</f>
        <v>21.6</v>
      </c>
      <c r="H295" s="48">
        <v>1500</v>
      </c>
      <c r="I295" s="48"/>
      <c r="J295" s="48"/>
      <c r="K295" s="46"/>
      <c r="L295" s="46"/>
      <c r="M295" s="46" t="str">
        <f t="shared" si="14"/>
        <v>1000</v>
      </c>
      <c r="N295" s="46"/>
    </row>
    <row r="296" spans="1:14" ht="15">
      <c r="A296" s="42" t="s">
        <v>553</v>
      </c>
      <c r="B296" s="42">
        <v>1000</v>
      </c>
      <c r="C296" s="42"/>
      <c r="D296" s="43" t="s">
        <v>305</v>
      </c>
      <c r="E296" s="44">
        <v>91383</v>
      </c>
      <c r="F296" s="44">
        <f>Таблица14[[#This Row],[ip55]]*1.49987465123196</f>
        <v>137063.0452535302</v>
      </c>
      <c r="G296" s="41">
        <f>G247</f>
        <v>18.900000000000002</v>
      </c>
      <c r="H296" s="48">
        <v>1500</v>
      </c>
      <c r="I296" s="48">
        <v>500</v>
      </c>
      <c r="J296" s="48"/>
      <c r="K296" s="46"/>
      <c r="L296" s="46"/>
      <c r="M296" s="46" t="str">
        <f t="shared" si="14"/>
        <v>1000</v>
      </c>
      <c r="N296" s="46"/>
    </row>
    <row r="297" spans="1:14" ht="15">
      <c r="A297" s="42" t="s">
        <v>554</v>
      </c>
      <c r="B297" s="42">
        <v>1000</v>
      </c>
      <c r="C297" s="42"/>
      <c r="D297" s="43" t="s">
        <v>111</v>
      </c>
      <c r="E297" s="44">
        <v>40045</v>
      </c>
      <c r="F297" s="44">
        <f>Таблица14[[#This Row],[ip55]]*1.49987465123196</f>
        <v>60062.48040858384</v>
      </c>
      <c r="G297" s="41"/>
      <c r="H297" s="48">
        <v>500</v>
      </c>
      <c r="I297" s="48"/>
      <c r="J297" s="48"/>
      <c r="K297" s="46"/>
      <c r="L297" s="46"/>
      <c r="M297" s="46" t="str">
        <f t="shared" si="14"/>
        <v>1000</v>
      </c>
      <c r="N297" s="46"/>
    </row>
    <row r="298" spans="1:14" ht="15">
      <c r="A298" s="42" t="s">
        <v>555</v>
      </c>
      <c r="B298" s="42">
        <v>1000</v>
      </c>
      <c r="C298" s="42"/>
      <c r="D298" s="43" t="s">
        <v>308</v>
      </c>
      <c r="E298" s="44">
        <v>7852</v>
      </c>
      <c r="F298" s="44">
        <f>Таблица14[[#This Row],[ip55]]*1.49987465123196</f>
        <v>11777.015761473351</v>
      </c>
      <c r="G298" s="41"/>
      <c r="H298" s="48">
        <v>200</v>
      </c>
      <c r="I298" s="48"/>
      <c r="J298" s="48"/>
      <c r="K298" s="46"/>
      <c r="L298" s="46" t="s">
        <v>101</v>
      </c>
      <c r="M298" s="46" t="str">
        <f t="shared" si="14"/>
        <v>1000sb</v>
      </c>
      <c r="N298" s="46"/>
    </row>
    <row r="299" spans="1:14" ht="15">
      <c r="A299" s="42" t="s">
        <v>556</v>
      </c>
      <c r="B299" s="42">
        <v>1000</v>
      </c>
      <c r="C299" s="42"/>
      <c r="D299" s="43" t="s">
        <v>310</v>
      </c>
      <c r="E299" s="44">
        <v>1038</v>
      </c>
      <c r="F299" s="44">
        <f>Таблица14[[#This Row],[ip55]]*1.49987465123196</f>
        <v>1556.8698879787746</v>
      </c>
      <c r="G299" s="41"/>
      <c r="H299" s="48">
        <v>200</v>
      </c>
      <c r="I299" s="48"/>
      <c r="J299" s="48"/>
      <c r="K299" s="46"/>
      <c r="L299" s="46"/>
      <c r="M299" s="46" t="str">
        <f t="shared" si="14"/>
        <v>1000</v>
      </c>
      <c r="N299" s="46"/>
    </row>
    <row r="300" spans="1:14" ht="15">
      <c r="A300" s="42" t="s">
        <v>557</v>
      </c>
      <c r="B300" s="42">
        <v>1000</v>
      </c>
      <c r="C300" s="42" t="s">
        <v>312</v>
      </c>
      <c r="D300" s="43" t="s">
        <v>313</v>
      </c>
      <c r="E300" s="44">
        <v>34082</v>
      </c>
      <c r="F300" s="44">
        <f>Таблица14[[#This Row],[ip55]]*1.49987465123196</f>
        <v>51118.727863287662</v>
      </c>
      <c r="G300" s="41"/>
      <c r="H300" s="48">
        <v>200</v>
      </c>
      <c r="I300" s="48"/>
      <c r="J300" s="48"/>
      <c r="K300" s="46"/>
      <c r="L300" s="46" t="s">
        <v>99</v>
      </c>
      <c r="M300" s="46" t="str">
        <f t="shared" si="14"/>
        <v>1000kz</v>
      </c>
      <c r="N300" s="46"/>
    </row>
    <row r="301" spans="1:14" ht="15">
      <c r="A301" s="42" t="s">
        <v>558</v>
      </c>
      <c r="B301" s="42">
        <v>1000</v>
      </c>
      <c r="C301" s="42"/>
      <c r="D301" s="43" t="s">
        <v>120</v>
      </c>
      <c r="E301" s="44">
        <v>15513</v>
      </c>
      <c r="F301" s="44">
        <f>Таблица14[[#This Row],[ip55]]*1.49987465123196</f>
        <v>23267.555464561396</v>
      </c>
      <c r="G301" s="41"/>
      <c r="H301" s="48"/>
      <c r="I301" s="48"/>
      <c r="J301" s="48"/>
      <c r="K301" s="46"/>
      <c r="L301" s="46"/>
      <c r="M301" s="46" t="str">
        <f t="shared" si="14"/>
        <v>1000</v>
      </c>
      <c r="N301" s="46"/>
    </row>
    <row r="302" spans="1:14" ht="15">
      <c r="A302" s="42" t="s">
        <v>559</v>
      </c>
      <c r="B302" s="42">
        <v>1250</v>
      </c>
      <c r="C302" s="42" t="s">
        <v>181</v>
      </c>
      <c r="D302" s="43" t="s">
        <v>182</v>
      </c>
      <c r="E302" s="44">
        <v>10767</v>
      </c>
      <c r="F302" s="44">
        <f>Таблица14[[#This Row],[ip55]]*1.49987465123196</f>
        <v>16149.150369814513</v>
      </c>
      <c r="G302" s="41">
        <f>G304*0.5</f>
        <v>6.6</v>
      </c>
      <c r="H302" s="48">
        <v>500</v>
      </c>
      <c r="I302" s="48"/>
      <c r="J302" s="48"/>
      <c r="K302" s="46"/>
      <c r="L302" s="46" t="s">
        <v>36</v>
      </c>
      <c r="M302" s="46" t="str">
        <f t="shared" si="14"/>
        <v>1250pt0.5</v>
      </c>
      <c r="N302" s="49" t="s">
        <v>183</v>
      </c>
    </row>
    <row r="303" spans="1:14" ht="15">
      <c r="A303" s="42" t="s">
        <v>560</v>
      </c>
      <c r="B303" s="42">
        <v>1250</v>
      </c>
      <c r="C303" s="42" t="s">
        <v>181</v>
      </c>
      <c r="D303" s="43" t="s">
        <v>182</v>
      </c>
      <c r="E303" s="44">
        <v>19166</v>
      </c>
      <c r="F303" s="44">
        <f>Таблица14[[#This Row],[ip55]]*1.49987465123196</f>
        <v>28746.597565511747</v>
      </c>
      <c r="G303" s="41">
        <f>G304*0.75</f>
        <v>9.8999999999999986</v>
      </c>
      <c r="H303" s="48">
        <v>750</v>
      </c>
      <c r="I303" s="48"/>
      <c r="J303" s="48"/>
      <c r="K303" s="46"/>
      <c r="L303" s="46" t="s">
        <v>36</v>
      </c>
      <c r="M303" s="46" t="str">
        <f t="shared" si="14"/>
        <v>1250pt0.9</v>
      </c>
      <c r="N303" s="49" t="s">
        <v>185</v>
      </c>
    </row>
    <row r="304" spans="1:14" ht="15">
      <c r="A304" s="42" t="s">
        <v>561</v>
      </c>
      <c r="B304" s="42">
        <v>1250</v>
      </c>
      <c r="C304" s="42" t="s">
        <v>181</v>
      </c>
      <c r="D304" s="43" t="s">
        <v>187</v>
      </c>
      <c r="E304" s="44">
        <v>21535</v>
      </c>
      <c r="F304" s="44">
        <f>Таблица14[[#This Row],[ip55]]*1.49987465123196</f>
        <v>32299.800614280259</v>
      </c>
      <c r="G304" s="41">
        <v>13.2</v>
      </c>
      <c r="H304" s="48">
        <v>1000</v>
      </c>
      <c r="I304" s="48"/>
      <c r="J304" s="48"/>
      <c r="K304" s="46"/>
      <c r="L304" s="46" t="s">
        <v>36</v>
      </c>
      <c r="M304" s="46" t="str">
        <f t="shared" si="14"/>
        <v>1250pt1.0</v>
      </c>
      <c r="N304" s="49" t="s">
        <v>188</v>
      </c>
    </row>
    <row r="305" spans="1:14" ht="15">
      <c r="A305" s="42" t="s">
        <v>562</v>
      </c>
      <c r="B305" s="42">
        <v>1250</v>
      </c>
      <c r="C305" s="42" t="s">
        <v>181</v>
      </c>
      <c r="D305" s="43" t="s">
        <v>182</v>
      </c>
      <c r="E305" s="44">
        <v>29934</v>
      </c>
      <c r="F305" s="44">
        <f>Таблица14[[#This Row],[ip55]]*1.49987465123196</f>
        <v>44897.247809977496</v>
      </c>
      <c r="G305" s="41">
        <f>G304*1.25</f>
        <v>16.5</v>
      </c>
      <c r="H305" s="48">
        <v>1250</v>
      </c>
      <c r="I305" s="48"/>
      <c r="J305" s="48"/>
      <c r="K305" s="46"/>
      <c r="L305" s="46" t="s">
        <v>36</v>
      </c>
      <c r="M305" s="46" t="str">
        <f t="shared" si="14"/>
        <v>1250pt1.4</v>
      </c>
      <c r="N305" s="49" t="s">
        <v>190</v>
      </c>
    </row>
    <row r="306" spans="1:14" ht="15">
      <c r="A306" s="42" t="s">
        <v>563</v>
      </c>
      <c r="B306" s="42">
        <v>1250</v>
      </c>
      <c r="C306" s="42" t="s">
        <v>181</v>
      </c>
      <c r="D306" s="43" t="s">
        <v>182</v>
      </c>
      <c r="E306" s="44">
        <v>32302</v>
      </c>
      <c r="F306" s="44">
        <f>Таблица14[[#This Row],[ip55]]*1.49987465123196</f>
        <v>48448.950984094772</v>
      </c>
      <c r="G306" s="41">
        <f>G304*1.5</f>
        <v>19.799999999999997</v>
      </c>
      <c r="H306" s="48">
        <v>1500</v>
      </c>
      <c r="I306" s="48"/>
      <c r="J306" s="48"/>
      <c r="K306" s="46"/>
      <c r="L306" s="46" t="s">
        <v>36</v>
      </c>
      <c r="M306" s="46" t="str">
        <f t="shared" si="14"/>
        <v>1250pt1.5</v>
      </c>
      <c r="N306" s="49" t="s">
        <v>192</v>
      </c>
    </row>
    <row r="307" spans="1:14" ht="15">
      <c r="A307" s="42" t="s">
        <v>564</v>
      </c>
      <c r="B307" s="42">
        <v>1250</v>
      </c>
      <c r="C307" s="42" t="s">
        <v>181</v>
      </c>
      <c r="D307" s="43" t="s">
        <v>182</v>
      </c>
      <c r="E307" s="44">
        <v>40701</v>
      </c>
      <c r="F307" s="44">
        <f>Таблица14[[#This Row],[ip55]]*1.49987465123196</f>
        <v>61046.398179792006</v>
      </c>
      <c r="G307" s="41">
        <f>G304*1.75</f>
        <v>23.099999999999998</v>
      </c>
      <c r="H307" s="48">
        <v>1750</v>
      </c>
      <c r="I307" s="48"/>
      <c r="J307" s="48"/>
      <c r="K307" s="46"/>
      <c r="L307" s="46" t="s">
        <v>36</v>
      </c>
      <c r="M307" s="46" t="str">
        <f t="shared" si="14"/>
        <v>1250pt1.9</v>
      </c>
      <c r="N307" s="49" t="s">
        <v>194</v>
      </c>
    </row>
    <row r="308" spans="1:14" ht="15">
      <c r="A308" s="42" t="s">
        <v>565</v>
      </c>
      <c r="B308" s="42">
        <v>1250</v>
      </c>
      <c r="C308" s="42" t="s">
        <v>181</v>
      </c>
      <c r="D308" s="43" t="s">
        <v>196</v>
      </c>
      <c r="E308" s="44">
        <v>43070</v>
      </c>
      <c r="F308" s="44">
        <f>Таблица14[[#This Row],[ip55]]*1.49987465123196</f>
        <v>64599.601228560517</v>
      </c>
      <c r="G308" s="41">
        <f>G304*2</f>
        <v>26.4</v>
      </c>
      <c r="H308" s="48">
        <v>2000</v>
      </c>
      <c r="I308" s="48"/>
      <c r="J308" s="48"/>
      <c r="K308" s="46"/>
      <c r="L308" s="46" t="s">
        <v>36</v>
      </c>
      <c r="M308" s="46" t="str">
        <f t="shared" si="14"/>
        <v>1250pt2.0</v>
      </c>
      <c r="N308" s="49" t="s">
        <v>197</v>
      </c>
    </row>
    <row r="309" spans="1:14" ht="15">
      <c r="A309" s="42" t="s">
        <v>566</v>
      </c>
      <c r="B309" s="42">
        <v>1250</v>
      </c>
      <c r="C309" s="42" t="s">
        <v>181</v>
      </c>
      <c r="D309" s="43" t="s">
        <v>182</v>
      </c>
      <c r="E309" s="44">
        <v>51469</v>
      </c>
      <c r="F309" s="44">
        <f>Таблица14[[#This Row],[ip55]]*1.49987465123196</f>
        <v>77197.048424257751</v>
      </c>
      <c r="G309" s="41">
        <f>G304*2.25</f>
        <v>29.7</v>
      </c>
      <c r="H309" s="48">
        <v>2250</v>
      </c>
      <c r="I309" s="48"/>
      <c r="J309" s="48"/>
      <c r="K309" s="46"/>
      <c r="L309" s="46" t="s">
        <v>36</v>
      </c>
      <c r="M309" s="46" t="str">
        <f t="shared" si="14"/>
        <v>1250pt2.4</v>
      </c>
      <c r="N309" s="49" t="s">
        <v>199</v>
      </c>
    </row>
    <row r="310" spans="1:14" ht="15">
      <c r="A310" s="42" t="s">
        <v>567</v>
      </c>
      <c r="B310" s="42">
        <v>1250</v>
      </c>
      <c r="C310" s="42" t="s">
        <v>181</v>
      </c>
      <c r="D310" s="43" t="s">
        <v>182</v>
      </c>
      <c r="E310" s="50">
        <v>53837</v>
      </c>
      <c r="F310" s="50">
        <f>Таблица14[[#This Row],[ip55]]*1.49987465123196</f>
        <v>80748.751598375035</v>
      </c>
      <c r="G310" s="51">
        <f>G304*2.5</f>
        <v>33</v>
      </c>
      <c r="H310" s="52">
        <v>2500</v>
      </c>
      <c r="I310" s="52"/>
      <c r="J310" s="52"/>
      <c r="K310" s="46"/>
      <c r="L310" s="46" t="s">
        <v>36</v>
      </c>
      <c r="M310" s="46" t="str">
        <f t="shared" si="14"/>
        <v>1250pt2.5</v>
      </c>
      <c r="N310" s="49" t="s">
        <v>201</v>
      </c>
    </row>
    <row r="311" spans="1:14" ht="15">
      <c r="A311" s="42" t="s">
        <v>568</v>
      </c>
      <c r="B311" s="42">
        <v>1250</v>
      </c>
      <c r="C311" s="42" t="s">
        <v>181</v>
      </c>
      <c r="D311" s="43" t="s">
        <v>182</v>
      </c>
      <c r="E311" s="44">
        <v>62236</v>
      </c>
      <c r="F311" s="44">
        <f>Таблица14[[#This Row],[ip55]]*1.49987465123196</f>
        <v>93346.198794072261</v>
      </c>
      <c r="G311" s="41">
        <f>G304*2.75</f>
        <v>36.299999999999997</v>
      </c>
      <c r="H311" s="48">
        <v>2750</v>
      </c>
      <c r="I311" s="48"/>
      <c r="J311" s="48"/>
      <c r="K311" s="46"/>
      <c r="L311" s="46" t="s">
        <v>36</v>
      </c>
      <c r="M311" s="46" t="str">
        <f t="shared" si="14"/>
        <v>1250pt2.9</v>
      </c>
      <c r="N311" s="49" t="s">
        <v>203</v>
      </c>
    </row>
    <row r="312" spans="1:14" ht="15">
      <c r="A312" s="42" t="s">
        <v>569</v>
      </c>
      <c r="B312" s="42">
        <v>1250</v>
      </c>
      <c r="C312" s="42" t="s">
        <v>181</v>
      </c>
      <c r="D312" s="43" t="s">
        <v>205</v>
      </c>
      <c r="E312" s="44">
        <v>64605</v>
      </c>
      <c r="F312" s="44">
        <f>Таблица14[[#This Row],[ip55]]*1.49987465123196</f>
        <v>96899.401842840787</v>
      </c>
      <c r="G312" s="41">
        <f>G304*3</f>
        <v>39.599999999999994</v>
      </c>
      <c r="H312" s="48">
        <v>3000</v>
      </c>
      <c r="I312" s="48"/>
      <c r="J312" s="48"/>
      <c r="K312" s="46"/>
      <c r="L312" s="46" t="s">
        <v>36</v>
      </c>
      <c r="M312" s="46" t="str">
        <f t="shared" si="14"/>
        <v>1250pt3.0</v>
      </c>
      <c r="N312" s="49" t="s">
        <v>206</v>
      </c>
    </row>
    <row r="313" spans="1:14" ht="15">
      <c r="A313" s="42" t="s">
        <v>570</v>
      </c>
      <c r="B313" s="42">
        <v>1250</v>
      </c>
      <c r="C313" s="42" t="s">
        <v>181</v>
      </c>
      <c r="D313" s="43" t="s">
        <v>182</v>
      </c>
      <c r="E313" s="44">
        <v>73004</v>
      </c>
      <c r="F313" s="44">
        <f>Таблица14[[#This Row],[ip55]]*1.49987465123196</f>
        <v>109496.84903853801</v>
      </c>
      <c r="G313" s="41">
        <f>G304*3.25</f>
        <v>42.9</v>
      </c>
      <c r="H313" s="48">
        <v>3250</v>
      </c>
      <c r="I313" s="48"/>
      <c r="J313" s="48"/>
      <c r="K313" s="46"/>
      <c r="L313" s="46" t="s">
        <v>36</v>
      </c>
      <c r="M313" s="46" t="str">
        <f t="shared" si="14"/>
        <v>1250pt</v>
      </c>
      <c r="N313" s="46"/>
    </row>
    <row r="314" spans="1:14" ht="15">
      <c r="A314" s="42" t="s">
        <v>571</v>
      </c>
      <c r="B314" s="42">
        <v>1250</v>
      </c>
      <c r="C314" s="42" t="s">
        <v>181</v>
      </c>
      <c r="D314" s="43" t="s">
        <v>182</v>
      </c>
      <c r="E314" s="44">
        <v>75372</v>
      </c>
      <c r="F314" s="44">
        <f>Таблица14[[#This Row],[ip55]]*1.49987465123196</f>
        <v>113048.5522126553</v>
      </c>
      <c r="G314" s="41">
        <f>G304*3.5</f>
        <v>46.199999999999996</v>
      </c>
      <c r="H314" s="48">
        <v>3500</v>
      </c>
      <c r="I314" s="48"/>
      <c r="J314" s="48"/>
      <c r="K314" s="46"/>
      <c r="L314" s="46" t="s">
        <v>36</v>
      </c>
      <c r="M314" s="46" t="str">
        <f t="shared" si="14"/>
        <v>1250pt</v>
      </c>
      <c r="N314" s="46"/>
    </row>
    <row r="315" spans="1:14" ht="15">
      <c r="A315" s="42" t="s">
        <v>572</v>
      </c>
      <c r="B315" s="42">
        <v>1250</v>
      </c>
      <c r="C315" s="42" t="s">
        <v>181</v>
      </c>
      <c r="D315" s="43" t="s">
        <v>182</v>
      </c>
      <c r="E315" s="44">
        <v>83771</v>
      </c>
      <c r="F315" s="44">
        <f>Таблица14[[#This Row],[ip55]]*1.49987465123196</f>
        <v>125645.99940835252</v>
      </c>
      <c r="G315" s="41">
        <f>G304*3.75</f>
        <v>49.5</v>
      </c>
      <c r="H315" s="48">
        <v>3750</v>
      </c>
      <c r="I315" s="48"/>
      <c r="J315" s="48"/>
      <c r="K315" s="46"/>
      <c r="L315" s="46" t="s">
        <v>36</v>
      </c>
      <c r="M315" s="46" t="str">
        <f t="shared" si="14"/>
        <v>1250pt</v>
      </c>
      <c r="N315" s="46"/>
    </row>
    <row r="316" spans="1:14" ht="15">
      <c r="A316" s="42" t="s">
        <v>573</v>
      </c>
      <c r="B316" s="42">
        <v>1250</v>
      </c>
      <c r="C316" s="42" t="s">
        <v>181</v>
      </c>
      <c r="D316" s="43" t="s">
        <v>182</v>
      </c>
      <c r="E316" s="44">
        <v>86140</v>
      </c>
      <c r="F316" s="44">
        <f>Таблица14[[#This Row],[ip55]]*1.49987465123196</f>
        <v>129199.20245712103</v>
      </c>
      <c r="G316" s="41">
        <f>G304*4</f>
        <v>52.8</v>
      </c>
      <c r="H316" s="48">
        <v>4000</v>
      </c>
      <c r="I316" s="48"/>
      <c r="J316" s="48"/>
      <c r="K316" s="46"/>
      <c r="L316" s="46" t="s">
        <v>36</v>
      </c>
      <c r="M316" s="46" t="str">
        <f t="shared" si="14"/>
        <v>1250pt</v>
      </c>
      <c r="N316" s="46"/>
    </row>
    <row r="317" spans="1:14" ht="15">
      <c r="A317" s="42" t="s">
        <v>574</v>
      </c>
      <c r="B317" s="42">
        <v>1250</v>
      </c>
      <c r="C317" s="42" t="s">
        <v>212</v>
      </c>
      <c r="D317" s="43" t="s">
        <v>213</v>
      </c>
      <c r="E317" s="44">
        <v>68946</v>
      </c>
      <c r="F317" s="50">
        <f>Таблица14[[#This Row],[ip55]]*1.49987465123196</f>
        <v>103410.35770383872</v>
      </c>
      <c r="G317" s="41">
        <f>G312</f>
        <v>39.599999999999994</v>
      </c>
      <c r="H317" s="48">
        <v>3000</v>
      </c>
      <c r="I317" s="48"/>
      <c r="J317" s="48"/>
      <c r="K317" s="46"/>
      <c r="L317" s="46" t="s">
        <v>43</v>
      </c>
      <c r="M317" s="46" t="str">
        <f t="shared" si="14"/>
        <v>1250pr1</v>
      </c>
      <c r="N317" s="46">
        <v>1</v>
      </c>
    </row>
    <row r="318" spans="1:14" ht="15">
      <c r="A318" s="42" t="s">
        <v>575</v>
      </c>
      <c r="B318" s="42">
        <v>1250</v>
      </c>
      <c r="C318" s="42" t="s">
        <v>212</v>
      </c>
      <c r="D318" s="43" t="s">
        <v>215</v>
      </c>
      <c r="E318" s="44">
        <v>73287</v>
      </c>
      <c r="F318" s="50">
        <f>Таблица14[[#This Row],[ip55]]*1.49987465123196</f>
        <v>109921.31356483666</v>
      </c>
      <c r="G318" s="41">
        <f>G312</f>
        <v>39.599999999999994</v>
      </c>
      <c r="H318" s="48">
        <v>3000</v>
      </c>
      <c r="I318" s="48"/>
      <c r="J318" s="48"/>
      <c r="K318" s="46"/>
      <c r="L318" s="46" t="s">
        <v>43</v>
      </c>
      <c r="M318" s="46" t="str">
        <f t="shared" si="14"/>
        <v>1250pr3</v>
      </c>
      <c r="N318" s="46">
        <v>3</v>
      </c>
    </row>
    <row r="319" spans="1:14" ht="15">
      <c r="A319" s="42" t="s">
        <v>576</v>
      </c>
      <c r="B319" s="42">
        <v>1250</v>
      </c>
      <c r="C319" s="42" t="s">
        <v>212</v>
      </c>
      <c r="D319" s="43" t="s">
        <v>217</v>
      </c>
      <c r="E319" s="44">
        <v>77628</v>
      </c>
      <c r="F319" s="50">
        <f>Таблица14[[#This Row],[ip55]]*1.49987465123196</f>
        <v>116432.2694258346</v>
      </c>
      <c r="G319" s="41">
        <f>G312</f>
        <v>39.599999999999994</v>
      </c>
      <c r="H319" s="48">
        <v>3000</v>
      </c>
      <c r="I319" s="48"/>
      <c r="J319" s="48"/>
      <c r="K319" s="46"/>
      <c r="L319" s="46" t="s">
        <v>43</v>
      </c>
      <c r="M319" s="46" t="str">
        <f t="shared" si="14"/>
        <v>1250pr5</v>
      </c>
      <c r="N319" s="46">
        <v>5</v>
      </c>
    </row>
    <row r="320" spans="1:14" ht="15">
      <c r="A320" s="42" t="s">
        <v>577</v>
      </c>
      <c r="B320" s="42">
        <v>1250</v>
      </c>
      <c r="C320" s="42" t="s">
        <v>212</v>
      </c>
      <c r="D320" s="43" t="s">
        <v>219</v>
      </c>
      <c r="E320" s="44">
        <v>81969</v>
      </c>
      <c r="F320" s="50">
        <f>Таблица14[[#This Row],[ip55]]*1.49987465123196</f>
        <v>122943.22528683253</v>
      </c>
      <c r="G320" s="41">
        <f>G312</f>
        <v>39.599999999999994</v>
      </c>
      <c r="H320" s="48">
        <v>3000</v>
      </c>
      <c r="I320" s="48"/>
      <c r="J320" s="48"/>
      <c r="K320" s="46"/>
      <c r="L320" s="46" t="s">
        <v>43</v>
      </c>
      <c r="M320" s="46" t="str">
        <f t="shared" si="14"/>
        <v>1250pr4</v>
      </c>
      <c r="N320" s="46">
        <v>4</v>
      </c>
    </row>
    <row r="321" spans="1:14" ht="15">
      <c r="A321" s="42" t="s">
        <v>578</v>
      </c>
      <c r="B321" s="42">
        <v>1250</v>
      </c>
      <c r="C321" s="42" t="s">
        <v>212</v>
      </c>
      <c r="D321" s="43" t="s">
        <v>221</v>
      </c>
      <c r="E321" s="44">
        <v>86311</v>
      </c>
      <c r="F321" s="50">
        <f>Таблица14[[#This Row],[ip55]]*1.49987465123196</f>
        <v>129455.6810224817</v>
      </c>
      <c r="G321" s="41">
        <f>G312</f>
        <v>39.599999999999994</v>
      </c>
      <c r="H321" s="48">
        <v>3000</v>
      </c>
      <c r="I321" s="48"/>
      <c r="J321" s="48"/>
      <c r="K321" s="46"/>
      <c r="L321" s="46" t="s">
        <v>43</v>
      </c>
      <c r="M321" s="46" t="str">
        <f t="shared" si="14"/>
        <v>1250pr</v>
      </c>
      <c r="N321" s="46"/>
    </row>
    <row r="322" spans="1:14" ht="15">
      <c r="A322" s="42" t="s">
        <v>579</v>
      </c>
      <c r="B322" s="42">
        <v>1250</v>
      </c>
      <c r="C322" s="42" t="s">
        <v>212</v>
      </c>
      <c r="D322" s="43" t="s">
        <v>223</v>
      </c>
      <c r="E322" s="44">
        <v>90652</v>
      </c>
      <c r="F322" s="50">
        <f>Таблица14[[#This Row],[ip55]]*1.49987465123196</f>
        <v>135966.63688347963</v>
      </c>
      <c r="G322" s="41">
        <f>G312</f>
        <v>39.599999999999994</v>
      </c>
      <c r="H322" s="48">
        <v>3000</v>
      </c>
      <c r="I322" s="48"/>
      <c r="J322" s="48"/>
      <c r="K322" s="46"/>
      <c r="L322" s="46" t="s">
        <v>43</v>
      </c>
      <c r="M322" s="46" t="str">
        <f t="shared" ref="M322:M385" si="17">B322&amp;L322&amp;N322</f>
        <v>1250pr6</v>
      </c>
      <c r="N322" s="46">
        <v>6</v>
      </c>
    </row>
    <row r="323" spans="1:14" ht="15">
      <c r="A323" s="42" t="s">
        <v>580</v>
      </c>
      <c r="B323" s="42">
        <v>1250</v>
      </c>
      <c r="C323" s="42" t="s">
        <v>212</v>
      </c>
      <c r="D323" s="43" t="s">
        <v>225</v>
      </c>
      <c r="E323" s="44">
        <v>88311</v>
      </c>
      <c r="F323" s="44">
        <f>Таблица14[[#This Row],[ip55]]*1.49987465123196</f>
        <v>132455.43032494563</v>
      </c>
      <c r="G323" s="41">
        <f>G312</f>
        <v>39.599999999999994</v>
      </c>
      <c r="H323" s="48">
        <v>3000</v>
      </c>
      <c r="I323" s="48"/>
      <c r="J323" s="48"/>
      <c r="K323" s="46"/>
      <c r="L323" s="46" t="s">
        <v>42</v>
      </c>
      <c r="M323" s="46" t="str">
        <f t="shared" si="17"/>
        <v>1250prf1</v>
      </c>
      <c r="N323" s="46">
        <v>1</v>
      </c>
    </row>
    <row r="324" spans="1:14" ht="15">
      <c r="A324" s="42" t="s">
        <v>581</v>
      </c>
      <c r="B324" s="42">
        <v>1250</v>
      </c>
      <c r="C324" s="42" t="s">
        <v>212</v>
      </c>
      <c r="D324" s="43" t="s">
        <v>227</v>
      </c>
      <c r="E324" s="44">
        <v>112017</v>
      </c>
      <c r="F324" s="44">
        <f>Таблица14[[#This Row],[ip55]]*1.49987465123196</f>
        <v>168011.45880705048</v>
      </c>
      <c r="G324" s="41">
        <f>G312</f>
        <v>39.599999999999994</v>
      </c>
      <c r="H324" s="48">
        <v>3000</v>
      </c>
      <c r="I324" s="48"/>
      <c r="J324" s="48"/>
      <c r="K324" s="46"/>
      <c r="L324" s="46" t="s">
        <v>42</v>
      </c>
      <c r="M324" s="46" t="str">
        <f t="shared" si="17"/>
        <v>1250prf2</v>
      </c>
      <c r="N324" s="46">
        <v>2</v>
      </c>
    </row>
    <row r="325" spans="1:14" ht="15">
      <c r="A325" s="42" t="s">
        <v>582</v>
      </c>
      <c r="B325" s="42">
        <v>1250</v>
      </c>
      <c r="C325" s="42" t="s">
        <v>212</v>
      </c>
      <c r="D325" s="43" t="s">
        <v>229</v>
      </c>
      <c r="E325" s="44">
        <v>159428</v>
      </c>
      <c r="F325" s="44">
        <f>Таблица14[[#This Row],[ip55]]*1.49987465123196</f>
        <v>239122.01589660894</v>
      </c>
      <c r="G325" s="41">
        <f>G312</f>
        <v>39.599999999999994</v>
      </c>
      <c r="H325" s="48">
        <v>3000</v>
      </c>
      <c r="I325" s="48"/>
      <c r="J325" s="48"/>
      <c r="K325" s="46"/>
      <c r="L325" s="46" t="s">
        <v>42</v>
      </c>
      <c r="M325" s="46" t="str">
        <f t="shared" si="17"/>
        <v>1250prf3</v>
      </c>
      <c r="N325" s="46">
        <v>3</v>
      </c>
    </row>
    <row r="326" spans="1:14" ht="15">
      <c r="A326" s="42" t="s">
        <v>583</v>
      </c>
      <c r="B326" s="42">
        <v>1250</v>
      </c>
      <c r="C326" s="42" t="s">
        <v>231</v>
      </c>
      <c r="D326" s="43" t="s">
        <v>232</v>
      </c>
      <c r="E326" s="44">
        <v>36005</v>
      </c>
      <c r="F326" s="44">
        <f>Таблица14[[#This Row],[ip55]]*1.49987465123196</f>
        <v>54002.986817606725</v>
      </c>
      <c r="G326" s="41">
        <f>G304</f>
        <v>13.2</v>
      </c>
      <c r="H326" s="48">
        <v>350</v>
      </c>
      <c r="I326" s="48">
        <v>350</v>
      </c>
      <c r="J326" s="48"/>
      <c r="K326" s="46"/>
      <c r="L326" s="46" t="s">
        <v>47</v>
      </c>
      <c r="M326" s="46" t="str">
        <f t="shared" si="17"/>
        <v>1250uv</v>
      </c>
      <c r="N326" s="46"/>
    </row>
    <row r="327" spans="1:14" ht="15">
      <c r="A327" s="42" t="s">
        <v>584</v>
      </c>
      <c r="B327" s="42">
        <v>1250</v>
      </c>
      <c r="C327" s="42" t="s">
        <v>234</v>
      </c>
      <c r="D327" s="43" t="s">
        <v>235</v>
      </c>
      <c r="E327" s="44">
        <v>28771</v>
      </c>
      <c r="F327" s="44">
        <f>Таблица14[[#This Row],[ip55]]*1.49987465123196</f>
        <v>43152.893590594722</v>
      </c>
      <c r="G327" s="41">
        <f>G304</f>
        <v>13.2</v>
      </c>
      <c r="H327" s="48">
        <v>350</v>
      </c>
      <c r="I327" s="48">
        <v>350</v>
      </c>
      <c r="J327" s="48"/>
      <c r="K327" s="46"/>
      <c r="L327" s="46" t="s">
        <v>44</v>
      </c>
      <c r="M327" s="46" t="str">
        <f t="shared" si="17"/>
        <v>1250ug</v>
      </c>
      <c r="N327" s="46"/>
    </row>
    <row r="328" spans="1:14" ht="15">
      <c r="A328" s="42" t="s">
        <v>585</v>
      </c>
      <c r="B328" s="42">
        <v>1250</v>
      </c>
      <c r="C328" s="42" t="s">
        <v>237</v>
      </c>
      <c r="D328" s="43" t="s">
        <v>238</v>
      </c>
      <c r="E328" s="44">
        <v>61243</v>
      </c>
      <c r="F328" s="44">
        <f>Таблица14[[#This Row],[ip55]]*1.49987465123196</f>
        <v>91856.823265398925</v>
      </c>
      <c r="G328" s="41">
        <f>G306</f>
        <v>19.799999999999997</v>
      </c>
      <c r="H328" s="48">
        <v>350</v>
      </c>
      <c r="I328" s="48">
        <v>150</v>
      </c>
      <c r="J328" s="48">
        <v>350</v>
      </c>
      <c r="K328" s="46"/>
      <c r="L328" s="46" t="s">
        <v>63</v>
      </c>
      <c r="M328" s="46" t="str">
        <f t="shared" si="17"/>
        <v>1250zv</v>
      </c>
      <c r="N328" s="46"/>
    </row>
    <row r="329" spans="1:14" ht="15">
      <c r="A329" s="42" t="s">
        <v>586</v>
      </c>
      <c r="B329" s="42">
        <v>1250</v>
      </c>
      <c r="C329" s="42" t="s">
        <v>240</v>
      </c>
      <c r="D329" s="43" t="s">
        <v>241</v>
      </c>
      <c r="E329" s="44">
        <v>46773</v>
      </c>
      <c r="F329" s="44">
        <f>Таблица14[[#This Row],[ip55]]*1.49987465123196</f>
        <v>70153.637062072463</v>
      </c>
      <c r="G329" s="41">
        <f>G306</f>
        <v>19.799999999999997</v>
      </c>
      <c r="H329" s="48">
        <v>350</v>
      </c>
      <c r="I329" s="48">
        <v>150</v>
      </c>
      <c r="J329" s="48">
        <v>350</v>
      </c>
      <c r="K329" s="46"/>
      <c r="L329" s="46" t="s">
        <v>66</v>
      </c>
      <c r="M329" s="46" t="str">
        <f t="shared" si="17"/>
        <v>1250zg</v>
      </c>
      <c r="N329" s="46"/>
    </row>
    <row r="330" spans="1:14" ht="15">
      <c r="A330" s="42" t="s">
        <v>587</v>
      </c>
      <c r="B330" s="42">
        <v>1250</v>
      </c>
      <c r="C330" s="42" t="s">
        <v>243</v>
      </c>
      <c r="D330" s="43" t="s">
        <v>244</v>
      </c>
      <c r="E330" s="44">
        <v>75579</v>
      </c>
      <c r="F330" s="44">
        <f>Таблица14[[#This Row],[ip55]]*1.49987465123196</f>
        <v>113359.02626546031</v>
      </c>
      <c r="G330" s="41">
        <f>G306</f>
        <v>19.799999999999997</v>
      </c>
      <c r="H330" s="48">
        <v>350</v>
      </c>
      <c r="I330" s="48">
        <v>350</v>
      </c>
      <c r="J330" s="48">
        <v>350</v>
      </c>
      <c r="K330" s="46"/>
      <c r="L330" s="46" t="s">
        <v>68</v>
      </c>
      <c r="M330" s="46" t="str">
        <f t="shared" si="17"/>
        <v>1250tv</v>
      </c>
      <c r="N330" s="46"/>
    </row>
    <row r="331" spans="1:14" ht="15">
      <c r="A331" s="42" t="s">
        <v>588</v>
      </c>
      <c r="B331" s="42">
        <v>1250</v>
      </c>
      <c r="C331" s="42" t="s">
        <v>246</v>
      </c>
      <c r="D331" s="43" t="s">
        <v>247</v>
      </c>
      <c r="E331" s="44">
        <v>97421</v>
      </c>
      <c r="F331" s="44">
        <f>Таблица14[[#This Row],[ip55]]*1.49987465123196</f>
        <v>146119.28839766877</v>
      </c>
      <c r="G331" s="41">
        <f>G306</f>
        <v>19.799999999999997</v>
      </c>
      <c r="H331" s="48">
        <v>350</v>
      </c>
      <c r="I331" s="48">
        <v>350</v>
      </c>
      <c r="J331" s="48">
        <v>350</v>
      </c>
      <c r="K331" s="46"/>
      <c r="L331" s="46" t="s">
        <v>71</v>
      </c>
      <c r="M331" s="46" t="str">
        <f t="shared" si="17"/>
        <v>1250tg</v>
      </c>
      <c r="N331" s="46"/>
    </row>
    <row r="332" spans="1:14" ht="15">
      <c r="A332" s="42" t="s">
        <v>589</v>
      </c>
      <c r="B332" s="42">
        <v>1250</v>
      </c>
      <c r="C332" s="42" t="s">
        <v>249</v>
      </c>
      <c r="D332" s="43" t="s">
        <v>250</v>
      </c>
      <c r="E332" s="44">
        <v>54008</v>
      </c>
      <c r="F332" s="44">
        <f>Таблица14[[#This Row],[ip55]]*1.49987465123196</f>
        <v>81005.230163735701</v>
      </c>
      <c r="G332" s="41">
        <v>19.799999999999997</v>
      </c>
      <c r="H332" s="48">
        <v>500</v>
      </c>
      <c r="I332" s="48">
        <v>500</v>
      </c>
      <c r="J332" s="48">
        <v>500</v>
      </c>
      <c r="K332" s="46"/>
      <c r="L332" s="46" t="s">
        <v>56</v>
      </c>
      <c r="M332" s="46" t="str">
        <f t="shared" si="17"/>
        <v>1250kl</v>
      </c>
      <c r="N332" s="46"/>
    </row>
    <row r="333" spans="1:14" ht="15">
      <c r="A333" s="42" t="s">
        <v>590</v>
      </c>
      <c r="B333" s="42">
        <v>1250</v>
      </c>
      <c r="C333" s="42" t="s">
        <v>252</v>
      </c>
      <c r="D333" s="43" t="s">
        <v>250</v>
      </c>
      <c r="E333" s="44">
        <v>54008</v>
      </c>
      <c r="F333" s="44">
        <f>Таблица14[[#This Row],[ip55]]*1.49987465123196</f>
        <v>81005.230163735701</v>
      </c>
      <c r="G333" s="41">
        <f>G306</f>
        <v>19.799999999999997</v>
      </c>
      <c r="H333" s="48">
        <v>500</v>
      </c>
      <c r="I333" s="48">
        <v>500</v>
      </c>
      <c r="J333" s="48">
        <v>500</v>
      </c>
      <c r="K333" s="46"/>
      <c r="L333" s="46" t="s">
        <v>50</v>
      </c>
      <c r="M333" s="46" t="str">
        <f t="shared" si="17"/>
        <v>1250kp</v>
      </c>
      <c r="N333" s="46"/>
    </row>
    <row r="334" spans="1:14" ht="15">
      <c r="A334" s="41" t="s">
        <v>591</v>
      </c>
      <c r="B334" s="42">
        <v>1250</v>
      </c>
      <c r="C334" s="42" t="s">
        <v>254</v>
      </c>
      <c r="D334" s="43" t="s">
        <v>255</v>
      </c>
      <c r="E334" s="44">
        <v>17534</v>
      </c>
      <c r="F334" s="44">
        <f>Таблица14[[#This Row],[ip55]]*1.49987465123196</f>
        <v>26298.802134701189</v>
      </c>
      <c r="G334" s="41">
        <f>G302</f>
        <v>6.6</v>
      </c>
      <c r="H334" s="48">
        <v>200</v>
      </c>
      <c r="I334" s="48">
        <v>300</v>
      </c>
      <c r="J334" s="48"/>
      <c r="K334" s="46"/>
      <c r="L334" s="46" t="s">
        <v>38</v>
      </c>
      <c r="M334" s="46" t="str">
        <f t="shared" si="17"/>
        <v>1250pf</v>
      </c>
      <c r="N334" s="46"/>
    </row>
    <row r="335" spans="1:14" ht="15">
      <c r="A335" s="41" t="s">
        <v>592</v>
      </c>
      <c r="B335" s="42">
        <v>1250</v>
      </c>
      <c r="C335" s="42" t="s">
        <v>257</v>
      </c>
      <c r="D335" s="43" t="s">
        <v>258</v>
      </c>
      <c r="E335" s="44">
        <v>46305</v>
      </c>
      <c r="F335" s="44">
        <f>Таблица14[[#This Row],[ip55]]*1.49987465123196</f>
        <v>69451.695725295911</v>
      </c>
      <c r="G335" s="41"/>
      <c r="H335" s="48"/>
      <c r="I335" s="48"/>
      <c r="J335" s="48"/>
      <c r="K335" s="46"/>
      <c r="L335" s="46" t="s">
        <v>46</v>
      </c>
      <c r="M335" s="46" t="str">
        <f t="shared" si="17"/>
        <v>1250ugf</v>
      </c>
      <c r="N335" s="46"/>
    </row>
    <row r="336" spans="1:14" ht="15">
      <c r="A336" s="41" t="s">
        <v>593</v>
      </c>
      <c r="B336" s="42">
        <v>1250</v>
      </c>
      <c r="C336" s="42" t="s">
        <v>260</v>
      </c>
      <c r="D336" s="43" t="s">
        <v>261</v>
      </c>
      <c r="E336" s="44">
        <v>53539</v>
      </c>
      <c r="F336" s="44">
        <f>Таблица14[[#This Row],[ip55]]*1.49987465123196</f>
        <v>80301.788952307907</v>
      </c>
      <c r="G336" s="41"/>
      <c r="H336" s="48"/>
      <c r="I336" s="48"/>
      <c r="J336" s="48"/>
      <c r="K336" s="46"/>
      <c r="L336" s="46" t="s">
        <v>49</v>
      </c>
      <c r="M336" s="46" t="str">
        <f t="shared" si="17"/>
        <v>1250uvf</v>
      </c>
      <c r="N336" s="46"/>
    </row>
    <row r="337" spans="1:14" ht="15">
      <c r="A337" s="41" t="s">
        <v>594</v>
      </c>
      <c r="B337" s="42">
        <v>1250</v>
      </c>
      <c r="C337" s="42" t="s">
        <v>263</v>
      </c>
      <c r="D337" s="43" t="s">
        <v>264</v>
      </c>
      <c r="E337" s="44">
        <v>35068</v>
      </c>
      <c r="F337" s="44">
        <f>Таблица14[[#This Row],[ip55]]*1.49987465123196</f>
        <v>52597.604269402378</v>
      </c>
      <c r="G337" s="41"/>
      <c r="H337" s="48"/>
      <c r="I337" s="48"/>
      <c r="J337" s="48"/>
      <c r="K337" s="46"/>
      <c r="L337" s="46"/>
      <c r="M337" s="46" t="str">
        <f t="shared" si="17"/>
        <v>1250</v>
      </c>
      <c r="N337" s="46"/>
    </row>
    <row r="338" spans="1:14" ht="15">
      <c r="A338" s="42" t="s">
        <v>595</v>
      </c>
      <c r="B338" s="42">
        <v>1250</v>
      </c>
      <c r="C338" s="42"/>
      <c r="D338" s="43" t="s">
        <v>266</v>
      </c>
      <c r="E338" s="44">
        <v>47620</v>
      </c>
      <c r="F338" s="44">
        <f>Таблица14[[#This Row],[ip55]]*1.49987465123196</f>
        <v>71424.030891665941</v>
      </c>
      <c r="G338" s="51">
        <f t="shared" ref="G338:G339" si="18">G302</f>
        <v>6.6</v>
      </c>
      <c r="H338" s="48">
        <v>200</v>
      </c>
      <c r="I338" s="48">
        <v>300</v>
      </c>
      <c r="J338" s="48"/>
      <c r="K338" s="46"/>
      <c r="L338" s="46"/>
      <c r="M338" s="46" t="str">
        <f t="shared" si="17"/>
        <v>1250</v>
      </c>
      <c r="N338" s="46"/>
    </row>
    <row r="339" spans="1:14" ht="15">
      <c r="A339" s="42" t="s">
        <v>596</v>
      </c>
      <c r="B339" s="42">
        <v>1250</v>
      </c>
      <c r="C339" s="42" t="s">
        <v>268</v>
      </c>
      <c r="D339" s="43" t="s">
        <v>269</v>
      </c>
      <c r="E339" s="44">
        <v>251076</v>
      </c>
      <c r="F339" s="44">
        <f>Таблица14[[#This Row],[ip55]]*1.49987465123196</f>
        <v>376582.5279327156</v>
      </c>
      <c r="G339" s="51">
        <f t="shared" si="18"/>
        <v>9.8999999999999986</v>
      </c>
      <c r="H339" s="48">
        <v>500</v>
      </c>
      <c r="I339" s="48">
        <v>500</v>
      </c>
      <c r="J339" s="48"/>
      <c r="K339" s="46"/>
      <c r="L339" s="46"/>
      <c r="M339" s="46" t="str">
        <f t="shared" si="17"/>
        <v>1250</v>
      </c>
      <c r="N339" s="46"/>
    </row>
    <row r="340" spans="1:14" ht="15">
      <c r="A340" s="42" t="s">
        <v>597</v>
      </c>
      <c r="B340" s="42">
        <v>1250</v>
      </c>
      <c r="C340" s="42"/>
      <c r="D340" s="43" t="s">
        <v>271</v>
      </c>
      <c r="E340" s="44">
        <v>60651</v>
      </c>
      <c r="F340" s="44">
        <f>Таблица14[[#This Row],[ip55]]*1.49987465123196</f>
        <v>90968.897471869612</v>
      </c>
      <c r="G340" s="51">
        <f>G303</f>
        <v>9.8999999999999986</v>
      </c>
      <c r="H340" s="48">
        <v>200</v>
      </c>
      <c r="I340" s="48">
        <v>500</v>
      </c>
      <c r="J340" s="48"/>
      <c r="K340" s="46"/>
      <c r="L340" s="46"/>
      <c r="M340" s="46" t="str">
        <f t="shared" si="17"/>
        <v>1250</v>
      </c>
      <c r="N340" s="46"/>
    </row>
    <row r="341" spans="1:14" ht="15">
      <c r="A341" s="42" t="s">
        <v>598</v>
      </c>
      <c r="B341" s="42">
        <v>1250</v>
      </c>
      <c r="C341" s="42"/>
      <c r="D341" s="43" t="s">
        <v>538</v>
      </c>
      <c r="E341" s="44">
        <v>169168</v>
      </c>
      <c r="F341" s="44">
        <f>Таблица14[[#This Row],[ip55]]*1.49987465123196</f>
        <v>253730.79499960822</v>
      </c>
      <c r="G341" s="51">
        <f>G305</f>
        <v>16.5</v>
      </c>
      <c r="H341" s="48">
        <v>200</v>
      </c>
      <c r="I341" s="48">
        <v>1000</v>
      </c>
      <c r="J341" s="48"/>
      <c r="K341" s="46"/>
      <c r="L341" s="46"/>
      <c r="M341" s="46" t="str">
        <f t="shared" si="17"/>
        <v>1250</v>
      </c>
      <c r="N341" s="46"/>
    </row>
    <row r="342" spans="1:14" ht="15">
      <c r="A342" s="42" t="s">
        <v>599</v>
      </c>
      <c r="B342" s="42">
        <v>1250</v>
      </c>
      <c r="C342" s="42"/>
      <c r="D342" s="43" t="s">
        <v>275</v>
      </c>
      <c r="E342" s="44">
        <v>128529</v>
      </c>
      <c r="F342" s="44">
        <f>Таблица14[[#This Row],[ip55]]*1.49987465123196</f>
        <v>192777.38904819259</v>
      </c>
      <c r="G342" s="51">
        <f>G305</f>
        <v>16.5</v>
      </c>
      <c r="H342" s="48">
        <v>200</v>
      </c>
      <c r="I342" s="48">
        <v>1000</v>
      </c>
      <c r="J342" s="48"/>
      <c r="K342" s="46"/>
      <c r="L342" s="46"/>
      <c r="M342" s="46" t="str">
        <f t="shared" si="17"/>
        <v>1250</v>
      </c>
      <c r="N342" s="46"/>
    </row>
    <row r="343" spans="1:14" ht="15">
      <c r="A343" s="42" t="s">
        <v>600</v>
      </c>
      <c r="B343" s="42">
        <v>1250</v>
      </c>
      <c r="C343" s="42"/>
      <c r="D343" s="43" t="s">
        <v>277</v>
      </c>
      <c r="E343" s="44">
        <v>87283</v>
      </c>
      <c r="F343" s="44">
        <f>Таблица14[[#This Row],[ip55]]*1.49987465123196</f>
        <v>130913.55918347917</v>
      </c>
      <c r="G343" s="51">
        <f t="shared" ref="G343:G344" si="19">G303</f>
        <v>9.8999999999999986</v>
      </c>
      <c r="H343" s="48">
        <v>200</v>
      </c>
      <c r="I343" s="48">
        <v>500</v>
      </c>
      <c r="J343" s="48"/>
      <c r="K343" s="46"/>
      <c r="L343" s="46"/>
      <c r="M343" s="46" t="str">
        <f t="shared" si="17"/>
        <v>1250</v>
      </c>
      <c r="N343" s="46"/>
    </row>
    <row r="344" spans="1:14" ht="15">
      <c r="A344" s="42" t="s">
        <v>601</v>
      </c>
      <c r="B344" s="42">
        <v>1250</v>
      </c>
      <c r="C344" s="42" t="s">
        <v>279</v>
      </c>
      <c r="D344" s="43" t="s">
        <v>280</v>
      </c>
      <c r="E344" s="44">
        <v>95870</v>
      </c>
      <c r="F344" s="44">
        <f>Таблица14[[#This Row],[ip55]]*1.49987465123196</f>
        <v>143792.98281360802</v>
      </c>
      <c r="G344" s="51">
        <f t="shared" si="19"/>
        <v>13.2</v>
      </c>
      <c r="H344" s="48">
        <v>1000</v>
      </c>
      <c r="I344" s="48"/>
      <c r="J344" s="48"/>
      <c r="K344" s="46"/>
      <c r="L344" s="46" t="s">
        <v>75</v>
      </c>
      <c r="M344" s="46" t="str">
        <f t="shared" si="17"/>
        <v>1250sk</v>
      </c>
      <c r="N344" s="46"/>
    </row>
    <row r="345" spans="1:14" ht="15">
      <c r="A345" s="42" t="s">
        <v>602</v>
      </c>
      <c r="B345" s="42">
        <v>1250</v>
      </c>
      <c r="C345" s="42"/>
      <c r="D345" s="43" t="s">
        <v>282</v>
      </c>
      <c r="E345" s="44">
        <v>225968</v>
      </c>
      <c r="F345" s="44">
        <f>Таблица14[[#This Row],[ip55]]*1.49987465123196</f>
        <v>338923.67518958356</v>
      </c>
      <c r="G345" s="41">
        <f>G304</f>
        <v>13.2</v>
      </c>
      <c r="H345" s="48">
        <v>1000</v>
      </c>
      <c r="I345" s="48"/>
      <c r="J345" s="48"/>
      <c r="K345" s="46"/>
      <c r="L345" s="46"/>
      <c r="M345" s="46" t="str">
        <f t="shared" si="17"/>
        <v>1250</v>
      </c>
      <c r="N345" s="46"/>
    </row>
    <row r="346" spans="1:14" ht="15">
      <c r="A346" s="42" t="s">
        <v>603</v>
      </c>
      <c r="B346" s="42">
        <v>1250</v>
      </c>
      <c r="C346" s="42"/>
      <c r="D346" s="43" t="s">
        <v>284</v>
      </c>
      <c r="E346" s="44">
        <v>213415</v>
      </c>
      <c r="F346" s="44">
        <f>Таблица14[[#This Row],[ip55]]*1.49987465123196</f>
        <v>320095.74869266874</v>
      </c>
      <c r="G346" s="41">
        <f>G304</f>
        <v>13.2</v>
      </c>
      <c r="H346" s="48">
        <v>1000</v>
      </c>
      <c r="I346" s="48"/>
      <c r="J346" s="48"/>
      <c r="K346" s="46"/>
      <c r="L346" s="46"/>
      <c r="M346" s="46" t="str">
        <f t="shared" si="17"/>
        <v>1250</v>
      </c>
      <c r="N346" s="46"/>
    </row>
    <row r="347" spans="1:14" ht="15">
      <c r="A347" s="42" t="s">
        <v>604</v>
      </c>
      <c r="B347" s="42">
        <v>1250</v>
      </c>
      <c r="C347" s="42"/>
      <c r="D347" s="43" t="s">
        <v>286</v>
      </c>
      <c r="E347" s="44">
        <v>305057</v>
      </c>
      <c r="F347" s="44">
        <f>Таблица14[[#This Row],[ip55]]*1.49987465123196</f>
        <v>457547.26148086804</v>
      </c>
      <c r="G347" s="41">
        <f>G304</f>
        <v>13.2</v>
      </c>
      <c r="H347" s="48">
        <v>1000</v>
      </c>
      <c r="I347" s="48"/>
      <c r="J347" s="48"/>
      <c r="K347" s="46"/>
      <c r="L347" s="46"/>
      <c r="M347" s="46" t="str">
        <f t="shared" si="17"/>
        <v>1250</v>
      </c>
      <c r="N347" s="46"/>
    </row>
    <row r="348" spans="1:14" ht="15">
      <c r="A348" s="42" t="s">
        <v>605</v>
      </c>
      <c r="B348" s="42">
        <v>1250</v>
      </c>
      <c r="C348" s="42"/>
      <c r="D348" s="43" t="s">
        <v>288</v>
      </c>
      <c r="E348" s="44">
        <v>83137</v>
      </c>
      <c r="F348" s="44">
        <f>Таблица14[[#This Row],[ip55]]*1.49987465123196</f>
        <v>124695.07887947146</v>
      </c>
      <c r="G348" s="41">
        <f>G304</f>
        <v>13.2</v>
      </c>
      <c r="H348" s="48">
        <v>1000</v>
      </c>
      <c r="I348" s="48"/>
      <c r="J348" s="48"/>
      <c r="K348" s="46"/>
      <c r="L348" s="46"/>
      <c r="M348" s="46" t="str">
        <f t="shared" si="17"/>
        <v>1250</v>
      </c>
      <c r="N348" s="46"/>
    </row>
    <row r="349" spans="1:14" ht="15">
      <c r="A349" s="42" t="s">
        <v>606</v>
      </c>
      <c r="B349" s="42">
        <v>1250</v>
      </c>
      <c r="C349" s="42"/>
      <c r="D349" s="43" t="s">
        <v>290</v>
      </c>
      <c r="E349" s="44">
        <v>217801</v>
      </c>
      <c r="F349" s="44">
        <f>Таблица14[[#This Row],[ip55]]*1.49987465123196</f>
        <v>326674.19891297212</v>
      </c>
      <c r="G349" s="41">
        <f>G304</f>
        <v>13.2</v>
      </c>
      <c r="H349" s="48">
        <v>1000</v>
      </c>
      <c r="I349" s="48"/>
      <c r="J349" s="48"/>
      <c r="K349" s="46"/>
      <c r="L349" s="46"/>
      <c r="M349" s="46" t="str">
        <f t="shared" si="17"/>
        <v>1250</v>
      </c>
      <c r="N349" s="46"/>
    </row>
    <row r="350" spans="1:14" ht="15">
      <c r="A350" s="42" t="s">
        <v>607</v>
      </c>
      <c r="B350" s="42">
        <v>1250</v>
      </c>
      <c r="C350" s="42"/>
      <c r="D350" s="43" t="s">
        <v>364</v>
      </c>
      <c r="E350" s="44">
        <v>357992</v>
      </c>
      <c r="F350" s="44">
        <f>Таблица14[[#This Row],[ip55]]*1.49987465123196</f>
        <v>536943.12614383188</v>
      </c>
      <c r="G350" s="41">
        <f>G304</f>
        <v>13.2</v>
      </c>
      <c r="H350" s="48">
        <v>1000</v>
      </c>
      <c r="I350" s="48"/>
      <c r="J350" s="48"/>
      <c r="K350" s="46"/>
      <c r="L350" s="46"/>
      <c r="M350" s="46" t="str">
        <f t="shared" si="17"/>
        <v>1250</v>
      </c>
      <c r="N350" s="46"/>
    </row>
    <row r="351" spans="1:14" ht="15">
      <c r="A351" s="42" t="s">
        <v>608</v>
      </c>
      <c r="B351" s="42">
        <v>1250</v>
      </c>
      <c r="C351" s="42"/>
      <c r="D351" s="43" t="s">
        <v>294</v>
      </c>
      <c r="E351" s="44">
        <v>310384</v>
      </c>
      <c r="F351" s="44">
        <f>Таблица14[[#This Row],[ip55]]*1.49987465123196</f>
        <v>465537.09374798072</v>
      </c>
      <c r="G351" s="41">
        <f>G304</f>
        <v>13.2</v>
      </c>
      <c r="H351" s="48">
        <v>1000</v>
      </c>
      <c r="I351" s="48"/>
      <c r="J351" s="48"/>
      <c r="K351" s="46"/>
      <c r="L351" s="46"/>
      <c r="M351" s="46" t="str">
        <f t="shared" si="17"/>
        <v>1250</v>
      </c>
      <c r="N351" s="46"/>
    </row>
    <row r="352" spans="1:14" ht="15">
      <c r="A352" s="42" t="s">
        <v>609</v>
      </c>
      <c r="B352" s="42">
        <v>1250</v>
      </c>
      <c r="C352" s="42"/>
      <c r="D352" s="43" t="s">
        <v>427</v>
      </c>
      <c r="E352" s="44">
        <v>468219</v>
      </c>
      <c r="F352" s="44">
        <f>Таблица14[[#This Row],[ip55]]*1.49987465123196</f>
        <v>702269.80932517711</v>
      </c>
      <c r="G352" s="41"/>
      <c r="H352" s="48">
        <v>0</v>
      </c>
      <c r="I352" s="48"/>
      <c r="J352" s="48"/>
      <c r="K352" s="46"/>
      <c r="L352" s="46"/>
      <c r="M352" s="46" t="str">
        <f t="shared" si="17"/>
        <v>1250</v>
      </c>
      <c r="N352" s="46"/>
    </row>
    <row r="353" spans="1:14" ht="15">
      <c r="A353" s="42" t="s">
        <v>610</v>
      </c>
      <c r="B353" s="42">
        <v>1250</v>
      </c>
      <c r="C353" s="42" t="s">
        <v>298</v>
      </c>
      <c r="D353" s="43" t="s">
        <v>299</v>
      </c>
      <c r="E353" s="44">
        <v>147822</v>
      </c>
      <c r="F353" s="44">
        <f>Таблица14[[#This Row],[ip55]]*1.49987465123196</f>
        <v>221714.47069441079</v>
      </c>
      <c r="G353" s="41">
        <f>G305</f>
        <v>16.5</v>
      </c>
      <c r="H353" s="48">
        <v>1500</v>
      </c>
      <c r="I353" s="48"/>
      <c r="J353" s="48"/>
      <c r="K353" s="46"/>
      <c r="L353" s="46" t="s">
        <v>84</v>
      </c>
      <c r="M353" s="46" t="str">
        <f t="shared" si="17"/>
        <v>1250tsv</v>
      </c>
      <c r="N353" s="46"/>
    </row>
    <row r="354" spans="1:14" ht="15">
      <c r="A354" s="42" t="s">
        <v>611</v>
      </c>
      <c r="B354" s="42">
        <v>1250</v>
      </c>
      <c r="C354" s="42"/>
      <c r="D354" s="43" t="s">
        <v>301</v>
      </c>
      <c r="E354" s="44">
        <v>185611</v>
      </c>
      <c r="F354" s="44">
        <f>Таблица14[[#This Row],[ip55]]*1.49987465123196</f>
        <v>278393.23388981534</v>
      </c>
      <c r="G354" s="41">
        <f>G304</f>
        <v>13.2</v>
      </c>
      <c r="H354" s="48">
        <v>1500</v>
      </c>
      <c r="I354" s="48">
        <v>500</v>
      </c>
      <c r="J354" s="48"/>
      <c r="K354" s="46"/>
      <c r="L354" s="46"/>
      <c r="M354" s="46" t="str">
        <f t="shared" si="17"/>
        <v>1250</v>
      </c>
      <c r="N354" s="46"/>
    </row>
    <row r="355" spans="1:14" ht="15">
      <c r="A355" s="42" t="s">
        <v>612</v>
      </c>
      <c r="B355" s="42">
        <v>1250</v>
      </c>
      <c r="C355" s="42"/>
      <c r="D355" s="43" t="s">
        <v>303</v>
      </c>
      <c r="E355" s="44">
        <v>74657</v>
      </c>
      <c r="F355" s="44">
        <f>Таблица14[[#This Row],[ip55]]*1.49987465123196</f>
        <v>111976.14183702444</v>
      </c>
      <c r="G355" s="41">
        <f>G308</f>
        <v>26.4</v>
      </c>
      <c r="H355" s="48">
        <v>1500</v>
      </c>
      <c r="I355" s="48"/>
      <c r="J355" s="48"/>
      <c r="K355" s="46"/>
      <c r="L355" s="46"/>
      <c r="M355" s="46" t="str">
        <f t="shared" si="17"/>
        <v>1250</v>
      </c>
      <c r="N355" s="46"/>
    </row>
    <row r="356" spans="1:14" ht="15">
      <c r="A356" s="42" t="s">
        <v>613</v>
      </c>
      <c r="B356" s="42">
        <v>1250</v>
      </c>
      <c r="C356" s="42"/>
      <c r="D356" s="43" t="s">
        <v>305</v>
      </c>
      <c r="E356" s="44">
        <v>123368</v>
      </c>
      <c r="F356" s="44">
        <f>Таблица14[[#This Row],[ip55]]*1.49987465123196</f>
        <v>185036.53597318445</v>
      </c>
      <c r="G356" s="41">
        <f>G307</f>
        <v>23.099999999999998</v>
      </c>
      <c r="H356" s="48">
        <v>1500</v>
      </c>
      <c r="I356" s="48">
        <v>500</v>
      </c>
      <c r="J356" s="48"/>
      <c r="K356" s="46"/>
      <c r="L356" s="46"/>
      <c r="M356" s="46" t="str">
        <f t="shared" si="17"/>
        <v>1250</v>
      </c>
      <c r="N356" s="46"/>
    </row>
    <row r="357" spans="1:14" ht="15">
      <c r="A357" s="42" t="s">
        <v>614</v>
      </c>
      <c r="B357" s="42">
        <v>1250</v>
      </c>
      <c r="C357" s="42"/>
      <c r="D357" s="43" t="s">
        <v>111</v>
      </c>
      <c r="E357" s="44">
        <v>92642</v>
      </c>
      <c r="F357" s="44">
        <f>Таблица14[[#This Row],[ip55]]*1.49987465123196</f>
        <v>138951.38743943124</v>
      </c>
      <c r="G357" s="41"/>
      <c r="H357" s="48">
        <v>500</v>
      </c>
      <c r="I357" s="48"/>
      <c r="J357" s="48"/>
      <c r="K357" s="46"/>
      <c r="L357" s="46"/>
      <c r="M357" s="46" t="str">
        <f t="shared" si="17"/>
        <v>1250</v>
      </c>
      <c r="N357" s="46"/>
    </row>
    <row r="358" spans="1:14" ht="15">
      <c r="A358" s="42" t="s">
        <v>615</v>
      </c>
      <c r="B358" s="42">
        <v>1250</v>
      </c>
      <c r="C358" s="42"/>
      <c r="D358" s="43" t="s">
        <v>308</v>
      </c>
      <c r="E358" s="44">
        <v>10601</v>
      </c>
      <c r="F358" s="44">
        <f>Таблица14[[#This Row],[ip55]]*1.49987465123196</f>
        <v>15900.171177710008</v>
      </c>
      <c r="G358" s="41"/>
      <c r="H358" s="48">
        <v>200</v>
      </c>
      <c r="I358" s="48"/>
      <c r="J358" s="48"/>
      <c r="K358" s="46"/>
      <c r="L358" s="46" t="s">
        <v>101</v>
      </c>
      <c r="M358" s="46" t="str">
        <f t="shared" si="17"/>
        <v>1250sb</v>
      </c>
      <c r="N358" s="46"/>
    </row>
    <row r="359" spans="1:14" ht="15">
      <c r="A359" s="42" t="s">
        <v>616</v>
      </c>
      <c r="B359" s="42">
        <v>1250</v>
      </c>
      <c r="C359" s="42"/>
      <c r="D359" s="43" t="s">
        <v>310</v>
      </c>
      <c r="E359" s="44">
        <v>1038</v>
      </c>
      <c r="F359" s="44">
        <f>Таблица14[[#This Row],[ip55]]*1.49987465123196</f>
        <v>1556.8698879787746</v>
      </c>
      <c r="G359" s="41"/>
      <c r="H359" s="48">
        <v>200</v>
      </c>
      <c r="I359" s="48"/>
      <c r="J359" s="48"/>
      <c r="K359" s="46"/>
      <c r="L359" s="46"/>
      <c r="M359" s="46" t="str">
        <f t="shared" si="17"/>
        <v>1250</v>
      </c>
      <c r="N359" s="46"/>
    </row>
    <row r="360" spans="1:14" ht="15">
      <c r="A360" s="42" t="s">
        <v>617</v>
      </c>
      <c r="B360" s="42">
        <v>1250</v>
      </c>
      <c r="C360" s="42" t="s">
        <v>312</v>
      </c>
      <c r="D360" s="43" t="s">
        <v>313</v>
      </c>
      <c r="E360" s="44">
        <v>34082</v>
      </c>
      <c r="F360" s="44">
        <f>Таблица14[[#This Row],[ip55]]*1.49987465123196</f>
        <v>51118.727863287662</v>
      </c>
      <c r="G360" s="41"/>
      <c r="H360" s="48">
        <v>200</v>
      </c>
      <c r="I360" s="48"/>
      <c r="J360" s="48"/>
      <c r="K360" s="46"/>
      <c r="L360" s="46" t="s">
        <v>99</v>
      </c>
      <c r="M360" s="46" t="str">
        <f t="shared" si="17"/>
        <v>1250kz</v>
      </c>
      <c r="N360" s="46"/>
    </row>
    <row r="361" spans="1:14" ht="15">
      <c r="A361" s="42" t="s">
        <v>618</v>
      </c>
      <c r="B361" s="42">
        <v>1250</v>
      </c>
      <c r="C361" s="42"/>
      <c r="D361" s="43" t="s">
        <v>120</v>
      </c>
      <c r="E361" s="44">
        <v>20942</v>
      </c>
      <c r="F361" s="44">
        <f>Таблица14[[#This Row],[ip55]]*1.49987465123196</f>
        <v>31410.374946099706</v>
      </c>
      <c r="G361" s="41"/>
      <c r="H361" s="48"/>
      <c r="I361" s="48"/>
      <c r="J361" s="48"/>
      <c r="K361" s="46"/>
      <c r="L361" s="46"/>
      <c r="M361" s="46" t="str">
        <f t="shared" si="17"/>
        <v>1250</v>
      </c>
      <c r="N361" s="46"/>
    </row>
    <row r="362" spans="1:14" ht="15">
      <c r="A362" s="42" t="s">
        <v>619</v>
      </c>
      <c r="B362" s="42">
        <v>1600</v>
      </c>
      <c r="C362" s="42" t="s">
        <v>181</v>
      </c>
      <c r="D362" s="43" t="s">
        <v>182</v>
      </c>
      <c r="E362" s="44">
        <v>13194</v>
      </c>
      <c r="F362" s="44">
        <f>Таблица14[[#This Row],[ip55]]*1.49987465123196</f>
        <v>19789.346148354482</v>
      </c>
      <c r="G362" s="41">
        <f>G364*0.5</f>
        <v>8.5500000000000007</v>
      </c>
      <c r="H362" s="48">
        <v>500</v>
      </c>
      <c r="I362" s="48"/>
      <c r="J362" s="48"/>
      <c r="K362" s="46"/>
      <c r="L362" s="46" t="s">
        <v>36</v>
      </c>
      <c r="M362" s="46" t="str">
        <f t="shared" si="17"/>
        <v>1600pt0.5</v>
      </c>
      <c r="N362" s="49" t="s">
        <v>183</v>
      </c>
    </row>
    <row r="363" spans="1:14" ht="15">
      <c r="A363" s="42" t="s">
        <v>620</v>
      </c>
      <c r="B363" s="42">
        <v>1600</v>
      </c>
      <c r="C363" s="42" t="s">
        <v>181</v>
      </c>
      <c r="D363" s="43" t="s">
        <v>182</v>
      </c>
      <c r="E363" s="44">
        <v>23484</v>
      </c>
      <c r="F363" s="44">
        <f>Таблица14[[#This Row],[ip55]]*1.49987465123196</f>
        <v>35223.056309531348</v>
      </c>
      <c r="G363" s="41">
        <f>G364*0.75</f>
        <v>12.825000000000001</v>
      </c>
      <c r="H363" s="48">
        <v>750</v>
      </c>
      <c r="I363" s="48"/>
      <c r="J363" s="48"/>
      <c r="K363" s="46"/>
      <c r="L363" s="46" t="s">
        <v>36</v>
      </c>
      <c r="M363" s="46" t="str">
        <f t="shared" si="17"/>
        <v>1600pt0.9</v>
      </c>
      <c r="N363" s="49" t="s">
        <v>185</v>
      </c>
    </row>
    <row r="364" spans="1:14" ht="15">
      <c r="A364" s="42" t="s">
        <v>621</v>
      </c>
      <c r="B364" s="42">
        <v>1600</v>
      </c>
      <c r="C364" s="42" t="s">
        <v>181</v>
      </c>
      <c r="D364" s="43" t="s">
        <v>187</v>
      </c>
      <c r="E364" s="44">
        <v>26387</v>
      </c>
      <c r="F364" s="44">
        <f>Таблица14[[#This Row],[ip55]]*1.49987465123196</f>
        <v>39577.192422057728</v>
      </c>
      <c r="G364" s="41">
        <v>17.100000000000001</v>
      </c>
      <c r="H364" s="48">
        <v>1000</v>
      </c>
      <c r="I364" s="48"/>
      <c r="J364" s="48"/>
      <c r="K364" s="46"/>
      <c r="L364" s="46" t="s">
        <v>36</v>
      </c>
      <c r="M364" s="46" t="str">
        <f t="shared" si="17"/>
        <v>1600pt1.0</v>
      </c>
      <c r="N364" s="49" t="s">
        <v>188</v>
      </c>
    </row>
    <row r="365" spans="1:14" ht="15">
      <c r="A365" s="42" t="s">
        <v>622</v>
      </c>
      <c r="B365" s="42">
        <v>1600</v>
      </c>
      <c r="C365" s="42" t="s">
        <v>181</v>
      </c>
      <c r="D365" s="43" t="s">
        <v>182</v>
      </c>
      <c r="E365" s="44">
        <v>36677</v>
      </c>
      <c r="F365" s="44">
        <f>Таблица14[[#This Row],[ip55]]*1.49987465123196</f>
        <v>55010.902583234601</v>
      </c>
      <c r="G365" s="41">
        <f>G364*1.25</f>
        <v>21.375</v>
      </c>
      <c r="H365" s="48">
        <v>1250</v>
      </c>
      <c r="I365" s="48"/>
      <c r="J365" s="48"/>
      <c r="K365" s="46"/>
      <c r="L365" s="46" t="s">
        <v>36</v>
      </c>
      <c r="M365" s="46" t="str">
        <f t="shared" si="17"/>
        <v>1600pt1.4</v>
      </c>
      <c r="N365" s="49" t="s">
        <v>190</v>
      </c>
    </row>
    <row r="366" spans="1:14" ht="15">
      <c r="A366" s="42" t="s">
        <v>623</v>
      </c>
      <c r="B366" s="42">
        <v>1600</v>
      </c>
      <c r="C366" s="42" t="s">
        <v>181</v>
      </c>
      <c r="D366" s="43" t="s">
        <v>182</v>
      </c>
      <c r="E366" s="44">
        <v>39581</v>
      </c>
      <c r="F366" s="44">
        <f>Таблица14[[#This Row],[ip55]]*1.49987465123196</f>
        <v>59366.538570412209</v>
      </c>
      <c r="G366" s="41">
        <f>G364*1.5</f>
        <v>25.650000000000002</v>
      </c>
      <c r="H366" s="48">
        <v>1500</v>
      </c>
      <c r="I366" s="48"/>
      <c r="J366" s="48"/>
      <c r="K366" s="46"/>
      <c r="L366" s="46" t="s">
        <v>36</v>
      </c>
      <c r="M366" s="46" t="str">
        <f t="shared" si="17"/>
        <v>1600pt1.5</v>
      </c>
      <c r="N366" s="49" t="s">
        <v>192</v>
      </c>
    </row>
    <row r="367" spans="1:14" ht="15">
      <c r="A367" s="42" t="s">
        <v>624</v>
      </c>
      <c r="B367" s="42">
        <v>1600</v>
      </c>
      <c r="C367" s="42" t="s">
        <v>181</v>
      </c>
      <c r="D367" s="43" t="s">
        <v>182</v>
      </c>
      <c r="E367" s="44">
        <v>49871</v>
      </c>
      <c r="F367" s="44">
        <f>Таблица14[[#This Row],[ip55]]*1.49987465123196</f>
        <v>74800.248731589076</v>
      </c>
      <c r="G367" s="41">
        <f>G364*1.75</f>
        <v>29.925000000000004</v>
      </c>
      <c r="H367" s="48">
        <v>1750</v>
      </c>
      <c r="I367" s="48"/>
      <c r="J367" s="48"/>
      <c r="K367" s="46"/>
      <c r="L367" s="46" t="s">
        <v>36</v>
      </c>
      <c r="M367" s="46" t="str">
        <f t="shared" si="17"/>
        <v>1600pt1.9</v>
      </c>
      <c r="N367" s="49" t="s">
        <v>194</v>
      </c>
    </row>
    <row r="368" spans="1:14" ht="15">
      <c r="A368" s="42" t="s">
        <v>625</v>
      </c>
      <c r="B368" s="42">
        <v>1600</v>
      </c>
      <c r="C368" s="42" t="s">
        <v>181</v>
      </c>
      <c r="D368" s="43" t="s">
        <v>196</v>
      </c>
      <c r="E368" s="44">
        <v>52774</v>
      </c>
      <c r="F368" s="44">
        <f>Таблица14[[#This Row],[ip55]]*1.49987465123196</f>
        <v>79154.384844115455</v>
      </c>
      <c r="G368" s="41">
        <f>G364*2</f>
        <v>34.200000000000003</v>
      </c>
      <c r="H368" s="48">
        <v>2000</v>
      </c>
      <c r="I368" s="48"/>
      <c r="J368" s="48"/>
      <c r="K368" s="46"/>
      <c r="L368" s="46" t="s">
        <v>36</v>
      </c>
      <c r="M368" s="46" t="str">
        <f t="shared" si="17"/>
        <v>1600pt2.0</v>
      </c>
      <c r="N368" s="49" t="s">
        <v>197</v>
      </c>
    </row>
    <row r="369" spans="1:14" ht="15">
      <c r="A369" s="42" t="s">
        <v>626</v>
      </c>
      <c r="B369" s="42">
        <v>1600</v>
      </c>
      <c r="C369" s="42" t="s">
        <v>181</v>
      </c>
      <c r="D369" s="43" t="s">
        <v>182</v>
      </c>
      <c r="E369" s="44">
        <v>63064</v>
      </c>
      <c r="F369" s="44">
        <f>Таблица14[[#This Row],[ip55]]*1.49987465123196</f>
        <v>94588.095005292329</v>
      </c>
      <c r="G369" s="41">
        <f>G364*2.25</f>
        <v>38.475000000000001</v>
      </c>
      <c r="H369" s="48">
        <v>2250</v>
      </c>
      <c r="I369" s="48"/>
      <c r="J369" s="48"/>
      <c r="K369" s="46"/>
      <c r="L369" s="46" t="s">
        <v>36</v>
      </c>
      <c r="M369" s="46" t="str">
        <f t="shared" si="17"/>
        <v>1600pt2.4</v>
      </c>
      <c r="N369" s="49" t="s">
        <v>199</v>
      </c>
    </row>
    <row r="370" spans="1:14" ht="15">
      <c r="A370" s="42" t="s">
        <v>627</v>
      </c>
      <c r="B370" s="42">
        <v>1600</v>
      </c>
      <c r="C370" s="42" t="s">
        <v>181</v>
      </c>
      <c r="D370" s="43" t="s">
        <v>182</v>
      </c>
      <c r="E370" s="44">
        <v>65967</v>
      </c>
      <c r="F370" s="44">
        <f>Таблица14[[#This Row],[ip55]]*1.49987465123196</f>
        <v>98942.231117818708</v>
      </c>
      <c r="G370" s="41">
        <f>G364*2.5</f>
        <v>42.75</v>
      </c>
      <c r="H370" s="48">
        <v>2500</v>
      </c>
      <c r="I370" s="48"/>
      <c r="J370" s="48"/>
      <c r="K370" s="46"/>
      <c r="L370" s="46" t="s">
        <v>36</v>
      </c>
      <c r="M370" s="46" t="str">
        <f t="shared" si="17"/>
        <v>1600pt2.5</v>
      </c>
      <c r="N370" s="49" t="s">
        <v>201</v>
      </c>
    </row>
    <row r="371" spans="1:14" ht="15">
      <c r="A371" s="42" t="s">
        <v>628</v>
      </c>
      <c r="B371" s="42">
        <v>1600</v>
      </c>
      <c r="C371" s="42" t="s">
        <v>181</v>
      </c>
      <c r="D371" s="43" t="s">
        <v>182</v>
      </c>
      <c r="E371" s="44">
        <v>76258</v>
      </c>
      <c r="F371" s="44">
        <f>Таблица14[[#This Row],[ip55]]*1.49987465123196</f>
        <v>114377.44115364681</v>
      </c>
      <c r="G371" s="41">
        <f>G364*2.75</f>
        <v>47.025000000000006</v>
      </c>
      <c r="H371" s="48">
        <v>2750</v>
      </c>
      <c r="I371" s="48"/>
      <c r="J371" s="48"/>
      <c r="K371" s="46"/>
      <c r="L371" s="46" t="s">
        <v>36</v>
      </c>
      <c r="M371" s="46" t="str">
        <f t="shared" si="17"/>
        <v>1600pt2.9</v>
      </c>
      <c r="N371" s="49" t="s">
        <v>203</v>
      </c>
    </row>
    <row r="372" spans="1:14" ht="15">
      <c r="A372" s="42" t="s">
        <v>629</v>
      </c>
      <c r="B372" s="42">
        <v>1600</v>
      </c>
      <c r="C372" s="42" t="s">
        <v>181</v>
      </c>
      <c r="D372" s="43" t="s">
        <v>205</v>
      </c>
      <c r="E372" s="44">
        <v>79160</v>
      </c>
      <c r="F372" s="44">
        <f>Таблица14[[#This Row],[ip55]]*1.49987465123196</f>
        <v>118730.07739152196</v>
      </c>
      <c r="G372" s="41">
        <f>G364*3</f>
        <v>51.300000000000004</v>
      </c>
      <c r="H372" s="48">
        <v>3000</v>
      </c>
      <c r="I372" s="48"/>
      <c r="J372" s="48"/>
      <c r="K372" s="46"/>
      <c r="L372" s="46" t="s">
        <v>36</v>
      </c>
      <c r="M372" s="46" t="str">
        <f t="shared" si="17"/>
        <v>1600pt3.0</v>
      </c>
      <c r="N372" s="49" t="s">
        <v>206</v>
      </c>
    </row>
    <row r="373" spans="1:14" ht="15">
      <c r="A373" s="42" t="s">
        <v>630</v>
      </c>
      <c r="B373" s="42">
        <v>1600</v>
      </c>
      <c r="C373" s="42" t="s">
        <v>181</v>
      </c>
      <c r="D373" s="43" t="s">
        <v>182</v>
      </c>
      <c r="E373" s="44">
        <v>89451</v>
      </c>
      <c r="F373" s="44">
        <f>Таблица14[[#This Row],[ip55]]*1.49987465123196</f>
        <v>134165.28742735006</v>
      </c>
      <c r="G373" s="41">
        <f>G364*3.25</f>
        <v>55.575000000000003</v>
      </c>
      <c r="H373" s="48">
        <v>3250</v>
      </c>
      <c r="I373" s="48"/>
      <c r="J373" s="48"/>
      <c r="K373" s="46"/>
      <c r="L373" s="46" t="s">
        <v>36</v>
      </c>
      <c r="M373" s="46" t="str">
        <f t="shared" si="17"/>
        <v>1600pt</v>
      </c>
      <c r="N373" s="46"/>
    </row>
    <row r="374" spans="1:14" ht="15">
      <c r="A374" s="42" t="s">
        <v>631</v>
      </c>
      <c r="B374" s="42">
        <v>1600</v>
      </c>
      <c r="C374" s="42" t="s">
        <v>181</v>
      </c>
      <c r="D374" s="43" t="s">
        <v>182</v>
      </c>
      <c r="E374" s="44">
        <v>92354</v>
      </c>
      <c r="F374" s="44">
        <f>Таблица14[[#This Row],[ip55]]*1.49987465123196</f>
        <v>138519.42353987644</v>
      </c>
      <c r="G374" s="41">
        <f>G364*3.5</f>
        <v>59.850000000000009</v>
      </c>
      <c r="H374" s="48">
        <v>3500</v>
      </c>
      <c r="I374" s="48"/>
      <c r="J374" s="48"/>
      <c r="K374" s="46"/>
      <c r="L374" s="46" t="s">
        <v>36</v>
      </c>
      <c r="M374" s="46" t="str">
        <f t="shared" si="17"/>
        <v>1600pt</v>
      </c>
      <c r="N374" s="46"/>
    </row>
    <row r="375" spans="1:14" ht="15">
      <c r="A375" s="42" t="s">
        <v>632</v>
      </c>
      <c r="B375" s="42">
        <v>1600</v>
      </c>
      <c r="C375" s="42" t="s">
        <v>181</v>
      </c>
      <c r="D375" s="43" t="s">
        <v>182</v>
      </c>
      <c r="E375" s="44">
        <v>102645</v>
      </c>
      <c r="F375" s="44">
        <f>Таблица14[[#This Row],[ip55]]*1.49987465123196</f>
        <v>153954.63357570453</v>
      </c>
      <c r="G375" s="41">
        <f>G364*3.75</f>
        <v>64.125</v>
      </c>
      <c r="H375" s="48">
        <v>3750</v>
      </c>
      <c r="I375" s="48"/>
      <c r="J375" s="48"/>
      <c r="K375" s="46"/>
      <c r="L375" s="46" t="s">
        <v>36</v>
      </c>
      <c r="M375" s="46" t="str">
        <f t="shared" si="17"/>
        <v>1600pt</v>
      </c>
      <c r="N375" s="46"/>
    </row>
    <row r="376" spans="1:14" ht="15">
      <c r="A376" s="42" t="s">
        <v>633</v>
      </c>
      <c r="B376" s="42">
        <v>1600</v>
      </c>
      <c r="C376" s="42" t="s">
        <v>181</v>
      </c>
      <c r="D376" s="43" t="s">
        <v>182</v>
      </c>
      <c r="E376" s="44">
        <v>105547</v>
      </c>
      <c r="F376" s="44">
        <f>Таблица14[[#This Row],[ip55]]*1.49987465123196</f>
        <v>158307.26981357968</v>
      </c>
      <c r="G376" s="41">
        <f>G364*4</f>
        <v>68.400000000000006</v>
      </c>
      <c r="H376" s="48">
        <v>4000</v>
      </c>
      <c r="I376" s="48"/>
      <c r="J376" s="48"/>
      <c r="K376" s="46"/>
      <c r="L376" s="46" t="s">
        <v>36</v>
      </c>
      <c r="M376" s="46" t="str">
        <f t="shared" si="17"/>
        <v>1600pt</v>
      </c>
      <c r="N376" s="46"/>
    </row>
    <row r="377" spans="1:14" ht="15">
      <c r="A377" s="42" t="s">
        <v>634</v>
      </c>
      <c r="B377" s="42">
        <v>1600</v>
      </c>
      <c r="C377" s="42" t="s">
        <v>212</v>
      </c>
      <c r="D377" s="43" t="s">
        <v>213</v>
      </c>
      <c r="E377" s="44">
        <v>83502</v>
      </c>
      <c r="F377" s="50">
        <f>Таблица14[[#This Row],[ip55]]*1.49987465123196</f>
        <v>125242.53312717113</v>
      </c>
      <c r="G377" s="41">
        <f>G372</f>
        <v>51.300000000000004</v>
      </c>
      <c r="H377" s="48">
        <v>3000</v>
      </c>
      <c r="I377" s="48"/>
      <c r="J377" s="48"/>
      <c r="K377" s="46"/>
      <c r="L377" s="46" t="s">
        <v>43</v>
      </c>
      <c r="M377" s="46" t="str">
        <f t="shared" si="17"/>
        <v>1600pr1</v>
      </c>
      <c r="N377" s="46">
        <v>1</v>
      </c>
    </row>
    <row r="378" spans="1:14" ht="15">
      <c r="A378" s="42" t="s">
        <v>635</v>
      </c>
      <c r="B378" s="42">
        <v>1600</v>
      </c>
      <c r="C378" s="42" t="s">
        <v>212</v>
      </c>
      <c r="D378" s="43" t="s">
        <v>215</v>
      </c>
      <c r="E378" s="44">
        <v>87842</v>
      </c>
      <c r="F378" s="50">
        <f>Таблица14[[#This Row],[ip55]]*1.49987465123196</f>
        <v>131751.98911351783</v>
      </c>
      <c r="G378" s="41">
        <f>G372</f>
        <v>51.300000000000004</v>
      </c>
      <c r="H378" s="48">
        <v>3000</v>
      </c>
      <c r="I378" s="48"/>
      <c r="J378" s="48"/>
      <c r="K378" s="46"/>
      <c r="L378" s="46" t="s">
        <v>43</v>
      </c>
      <c r="M378" s="46" t="str">
        <f t="shared" si="17"/>
        <v>1600pr3</v>
      </c>
      <c r="N378" s="46">
        <v>3</v>
      </c>
    </row>
    <row r="379" spans="1:14" ht="15">
      <c r="A379" s="42" t="s">
        <v>636</v>
      </c>
      <c r="B379" s="42">
        <v>1600</v>
      </c>
      <c r="C379" s="42" t="s">
        <v>212</v>
      </c>
      <c r="D379" s="43" t="s">
        <v>217</v>
      </c>
      <c r="E379" s="44">
        <v>92183</v>
      </c>
      <c r="F379" s="50">
        <f>Таблица14[[#This Row],[ip55]]*1.49987465123196</f>
        <v>138262.94497451576</v>
      </c>
      <c r="G379" s="41">
        <f>G372</f>
        <v>51.300000000000004</v>
      </c>
      <c r="H379" s="48">
        <v>3000</v>
      </c>
      <c r="I379" s="48"/>
      <c r="J379" s="48"/>
      <c r="K379" s="46"/>
      <c r="L379" s="46" t="s">
        <v>43</v>
      </c>
      <c r="M379" s="46" t="str">
        <f t="shared" si="17"/>
        <v>1600pr5</v>
      </c>
      <c r="N379" s="46">
        <v>5</v>
      </c>
    </row>
    <row r="380" spans="1:14" ht="15">
      <c r="A380" s="42" t="s">
        <v>637</v>
      </c>
      <c r="B380" s="42">
        <v>1600</v>
      </c>
      <c r="C380" s="42" t="s">
        <v>212</v>
      </c>
      <c r="D380" s="43" t="s">
        <v>219</v>
      </c>
      <c r="E380" s="44">
        <v>96525</v>
      </c>
      <c r="F380" s="50">
        <f>Таблица14[[#This Row],[ip55]]*1.49987465123196</f>
        <v>144775.40071016495</v>
      </c>
      <c r="G380" s="41">
        <f>G372</f>
        <v>51.300000000000004</v>
      </c>
      <c r="H380" s="48">
        <v>3000</v>
      </c>
      <c r="I380" s="48"/>
      <c r="J380" s="48"/>
      <c r="K380" s="46"/>
      <c r="L380" s="46" t="s">
        <v>43</v>
      </c>
      <c r="M380" s="46" t="str">
        <f t="shared" si="17"/>
        <v>1600pr4</v>
      </c>
      <c r="N380" s="46">
        <v>4</v>
      </c>
    </row>
    <row r="381" spans="1:14" ht="15">
      <c r="A381" s="42" t="s">
        <v>638</v>
      </c>
      <c r="B381" s="42">
        <v>1600</v>
      </c>
      <c r="C381" s="42" t="s">
        <v>212</v>
      </c>
      <c r="D381" s="43" t="s">
        <v>221</v>
      </c>
      <c r="E381" s="44">
        <v>100866</v>
      </c>
      <c r="F381" s="50">
        <f>Таблица14[[#This Row],[ip55]]*1.49987465123196</f>
        <v>151286.35657116288</v>
      </c>
      <c r="G381" s="41">
        <f>G372</f>
        <v>51.300000000000004</v>
      </c>
      <c r="H381" s="48">
        <v>3000</v>
      </c>
      <c r="I381" s="48"/>
      <c r="J381" s="48"/>
      <c r="K381" s="46"/>
      <c r="L381" s="46" t="s">
        <v>43</v>
      </c>
      <c r="M381" s="46" t="str">
        <f t="shared" si="17"/>
        <v>1600pr</v>
      </c>
      <c r="N381" s="46"/>
    </row>
    <row r="382" spans="1:14" ht="15">
      <c r="A382" s="42" t="s">
        <v>639</v>
      </c>
      <c r="B382" s="42">
        <v>1600</v>
      </c>
      <c r="C382" s="42" t="s">
        <v>212</v>
      </c>
      <c r="D382" s="43" t="s">
        <v>223</v>
      </c>
      <c r="E382" s="44">
        <v>105206</v>
      </c>
      <c r="F382" s="50">
        <f>Таблица14[[#This Row],[ip55]]*1.49987465123196</f>
        <v>157795.81255750958</v>
      </c>
      <c r="G382" s="41">
        <f>G372</f>
        <v>51.300000000000004</v>
      </c>
      <c r="H382" s="48">
        <v>3000</v>
      </c>
      <c r="I382" s="48"/>
      <c r="J382" s="48"/>
      <c r="K382" s="46"/>
      <c r="L382" s="46" t="s">
        <v>43</v>
      </c>
      <c r="M382" s="46" t="str">
        <f t="shared" si="17"/>
        <v>1600pr6</v>
      </c>
      <c r="N382" s="46">
        <v>6</v>
      </c>
    </row>
    <row r="383" spans="1:14" ht="15">
      <c r="A383" s="42" t="s">
        <v>640</v>
      </c>
      <c r="B383" s="42">
        <v>1600</v>
      </c>
      <c r="C383" s="42" t="s">
        <v>212</v>
      </c>
      <c r="D383" s="43" t="s">
        <v>225</v>
      </c>
      <c r="E383" s="44">
        <v>108206</v>
      </c>
      <c r="F383" s="44">
        <f>Таблица14[[#This Row],[ip55]]*1.49987465123196</f>
        <v>162295.43651120548</v>
      </c>
      <c r="G383" s="41">
        <f>G372</f>
        <v>51.300000000000004</v>
      </c>
      <c r="H383" s="48">
        <v>3000</v>
      </c>
      <c r="I383" s="48"/>
      <c r="J383" s="48"/>
      <c r="K383" s="46"/>
      <c r="L383" s="46" t="s">
        <v>42</v>
      </c>
      <c r="M383" s="46" t="str">
        <f t="shared" si="17"/>
        <v>1600prf1</v>
      </c>
      <c r="N383" s="46">
        <v>1</v>
      </c>
    </row>
    <row r="384" spans="1:14" ht="15">
      <c r="A384" s="42" t="s">
        <v>641</v>
      </c>
      <c r="B384" s="42">
        <v>1600</v>
      </c>
      <c r="C384" s="42" t="s">
        <v>212</v>
      </c>
      <c r="D384" s="43" t="s">
        <v>227</v>
      </c>
      <c r="E384" s="44">
        <v>137254</v>
      </c>
      <c r="F384" s="44">
        <f>Таблица14[[#This Row],[ip55]]*1.49987465123196</f>
        <v>205863.79538019144</v>
      </c>
      <c r="G384" s="41">
        <f>G372</f>
        <v>51.300000000000004</v>
      </c>
      <c r="H384" s="48">
        <v>3000</v>
      </c>
      <c r="I384" s="48"/>
      <c r="J384" s="48"/>
      <c r="K384" s="46"/>
      <c r="L384" s="46" t="s">
        <v>42</v>
      </c>
      <c r="M384" s="46" t="str">
        <f t="shared" si="17"/>
        <v>1600prf2</v>
      </c>
      <c r="N384" s="46">
        <v>2</v>
      </c>
    </row>
    <row r="385" spans="1:14" ht="15">
      <c r="A385" s="42" t="s">
        <v>642</v>
      </c>
      <c r="B385" s="42">
        <v>1600</v>
      </c>
      <c r="C385" s="42" t="s">
        <v>212</v>
      </c>
      <c r="D385" s="43" t="s">
        <v>229</v>
      </c>
      <c r="E385" s="44">
        <v>195347</v>
      </c>
      <c r="F385" s="44">
        <f>Таблица14[[#This Row],[ip55]]*1.49987465123196</f>
        <v>292996.01349420968</v>
      </c>
      <c r="G385" s="41">
        <f>G372</f>
        <v>51.300000000000004</v>
      </c>
      <c r="H385" s="48">
        <v>3000</v>
      </c>
      <c r="I385" s="48"/>
      <c r="J385" s="48"/>
      <c r="K385" s="46"/>
      <c r="L385" s="46" t="s">
        <v>42</v>
      </c>
      <c r="M385" s="46" t="str">
        <f t="shared" si="17"/>
        <v>1600prf3</v>
      </c>
      <c r="N385" s="46">
        <v>3</v>
      </c>
    </row>
    <row r="386" spans="1:14" ht="15">
      <c r="A386" s="42" t="s">
        <v>643</v>
      </c>
      <c r="B386" s="42">
        <v>1600</v>
      </c>
      <c r="C386" s="42" t="s">
        <v>231</v>
      </c>
      <c r="D386" s="43" t="s">
        <v>232</v>
      </c>
      <c r="E386" s="44">
        <v>41538</v>
      </c>
      <c r="F386" s="44">
        <f>Таблица14[[#This Row],[ip55]]*1.49987465123196</f>
        <v>62301.793262873158</v>
      </c>
      <c r="G386" s="41">
        <f>G364</f>
        <v>17.100000000000001</v>
      </c>
      <c r="H386" s="48">
        <v>350</v>
      </c>
      <c r="I386" s="48">
        <v>350</v>
      </c>
      <c r="J386" s="48"/>
      <c r="K386" s="46"/>
      <c r="L386" s="46" t="s">
        <v>47</v>
      </c>
      <c r="M386" s="46" t="str">
        <f t="shared" ref="M386:M449" si="20">B386&amp;L386&amp;N386</f>
        <v>1600uv</v>
      </c>
      <c r="N386" s="46"/>
    </row>
    <row r="387" spans="1:14" ht="15">
      <c r="A387" s="42" t="s">
        <v>644</v>
      </c>
      <c r="B387" s="42">
        <v>1600</v>
      </c>
      <c r="C387" s="42" t="s">
        <v>234</v>
      </c>
      <c r="D387" s="43" t="s">
        <v>235</v>
      </c>
      <c r="E387" s="44">
        <v>33962</v>
      </c>
      <c r="F387" s="44">
        <f>Таблица14[[#This Row],[ip55]]*1.49987465123196</f>
        <v>50938.742905139829</v>
      </c>
      <c r="G387" s="41">
        <f>G364</f>
        <v>17.100000000000001</v>
      </c>
      <c r="H387" s="48">
        <v>350</v>
      </c>
      <c r="I387" s="48">
        <v>350</v>
      </c>
      <c r="J387" s="48"/>
      <c r="K387" s="46"/>
      <c r="L387" s="46" t="s">
        <v>44</v>
      </c>
      <c r="M387" s="46" t="str">
        <f t="shared" si="20"/>
        <v>1600ug</v>
      </c>
      <c r="N387" s="46"/>
    </row>
    <row r="388" spans="1:14" ht="15">
      <c r="A388" s="42" t="s">
        <v>645</v>
      </c>
      <c r="B388" s="42">
        <v>1600</v>
      </c>
      <c r="C388" s="42" t="s">
        <v>237</v>
      </c>
      <c r="D388" s="43" t="s">
        <v>238</v>
      </c>
      <c r="E388" s="44">
        <v>69883</v>
      </c>
      <c r="F388" s="44">
        <f>Таблица14[[#This Row],[ip55]]*1.49987465123196</f>
        <v>104815.74025204306</v>
      </c>
      <c r="G388" s="41">
        <f>G366</f>
        <v>25.650000000000002</v>
      </c>
      <c r="H388" s="48">
        <v>350</v>
      </c>
      <c r="I388" s="48">
        <v>150</v>
      </c>
      <c r="J388" s="48">
        <v>350</v>
      </c>
      <c r="K388" s="46"/>
      <c r="L388" s="46" t="s">
        <v>63</v>
      </c>
      <c r="M388" s="46" t="str">
        <f t="shared" si="20"/>
        <v>1600zv</v>
      </c>
      <c r="N388" s="46"/>
    </row>
    <row r="389" spans="1:14" ht="15">
      <c r="A389" s="42" t="s">
        <v>646</v>
      </c>
      <c r="B389" s="42">
        <v>1600</v>
      </c>
      <c r="C389" s="42" t="s">
        <v>240</v>
      </c>
      <c r="D389" s="43" t="s">
        <v>241</v>
      </c>
      <c r="E389" s="44">
        <v>54731</v>
      </c>
      <c r="F389" s="44">
        <f>Таблица14[[#This Row],[ip55]]*1.49987465123196</f>
        <v>82089.639536576404</v>
      </c>
      <c r="G389" s="41">
        <f>G366</f>
        <v>25.650000000000002</v>
      </c>
      <c r="H389" s="48">
        <v>350</v>
      </c>
      <c r="I389" s="48">
        <v>150</v>
      </c>
      <c r="J389" s="48">
        <v>350</v>
      </c>
      <c r="K389" s="46"/>
      <c r="L389" s="46" t="s">
        <v>66</v>
      </c>
      <c r="M389" s="46" t="str">
        <f t="shared" si="20"/>
        <v>1600zg</v>
      </c>
      <c r="N389" s="46"/>
    </row>
    <row r="390" spans="1:14" ht="15">
      <c r="A390" s="42" t="s">
        <v>647</v>
      </c>
      <c r="B390" s="42">
        <v>1600</v>
      </c>
      <c r="C390" s="42" t="s">
        <v>243</v>
      </c>
      <c r="D390" s="43" t="s">
        <v>244</v>
      </c>
      <c r="E390" s="44">
        <v>82939</v>
      </c>
      <c r="F390" s="44">
        <f>Таблица14[[#This Row],[ip55]]*1.49987465123196</f>
        <v>124398.10369852754</v>
      </c>
      <c r="G390" s="41">
        <f>G366</f>
        <v>25.650000000000002</v>
      </c>
      <c r="H390" s="48">
        <v>350</v>
      </c>
      <c r="I390" s="48">
        <v>350</v>
      </c>
      <c r="J390" s="48">
        <v>350</v>
      </c>
      <c r="K390" s="46"/>
      <c r="L390" s="46" t="s">
        <v>68</v>
      </c>
      <c r="M390" s="46" t="str">
        <f t="shared" si="20"/>
        <v>1600tv</v>
      </c>
      <c r="N390" s="46"/>
    </row>
    <row r="391" spans="1:14" ht="15">
      <c r="A391" s="42" t="s">
        <v>648</v>
      </c>
      <c r="B391" s="42">
        <v>1600</v>
      </c>
      <c r="C391" s="42" t="s">
        <v>246</v>
      </c>
      <c r="D391" s="43" t="s">
        <v>247</v>
      </c>
      <c r="E391" s="44">
        <v>106909</v>
      </c>
      <c r="F391" s="44">
        <f>Таблица14[[#This Row],[ip55]]*1.49987465123196</f>
        <v>160350.09908855762</v>
      </c>
      <c r="G391" s="41">
        <f>G366</f>
        <v>25.650000000000002</v>
      </c>
      <c r="H391" s="48">
        <v>350</v>
      </c>
      <c r="I391" s="48">
        <v>350</v>
      </c>
      <c r="J391" s="48">
        <v>350</v>
      </c>
      <c r="K391" s="46"/>
      <c r="L391" s="46" t="s">
        <v>71</v>
      </c>
      <c r="M391" s="46" t="str">
        <f t="shared" si="20"/>
        <v>1600tg</v>
      </c>
      <c r="N391" s="46"/>
    </row>
    <row r="392" spans="1:14" ht="15">
      <c r="A392" s="42" t="s">
        <v>649</v>
      </c>
      <c r="B392" s="42">
        <v>1600</v>
      </c>
      <c r="C392" s="42" t="s">
        <v>249</v>
      </c>
      <c r="D392" s="43" t="s">
        <v>250</v>
      </c>
      <c r="E392" s="44">
        <v>80181</v>
      </c>
      <c r="F392" s="44">
        <f>Таблица14[[#This Row],[ip55]]*1.49987465123196</f>
        <v>120261.44941042979</v>
      </c>
      <c r="G392" s="41">
        <v>25.650000000000002</v>
      </c>
      <c r="H392" s="48">
        <v>500</v>
      </c>
      <c r="I392" s="48">
        <v>500</v>
      </c>
      <c r="J392" s="48">
        <v>500</v>
      </c>
      <c r="K392" s="46"/>
      <c r="L392" s="46" t="s">
        <v>56</v>
      </c>
      <c r="M392" s="46" t="str">
        <f t="shared" si="20"/>
        <v>1600kl</v>
      </c>
      <c r="N392" s="46"/>
    </row>
    <row r="393" spans="1:14" ht="15">
      <c r="A393" s="42" t="s">
        <v>650</v>
      </c>
      <c r="B393" s="42">
        <v>1600</v>
      </c>
      <c r="C393" s="42" t="s">
        <v>252</v>
      </c>
      <c r="D393" s="43" t="s">
        <v>250</v>
      </c>
      <c r="E393" s="44">
        <v>80181</v>
      </c>
      <c r="F393" s="44">
        <f>Таблица14[[#This Row],[ip55]]*1.49987465123196</f>
        <v>120261.44941042979</v>
      </c>
      <c r="G393" s="41">
        <f>G366</f>
        <v>25.650000000000002</v>
      </c>
      <c r="H393" s="48">
        <v>500</v>
      </c>
      <c r="I393" s="48">
        <v>500</v>
      </c>
      <c r="J393" s="48">
        <v>500</v>
      </c>
      <c r="K393" s="46"/>
      <c r="L393" s="46" t="s">
        <v>50</v>
      </c>
      <c r="M393" s="46" t="str">
        <f t="shared" si="20"/>
        <v>1600kp</v>
      </c>
      <c r="N393" s="46"/>
    </row>
    <row r="394" spans="1:14" ht="15">
      <c r="A394" s="41" t="s">
        <v>651</v>
      </c>
      <c r="B394" s="42">
        <v>1600</v>
      </c>
      <c r="C394" s="42" t="s">
        <v>254</v>
      </c>
      <c r="D394" s="43" t="s">
        <v>255</v>
      </c>
      <c r="E394" s="44">
        <v>21620</v>
      </c>
      <c r="F394" s="44">
        <f>Таблица14[[#This Row],[ip55]]*1.49987465123196</f>
        <v>32427.289959634978</v>
      </c>
      <c r="G394" s="41">
        <f>G362</f>
        <v>8.5500000000000007</v>
      </c>
      <c r="H394" s="48">
        <v>200</v>
      </c>
      <c r="I394" s="48">
        <v>300</v>
      </c>
      <c r="J394" s="48"/>
      <c r="K394" s="46"/>
      <c r="L394" s="46" t="s">
        <v>38</v>
      </c>
      <c r="M394" s="46" t="str">
        <f t="shared" si="20"/>
        <v>1600pf</v>
      </c>
      <c r="N394" s="46"/>
    </row>
    <row r="395" spans="1:14" ht="15">
      <c r="A395" s="41" t="s">
        <v>652</v>
      </c>
      <c r="B395" s="42">
        <v>1600</v>
      </c>
      <c r="C395" s="42" t="s">
        <v>257</v>
      </c>
      <c r="D395" s="43" t="s">
        <v>258</v>
      </c>
      <c r="E395" s="44">
        <v>55582</v>
      </c>
      <c r="F395" s="44">
        <f>Таблица14[[#This Row],[ip55]]*1.49987465123196</f>
        <v>83366.03286477481</v>
      </c>
      <c r="G395" s="41"/>
      <c r="H395" s="48"/>
      <c r="I395" s="48"/>
      <c r="J395" s="48"/>
      <c r="K395" s="46"/>
      <c r="L395" s="46" t="s">
        <v>46</v>
      </c>
      <c r="M395" s="46" t="str">
        <f t="shared" si="20"/>
        <v>1600ugf</v>
      </c>
      <c r="N395" s="46"/>
    </row>
    <row r="396" spans="1:14" ht="15">
      <c r="A396" s="41" t="s">
        <v>653</v>
      </c>
      <c r="B396" s="42">
        <v>1600</v>
      </c>
      <c r="C396" s="42" t="s">
        <v>260</v>
      </c>
      <c r="D396" s="43" t="s">
        <v>261</v>
      </c>
      <c r="E396" s="44">
        <v>63159</v>
      </c>
      <c r="F396" s="44">
        <f>Таблица14[[#This Row],[ip55]]*1.49987465123196</f>
        <v>94730.583097159368</v>
      </c>
      <c r="G396" s="41"/>
      <c r="H396" s="48"/>
      <c r="I396" s="48"/>
      <c r="J396" s="48"/>
      <c r="K396" s="46"/>
      <c r="L396" s="46" t="s">
        <v>49</v>
      </c>
      <c r="M396" s="46" t="str">
        <f t="shared" si="20"/>
        <v>1600uvf</v>
      </c>
      <c r="N396" s="46"/>
    </row>
    <row r="397" spans="1:14" ht="15">
      <c r="A397" s="41" t="s">
        <v>654</v>
      </c>
      <c r="B397" s="42">
        <v>1600</v>
      </c>
      <c r="C397" s="42" t="s">
        <v>263</v>
      </c>
      <c r="D397" s="43" t="s">
        <v>264</v>
      </c>
      <c r="E397" s="44">
        <v>43241</v>
      </c>
      <c r="F397" s="44">
        <f>Таблица14[[#This Row],[ip55]]*1.49987465123196</f>
        <v>64856.079793921184</v>
      </c>
      <c r="G397" s="41"/>
      <c r="H397" s="48"/>
      <c r="I397" s="48"/>
      <c r="J397" s="48"/>
      <c r="K397" s="46"/>
      <c r="L397" s="46"/>
      <c r="M397" s="46" t="str">
        <f t="shared" si="20"/>
        <v>1600</v>
      </c>
      <c r="N397" s="46"/>
    </row>
    <row r="398" spans="1:14" ht="15">
      <c r="A398" s="42" t="s">
        <v>655</v>
      </c>
      <c r="B398" s="42">
        <v>1600</v>
      </c>
      <c r="C398" s="42"/>
      <c r="D398" s="43" t="s">
        <v>266</v>
      </c>
      <c r="E398" s="44">
        <v>49879</v>
      </c>
      <c r="F398" s="44">
        <f>Таблица14[[#This Row],[ip55]]*1.49987465123196</f>
        <v>74812.247728798931</v>
      </c>
      <c r="G398" s="51">
        <f t="shared" ref="G398:G399" si="21">G362</f>
        <v>8.5500000000000007</v>
      </c>
      <c r="H398" s="48">
        <v>200</v>
      </c>
      <c r="I398" s="48">
        <v>300</v>
      </c>
      <c r="J398" s="48"/>
      <c r="K398" s="46"/>
      <c r="L398" s="46"/>
      <c r="M398" s="46" t="str">
        <f t="shared" si="20"/>
        <v>1600</v>
      </c>
      <c r="N398" s="46"/>
    </row>
    <row r="399" spans="1:14" ht="15">
      <c r="A399" s="42" t="s">
        <v>656</v>
      </c>
      <c r="B399" s="42">
        <v>1600</v>
      </c>
      <c r="C399" s="42" t="s">
        <v>268</v>
      </c>
      <c r="D399" s="43" t="s">
        <v>269</v>
      </c>
      <c r="E399" s="44">
        <v>275529</v>
      </c>
      <c r="F399" s="44">
        <f>Таблица14[[#This Row],[ip55]]*1.49987465123196</f>
        <v>413258.96277929074</v>
      </c>
      <c r="G399" s="51">
        <f t="shared" si="21"/>
        <v>12.825000000000001</v>
      </c>
      <c r="H399" s="48">
        <v>500</v>
      </c>
      <c r="I399" s="48">
        <v>500</v>
      </c>
      <c r="J399" s="48"/>
      <c r="K399" s="46"/>
      <c r="L399" s="46"/>
      <c r="M399" s="46" t="str">
        <f t="shared" si="20"/>
        <v>1600</v>
      </c>
      <c r="N399" s="46"/>
    </row>
    <row r="400" spans="1:14" ht="15">
      <c r="A400" s="42" t="s">
        <v>657</v>
      </c>
      <c r="B400" s="42">
        <v>1600</v>
      </c>
      <c r="C400" s="42"/>
      <c r="D400" s="43" t="s">
        <v>271</v>
      </c>
      <c r="E400" s="44">
        <v>64180</v>
      </c>
      <c r="F400" s="44">
        <f>Таблица14[[#This Row],[ip55]]*1.49987465123196</f>
        <v>96261.955116067198</v>
      </c>
      <c r="G400" s="51">
        <f>G363</f>
        <v>12.825000000000001</v>
      </c>
      <c r="H400" s="48">
        <v>200</v>
      </c>
      <c r="I400" s="48">
        <v>500</v>
      </c>
      <c r="J400" s="48"/>
      <c r="K400" s="46"/>
      <c r="L400" s="46"/>
      <c r="M400" s="46" t="str">
        <f t="shared" si="20"/>
        <v>1600</v>
      </c>
      <c r="N400" s="46"/>
    </row>
    <row r="401" spans="1:14" ht="15">
      <c r="A401" s="42" t="s">
        <v>658</v>
      </c>
      <c r="B401" s="42">
        <v>1600</v>
      </c>
      <c r="C401" s="42"/>
      <c r="D401" s="43" t="s">
        <v>538</v>
      </c>
      <c r="E401" s="44">
        <v>185644</v>
      </c>
      <c r="F401" s="44">
        <f>Таблица14[[#This Row],[ip55]]*1.49987465123196</f>
        <v>278442.72975330602</v>
      </c>
      <c r="G401" s="51">
        <f>G365</f>
        <v>21.375</v>
      </c>
      <c r="H401" s="48">
        <v>200</v>
      </c>
      <c r="I401" s="48">
        <v>1000</v>
      </c>
      <c r="J401" s="48"/>
      <c r="K401" s="46"/>
      <c r="L401" s="46"/>
      <c r="M401" s="46" t="str">
        <f t="shared" si="20"/>
        <v>1600</v>
      </c>
      <c r="N401" s="46"/>
    </row>
    <row r="402" spans="1:14" ht="15">
      <c r="A402" s="42" t="s">
        <v>659</v>
      </c>
      <c r="B402" s="42">
        <v>1600</v>
      </c>
      <c r="C402" s="42"/>
      <c r="D402" s="43" t="s">
        <v>275</v>
      </c>
      <c r="E402" s="44">
        <v>141047</v>
      </c>
      <c r="F402" s="44">
        <f>Таблица14[[#This Row],[ip55]]*1.49987465123196</f>
        <v>211552.81993231428</v>
      </c>
      <c r="G402" s="51">
        <f>G365</f>
        <v>21.375</v>
      </c>
      <c r="H402" s="48">
        <v>200</v>
      </c>
      <c r="I402" s="48">
        <v>1000</v>
      </c>
      <c r="J402" s="48"/>
      <c r="K402" s="46"/>
      <c r="L402" s="46"/>
      <c r="M402" s="46" t="str">
        <f t="shared" si="20"/>
        <v>1600</v>
      </c>
      <c r="N402" s="46"/>
    </row>
    <row r="403" spans="1:14" ht="15">
      <c r="A403" s="42" t="s">
        <v>660</v>
      </c>
      <c r="B403" s="42">
        <v>1600</v>
      </c>
      <c r="C403" s="42"/>
      <c r="D403" s="43" t="s">
        <v>277</v>
      </c>
      <c r="E403" s="44">
        <v>93405</v>
      </c>
      <c r="F403" s="44">
        <f>Таблица14[[#This Row],[ip55]]*1.49987465123196</f>
        <v>140095.79179832124</v>
      </c>
      <c r="G403" s="51">
        <f t="shared" ref="G403:G404" si="22">G363</f>
        <v>12.825000000000001</v>
      </c>
      <c r="H403" s="48">
        <v>200</v>
      </c>
      <c r="I403" s="48">
        <v>500</v>
      </c>
      <c r="J403" s="48"/>
      <c r="K403" s="46"/>
      <c r="L403" s="46"/>
      <c r="M403" s="46" t="str">
        <f t="shared" si="20"/>
        <v>1600</v>
      </c>
      <c r="N403" s="46"/>
    </row>
    <row r="404" spans="1:14" ht="15">
      <c r="A404" s="42" t="s">
        <v>661</v>
      </c>
      <c r="B404" s="42">
        <v>1600</v>
      </c>
      <c r="C404" s="42" t="s">
        <v>279</v>
      </c>
      <c r="D404" s="43" t="s">
        <v>280</v>
      </c>
      <c r="E404" s="44">
        <v>105206</v>
      </c>
      <c r="F404" s="44">
        <f>Таблица14[[#This Row],[ip55]]*1.49987465123196</f>
        <v>157795.81255750958</v>
      </c>
      <c r="G404" s="51">
        <f t="shared" si="22"/>
        <v>17.100000000000001</v>
      </c>
      <c r="H404" s="48">
        <v>1000</v>
      </c>
      <c r="I404" s="48"/>
      <c r="J404" s="48"/>
      <c r="K404" s="46"/>
      <c r="L404" s="46" t="s">
        <v>75</v>
      </c>
      <c r="M404" s="46" t="str">
        <f t="shared" si="20"/>
        <v>1600sk</v>
      </c>
      <c r="N404" s="46"/>
    </row>
    <row r="405" spans="1:14" ht="15">
      <c r="A405" s="42" t="s">
        <v>662</v>
      </c>
      <c r="B405" s="42">
        <v>1600</v>
      </c>
      <c r="C405" s="42"/>
      <c r="D405" s="43" t="s">
        <v>282</v>
      </c>
      <c r="E405" s="44">
        <v>247976</v>
      </c>
      <c r="F405" s="44">
        <f>Таблица14[[#This Row],[ip55]]*1.49987465123196</f>
        <v>371932.91651389655</v>
      </c>
      <c r="G405" s="41">
        <f>G364</f>
        <v>17.100000000000001</v>
      </c>
      <c r="H405" s="48">
        <v>1000</v>
      </c>
      <c r="I405" s="48"/>
      <c r="J405" s="48"/>
      <c r="K405" s="46"/>
      <c r="L405" s="46"/>
      <c r="M405" s="46" t="str">
        <f t="shared" si="20"/>
        <v>1600</v>
      </c>
      <c r="N405" s="46"/>
    </row>
    <row r="406" spans="1:14" ht="15">
      <c r="A406" s="42" t="s">
        <v>663</v>
      </c>
      <c r="B406" s="42">
        <v>1600</v>
      </c>
      <c r="C406" s="42"/>
      <c r="D406" s="43" t="s">
        <v>284</v>
      </c>
      <c r="E406" s="44">
        <v>234199</v>
      </c>
      <c r="F406" s="44">
        <f>Таблица14[[#This Row],[ip55]]*1.49987465123196</f>
        <v>351269.14344387379</v>
      </c>
      <c r="G406" s="41">
        <f>G364</f>
        <v>17.100000000000001</v>
      </c>
      <c r="H406" s="48">
        <v>1000</v>
      </c>
      <c r="I406" s="48"/>
      <c r="J406" s="48"/>
      <c r="K406" s="46"/>
      <c r="L406" s="46"/>
      <c r="M406" s="46" t="str">
        <f t="shared" si="20"/>
        <v>1600</v>
      </c>
      <c r="N406" s="46"/>
    </row>
    <row r="407" spans="1:14" ht="15">
      <c r="A407" s="42" t="s">
        <v>664</v>
      </c>
      <c r="B407" s="42">
        <v>1600</v>
      </c>
      <c r="C407" s="42"/>
      <c r="D407" s="43" t="s">
        <v>286</v>
      </c>
      <c r="E407" s="44">
        <v>334767</v>
      </c>
      <c r="F407" s="44">
        <f>Таблица14[[#This Row],[ip55]]*1.49987465123196</f>
        <v>502108.53736896958</v>
      </c>
      <c r="G407" s="41">
        <f>G364</f>
        <v>17.100000000000001</v>
      </c>
      <c r="H407" s="48">
        <v>1000</v>
      </c>
      <c r="I407" s="48"/>
      <c r="J407" s="48"/>
      <c r="K407" s="46"/>
      <c r="L407" s="46"/>
      <c r="M407" s="46" t="str">
        <f t="shared" si="20"/>
        <v>1600</v>
      </c>
      <c r="N407" s="46"/>
    </row>
    <row r="408" spans="1:14" ht="15">
      <c r="A408" s="42" t="s">
        <v>665</v>
      </c>
      <c r="B408" s="42">
        <v>1600</v>
      </c>
      <c r="C408" s="42"/>
      <c r="D408" s="43" t="s">
        <v>288</v>
      </c>
      <c r="E408" s="44">
        <v>91234</v>
      </c>
      <c r="F408" s="44">
        <f>Таблица14[[#This Row],[ip55]]*1.49987465123196</f>
        <v>136839.56393049663</v>
      </c>
      <c r="G408" s="41">
        <f>G364</f>
        <v>17.100000000000001</v>
      </c>
      <c r="H408" s="48">
        <v>1000</v>
      </c>
      <c r="I408" s="48"/>
      <c r="J408" s="48"/>
      <c r="K408" s="46"/>
      <c r="L408" s="46"/>
      <c r="M408" s="46" t="str">
        <f t="shared" si="20"/>
        <v>1600</v>
      </c>
      <c r="N408" s="46"/>
    </row>
    <row r="409" spans="1:14" ht="15">
      <c r="A409" s="42" t="s">
        <v>666</v>
      </c>
      <c r="B409" s="42">
        <v>1600</v>
      </c>
      <c r="C409" s="42"/>
      <c r="D409" s="43" t="s">
        <v>290</v>
      </c>
      <c r="E409" s="44">
        <v>239014</v>
      </c>
      <c r="F409" s="44">
        <f>Таблица14[[#This Row],[ip55]]*1.49987465123196</f>
        <v>358491.03988955572</v>
      </c>
      <c r="G409" s="41">
        <f>G364</f>
        <v>17.100000000000001</v>
      </c>
      <c r="H409" s="48">
        <v>1000</v>
      </c>
      <c r="I409" s="48"/>
      <c r="J409" s="48"/>
      <c r="K409" s="46"/>
      <c r="L409" s="46"/>
      <c r="M409" s="46" t="str">
        <f t="shared" si="20"/>
        <v>1600</v>
      </c>
      <c r="N409" s="46"/>
    </row>
    <row r="410" spans="1:14" ht="15">
      <c r="A410" s="42" t="s">
        <v>667</v>
      </c>
      <c r="B410" s="42">
        <v>1600</v>
      </c>
      <c r="C410" s="42"/>
      <c r="D410" s="43" t="s">
        <v>364</v>
      </c>
      <c r="E410" s="44">
        <v>392858</v>
      </c>
      <c r="F410" s="44">
        <f>Таблица14[[#This Row],[ip55]]*1.49987465123196</f>
        <v>589237.75573368534</v>
      </c>
      <c r="G410" s="41">
        <f>G364</f>
        <v>17.100000000000001</v>
      </c>
      <c r="H410" s="48">
        <v>1000</v>
      </c>
      <c r="I410" s="48"/>
      <c r="J410" s="48"/>
      <c r="K410" s="46"/>
      <c r="L410" s="46"/>
      <c r="M410" s="46" t="str">
        <f t="shared" si="20"/>
        <v>1600</v>
      </c>
      <c r="N410" s="46"/>
    </row>
    <row r="411" spans="1:14" ht="15">
      <c r="A411" s="42" t="s">
        <v>668</v>
      </c>
      <c r="B411" s="42">
        <v>1600</v>
      </c>
      <c r="C411" s="42"/>
      <c r="D411" s="43" t="s">
        <v>294</v>
      </c>
      <c r="E411" s="44">
        <v>340614</v>
      </c>
      <c r="F411" s="44">
        <f>Таблица14[[#This Row],[ip55]]*1.49987465123196</f>
        <v>510878.30445472285</v>
      </c>
      <c r="G411" s="41">
        <f>G364</f>
        <v>17.100000000000001</v>
      </c>
      <c r="H411" s="48">
        <v>1000</v>
      </c>
      <c r="I411" s="48"/>
      <c r="J411" s="48"/>
      <c r="K411" s="46"/>
      <c r="L411" s="46"/>
      <c r="M411" s="46" t="str">
        <f t="shared" si="20"/>
        <v>1600</v>
      </c>
      <c r="N411" s="46"/>
    </row>
    <row r="412" spans="1:14" ht="15">
      <c r="A412" s="42" t="s">
        <v>669</v>
      </c>
      <c r="B412" s="42">
        <v>1600</v>
      </c>
      <c r="C412" s="42"/>
      <c r="D412" s="43" t="s">
        <v>427</v>
      </c>
      <c r="E412" s="44">
        <v>513820</v>
      </c>
      <c r="F412" s="44">
        <f>Таблица14[[#This Row],[ip55]]*1.49987465123196</f>
        <v>770665.59329600574</v>
      </c>
      <c r="G412" s="41"/>
      <c r="H412" s="48">
        <v>0</v>
      </c>
      <c r="I412" s="48"/>
      <c r="J412" s="48"/>
      <c r="K412" s="46"/>
      <c r="L412" s="46"/>
      <c r="M412" s="46" t="str">
        <f t="shared" si="20"/>
        <v>1600</v>
      </c>
      <c r="N412" s="46"/>
    </row>
    <row r="413" spans="1:14" ht="15">
      <c r="A413" s="42" t="s">
        <v>670</v>
      </c>
      <c r="B413" s="42">
        <v>1600</v>
      </c>
      <c r="C413" s="42" t="s">
        <v>298</v>
      </c>
      <c r="D413" s="43" t="s">
        <v>299</v>
      </c>
      <c r="E413" s="44">
        <v>162219</v>
      </c>
      <c r="F413" s="44">
        <f>Таблица14[[#This Row],[ip55]]*1.49987465123196</f>
        <v>243308.16604819734</v>
      </c>
      <c r="G413" s="41">
        <f>G365</f>
        <v>21.375</v>
      </c>
      <c r="H413" s="48">
        <v>1500</v>
      </c>
      <c r="I413" s="48"/>
      <c r="J413" s="48"/>
      <c r="K413" s="46"/>
      <c r="L413" s="46" t="s">
        <v>84</v>
      </c>
      <c r="M413" s="46" t="str">
        <f t="shared" si="20"/>
        <v>1600tsv</v>
      </c>
      <c r="N413" s="46"/>
    </row>
    <row r="414" spans="1:14" ht="15">
      <c r="A414" s="42" t="s">
        <v>671</v>
      </c>
      <c r="B414" s="42">
        <v>1600</v>
      </c>
      <c r="C414" s="42"/>
      <c r="D414" s="43" t="s">
        <v>301</v>
      </c>
      <c r="E414" s="44">
        <v>203688</v>
      </c>
      <c r="F414" s="44">
        <f>Таблица14[[#This Row],[ip55]]*1.49987465123196</f>
        <v>305506.46796013549</v>
      </c>
      <c r="G414" s="41">
        <f>G364</f>
        <v>17.100000000000001</v>
      </c>
      <c r="H414" s="48">
        <v>1500</v>
      </c>
      <c r="I414" s="48">
        <v>500</v>
      </c>
      <c r="J414" s="48"/>
      <c r="K414" s="46"/>
      <c r="L414" s="46"/>
      <c r="M414" s="46" t="str">
        <f t="shared" si="20"/>
        <v>1600</v>
      </c>
      <c r="N414" s="46"/>
    </row>
    <row r="415" spans="1:14" ht="15">
      <c r="A415" s="42" t="s">
        <v>672</v>
      </c>
      <c r="B415" s="42">
        <v>1600</v>
      </c>
      <c r="C415" s="42"/>
      <c r="D415" s="43" t="s">
        <v>303</v>
      </c>
      <c r="E415" s="44">
        <v>81928</v>
      </c>
      <c r="F415" s="44">
        <f>Таблица14[[#This Row],[ip55]]*1.49987465123196</f>
        <v>122881.73042613202</v>
      </c>
      <c r="G415" s="41">
        <f>G368</f>
        <v>34.200000000000003</v>
      </c>
      <c r="H415" s="48">
        <v>1500</v>
      </c>
      <c r="I415" s="48"/>
      <c r="J415" s="48"/>
      <c r="K415" s="46"/>
      <c r="L415" s="46"/>
      <c r="M415" s="46" t="str">
        <f t="shared" si="20"/>
        <v>1600</v>
      </c>
      <c r="N415" s="46"/>
    </row>
    <row r="416" spans="1:14" ht="15">
      <c r="A416" s="42" t="s">
        <v>673</v>
      </c>
      <c r="B416" s="42">
        <v>1600</v>
      </c>
      <c r="C416" s="42"/>
      <c r="D416" s="43" t="s">
        <v>305</v>
      </c>
      <c r="E416" s="44">
        <v>135383</v>
      </c>
      <c r="F416" s="44">
        <f>Таблица14[[#This Row],[ip55]]*1.49987465123196</f>
        <v>203057.52990773646</v>
      </c>
      <c r="G416" s="41">
        <f>G367</f>
        <v>29.925000000000004</v>
      </c>
      <c r="H416" s="48">
        <v>1500</v>
      </c>
      <c r="I416" s="48">
        <v>500</v>
      </c>
      <c r="J416" s="48"/>
      <c r="K416" s="46"/>
      <c r="L416" s="46"/>
      <c r="M416" s="46" t="str">
        <f t="shared" si="20"/>
        <v>1600</v>
      </c>
      <c r="N416" s="46"/>
    </row>
    <row r="417" spans="1:14" ht="15">
      <c r="A417" s="42" t="s">
        <v>674</v>
      </c>
      <c r="B417" s="42">
        <v>1600</v>
      </c>
      <c r="C417" s="42"/>
      <c r="D417" s="43" t="s">
        <v>111</v>
      </c>
      <c r="E417" s="44">
        <v>116475</v>
      </c>
      <c r="F417" s="44">
        <f>Таблица14[[#This Row],[ip55]]*1.49987465123196</f>
        <v>174697.90000224256</v>
      </c>
      <c r="G417" s="41"/>
      <c r="H417" s="48">
        <v>500</v>
      </c>
      <c r="I417" s="48"/>
      <c r="J417" s="48"/>
      <c r="K417" s="46"/>
      <c r="L417" s="46"/>
      <c r="M417" s="46" t="str">
        <f t="shared" si="20"/>
        <v>1600</v>
      </c>
      <c r="N417" s="46"/>
    </row>
    <row r="418" spans="1:14" ht="15">
      <c r="A418" s="42" t="s">
        <v>675</v>
      </c>
      <c r="B418" s="42">
        <v>1600</v>
      </c>
      <c r="C418" s="42"/>
      <c r="D418" s="43" t="s">
        <v>308</v>
      </c>
      <c r="E418" s="44">
        <v>11299</v>
      </c>
      <c r="F418" s="44">
        <f>Таблица14[[#This Row],[ip55]]*1.49987465123196</f>
        <v>16947.083684269917</v>
      </c>
      <c r="G418" s="41"/>
      <c r="H418" s="48">
        <v>200</v>
      </c>
      <c r="I418" s="48"/>
      <c r="J418" s="48"/>
      <c r="K418" s="46"/>
      <c r="L418" s="46" t="s">
        <v>101</v>
      </c>
      <c r="M418" s="46" t="str">
        <f t="shared" si="20"/>
        <v>1600sb</v>
      </c>
      <c r="N418" s="46"/>
    </row>
    <row r="419" spans="1:14" ht="15">
      <c r="A419" s="42" t="s">
        <v>676</v>
      </c>
      <c r="B419" s="42">
        <v>1600</v>
      </c>
      <c r="C419" s="42"/>
      <c r="D419" s="43" t="s">
        <v>310</v>
      </c>
      <c r="E419" s="44">
        <v>1038</v>
      </c>
      <c r="F419" s="44">
        <f>Таблица14[[#This Row],[ip55]]*1.49987465123196</f>
        <v>1556.8698879787746</v>
      </c>
      <c r="G419" s="41"/>
      <c r="H419" s="48">
        <v>200</v>
      </c>
      <c r="I419" s="48"/>
      <c r="J419" s="48"/>
      <c r="K419" s="46"/>
      <c r="L419" s="46"/>
      <c r="M419" s="46" t="str">
        <f t="shared" si="20"/>
        <v>1600</v>
      </c>
      <c r="N419" s="46"/>
    </row>
    <row r="420" spans="1:14" ht="15">
      <c r="A420" s="42" t="s">
        <v>677</v>
      </c>
      <c r="B420" s="42">
        <v>1600</v>
      </c>
      <c r="C420" s="42" t="s">
        <v>312</v>
      </c>
      <c r="D420" s="43" t="s">
        <v>313</v>
      </c>
      <c r="E420" s="44">
        <v>34082</v>
      </c>
      <c r="F420" s="44">
        <f>Таблица14[[#This Row],[ip55]]*1.49987465123196</f>
        <v>51118.727863287662</v>
      </c>
      <c r="G420" s="41"/>
      <c r="H420" s="48">
        <v>200</v>
      </c>
      <c r="I420" s="48"/>
      <c r="J420" s="48"/>
      <c r="K420" s="46"/>
      <c r="L420" s="46" t="s">
        <v>99</v>
      </c>
      <c r="M420" s="46" t="str">
        <f t="shared" si="20"/>
        <v>1600kz</v>
      </c>
      <c r="N420" s="46"/>
    </row>
    <row r="421" spans="1:14" ht="15">
      <c r="A421" s="42" t="s">
        <v>678</v>
      </c>
      <c r="B421" s="42">
        <v>1600</v>
      </c>
      <c r="C421" s="42"/>
      <c r="D421" s="43" t="s">
        <v>120</v>
      </c>
      <c r="E421" s="44">
        <v>22982</v>
      </c>
      <c r="F421" s="44">
        <f>Таблица14[[#This Row],[ip55]]*1.49987465123196</f>
        <v>34470.119234612903</v>
      </c>
      <c r="G421" s="41"/>
      <c r="H421" s="48"/>
      <c r="I421" s="48"/>
      <c r="J421" s="48"/>
      <c r="K421" s="46"/>
      <c r="L421" s="46"/>
      <c r="M421" s="46" t="str">
        <f t="shared" si="20"/>
        <v>1600</v>
      </c>
      <c r="N421" s="46"/>
    </row>
    <row r="422" spans="1:14" ht="15">
      <c r="A422" s="42" t="s">
        <v>679</v>
      </c>
      <c r="B422" s="42">
        <v>2000</v>
      </c>
      <c r="C422" s="42" t="s">
        <v>181</v>
      </c>
      <c r="D422" s="43" t="s">
        <v>182</v>
      </c>
      <c r="E422" s="44">
        <v>16130</v>
      </c>
      <c r="F422" s="44">
        <f>Таблица14[[#This Row],[ip55]]*1.49987465123196</f>
        <v>24192.978124371515</v>
      </c>
      <c r="G422" s="41">
        <f>G424*0.5</f>
        <v>10.15</v>
      </c>
      <c r="H422" s="48">
        <v>500</v>
      </c>
      <c r="I422" s="48"/>
      <c r="J422" s="48"/>
      <c r="K422" s="46"/>
      <c r="L422" s="46" t="s">
        <v>36</v>
      </c>
      <c r="M422" s="46" t="str">
        <f t="shared" si="20"/>
        <v>2000pt0.5</v>
      </c>
      <c r="N422" s="49" t="s">
        <v>183</v>
      </c>
    </row>
    <row r="423" spans="1:14" ht="15">
      <c r="A423" s="42" t="s">
        <v>680</v>
      </c>
      <c r="B423" s="42">
        <v>2000</v>
      </c>
      <c r="C423" s="42" t="s">
        <v>181</v>
      </c>
      <c r="D423" s="43" t="s">
        <v>182</v>
      </c>
      <c r="E423" s="44">
        <v>28712</v>
      </c>
      <c r="F423" s="44">
        <f>Таблица14[[#This Row],[ip55]]*1.49987465123196</f>
        <v>43064.400986172041</v>
      </c>
      <c r="G423" s="41">
        <f>G424*0.75</f>
        <v>15.225000000000001</v>
      </c>
      <c r="H423" s="48">
        <v>750</v>
      </c>
      <c r="I423" s="48"/>
      <c r="J423" s="48"/>
      <c r="K423" s="46"/>
      <c r="L423" s="46" t="s">
        <v>36</v>
      </c>
      <c r="M423" s="46" t="str">
        <f t="shared" si="20"/>
        <v>2000pt0.9</v>
      </c>
      <c r="N423" s="49" t="s">
        <v>185</v>
      </c>
    </row>
    <row r="424" spans="1:14" ht="15">
      <c r="A424" s="42" t="s">
        <v>681</v>
      </c>
      <c r="B424" s="42">
        <v>2000</v>
      </c>
      <c r="C424" s="42" t="s">
        <v>181</v>
      </c>
      <c r="D424" s="43" t="s">
        <v>187</v>
      </c>
      <c r="E424" s="44">
        <v>32260</v>
      </c>
      <c r="F424" s="44">
        <f>Таблица14[[#This Row],[ip55]]*1.49987465123196</f>
        <v>48385.95624874303</v>
      </c>
      <c r="G424" s="41">
        <v>20.3</v>
      </c>
      <c r="H424" s="48">
        <v>1000</v>
      </c>
      <c r="I424" s="48"/>
      <c r="J424" s="48"/>
      <c r="K424" s="46"/>
      <c r="L424" s="46" t="s">
        <v>36</v>
      </c>
      <c r="M424" s="46" t="str">
        <f t="shared" si="20"/>
        <v>2000pt1.0</v>
      </c>
      <c r="N424" s="49" t="s">
        <v>188</v>
      </c>
    </row>
    <row r="425" spans="1:14" ht="15">
      <c r="A425" s="42" t="s">
        <v>682</v>
      </c>
      <c r="B425" s="42">
        <v>2000</v>
      </c>
      <c r="C425" s="42" t="s">
        <v>181</v>
      </c>
      <c r="D425" s="43" t="s">
        <v>182</v>
      </c>
      <c r="E425" s="44">
        <v>44841</v>
      </c>
      <c r="F425" s="44">
        <f>Таблица14[[#This Row],[ip55]]*1.49987465123196</f>
        <v>67255.879235892324</v>
      </c>
      <c r="G425" s="41">
        <f>G424*1.25</f>
        <v>25.375</v>
      </c>
      <c r="H425" s="48">
        <v>1250</v>
      </c>
      <c r="I425" s="48"/>
      <c r="J425" s="48"/>
      <c r="K425" s="46"/>
      <c r="L425" s="46" t="s">
        <v>36</v>
      </c>
      <c r="M425" s="46" t="str">
        <f t="shared" si="20"/>
        <v>2000pt1.4</v>
      </c>
      <c r="N425" s="49" t="s">
        <v>190</v>
      </c>
    </row>
    <row r="426" spans="1:14" ht="15">
      <c r="A426" s="42" t="s">
        <v>683</v>
      </c>
      <c r="B426" s="42">
        <v>2000</v>
      </c>
      <c r="C426" s="42" t="s">
        <v>181</v>
      </c>
      <c r="D426" s="43" t="s">
        <v>182</v>
      </c>
      <c r="E426" s="44">
        <v>48389</v>
      </c>
      <c r="F426" s="44">
        <f>Таблица14[[#This Row],[ip55]]*1.49987465123196</f>
        <v>72577.434498463321</v>
      </c>
      <c r="G426" s="41">
        <f>G424*1.5</f>
        <v>30.450000000000003</v>
      </c>
      <c r="H426" s="48">
        <v>1500</v>
      </c>
      <c r="I426" s="48"/>
      <c r="J426" s="48"/>
      <c r="K426" s="46"/>
      <c r="L426" s="46" t="s">
        <v>36</v>
      </c>
      <c r="M426" s="46" t="str">
        <f t="shared" si="20"/>
        <v>2000pt1.5</v>
      </c>
      <c r="N426" s="49" t="s">
        <v>192</v>
      </c>
    </row>
    <row r="427" spans="1:14" ht="15">
      <c r="A427" s="42" t="s">
        <v>684</v>
      </c>
      <c r="B427" s="42">
        <v>2000</v>
      </c>
      <c r="C427" s="42" t="s">
        <v>181</v>
      </c>
      <c r="D427" s="43" t="s">
        <v>182</v>
      </c>
      <c r="E427" s="44">
        <v>60971</v>
      </c>
      <c r="F427" s="44">
        <f>Таблица14[[#This Row],[ip55]]*1.49987465123196</f>
        <v>91448.857360263835</v>
      </c>
      <c r="G427" s="41">
        <f>G424*1.75</f>
        <v>35.524999999999999</v>
      </c>
      <c r="H427" s="48">
        <v>1750</v>
      </c>
      <c r="I427" s="48"/>
      <c r="J427" s="48"/>
      <c r="K427" s="46"/>
      <c r="L427" s="46" t="s">
        <v>36</v>
      </c>
      <c r="M427" s="46" t="str">
        <f t="shared" si="20"/>
        <v>2000pt1.9</v>
      </c>
      <c r="N427" s="49" t="s">
        <v>194</v>
      </c>
    </row>
    <row r="428" spans="1:14" ht="15">
      <c r="A428" s="42" t="s">
        <v>685</v>
      </c>
      <c r="B428" s="42">
        <v>2000</v>
      </c>
      <c r="C428" s="42" t="s">
        <v>181</v>
      </c>
      <c r="D428" s="43" t="s">
        <v>196</v>
      </c>
      <c r="E428" s="44">
        <v>64520</v>
      </c>
      <c r="F428" s="44">
        <f>Таблица14[[#This Row],[ip55]]*1.49987465123196</f>
        <v>96771.912497486061</v>
      </c>
      <c r="G428" s="41">
        <f>G424*2</f>
        <v>40.6</v>
      </c>
      <c r="H428" s="48">
        <v>2000</v>
      </c>
      <c r="I428" s="48"/>
      <c r="J428" s="48"/>
      <c r="K428" s="46"/>
      <c r="L428" s="46" t="s">
        <v>36</v>
      </c>
      <c r="M428" s="46" t="str">
        <f t="shared" si="20"/>
        <v>2000pt2.0</v>
      </c>
      <c r="N428" s="49" t="s">
        <v>197</v>
      </c>
    </row>
    <row r="429" spans="1:14" ht="15">
      <c r="A429" s="42" t="s">
        <v>686</v>
      </c>
      <c r="B429" s="42">
        <v>2000</v>
      </c>
      <c r="C429" s="42" t="s">
        <v>181</v>
      </c>
      <c r="D429" s="43" t="s">
        <v>182</v>
      </c>
      <c r="E429" s="44">
        <v>77101</v>
      </c>
      <c r="F429" s="44">
        <f>Таблица14[[#This Row],[ip55]]*1.49987465123196</f>
        <v>115641.83548463535</v>
      </c>
      <c r="G429" s="41">
        <f>G424*2.25</f>
        <v>45.675000000000004</v>
      </c>
      <c r="H429" s="48">
        <v>2250</v>
      </c>
      <c r="I429" s="48"/>
      <c r="J429" s="48"/>
      <c r="K429" s="46"/>
      <c r="L429" s="46" t="s">
        <v>36</v>
      </c>
      <c r="M429" s="46" t="str">
        <f t="shared" si="20"/>
        <v>2000pt2.4</v>
      </c>
      <c r="N429" s="49" t="s">
        <v>199</v>
      </c>
    </row>
    <row r="430" spans="1:14" ht="15">
      <c r="A430" s="42" t="s">
        <v>687</v>
      </c>
      <c r="B430" s="42">
        <v>2000</v>
      </c>
      <c r="C430" s="42" t="s">
        <v>181</v>
      </c>
      <c r="D430" s="43" t="s">
        <v>182</v>
      </c>
      <c r="E430" s="44">
        <v>80650</v>
      </c>
      <c r="F430" s="44">
        <f>Таблица14[[#This Row],[ip55]]*1.49987465123196</f>
        <v>120964.89062185757</v>
      </c>
      <c r="G430" s="41">
        <f>G424*2.5</f>
        <v>50.75</v>
      </c>
      <c r="H430" s="48">
        <v>2500</v>
      </c>
      <c r="I430" s="48"/>
      <c r="J430" s="48"/>
      <c r="K430" s="46"/>
      <c r="L430" s="46" t="s">
        <v>36</v>
      </c>
      <c r="M430" s="46" t="str">
        <f t="shared" si="20"/>
        <v>2000pt2.5</v>
      </c>
      <c r="N430" s="49" t="s">
        <v>201</v>
      </c>
    </row>
    <row r="431" spans="1:14" ht="15">
      <c r="A431" s="42" t="s">
        <v>688</v>
      </c>
      <c r="B431" s="42">
        <v>2000</v>
      </c>
      <c r="C431" s="42" t="s">
        <v>181</v>
      </c>
      <c r="D431" s="43" t="s">
        <v>182</v>
      </c>
      <c r="E431" s="44">
        <v>93231</v>
      </c>
      <c r="F431" s="44">
        <f>Таблица14[[#This Row],[ip55]]*1.49987465123196</f>
        <v>139834.81360900687</v>
      </c>
      <c r="G431" s="41">
        <f>G424*2.75</f>
        <v>55.825000000000003</v>
      </c>
      <c r="H431" s="48">
        <v>2750</v>
      </c>
      <c r="I431" s="48"/>
      <c r="J431" s="48"/>
      <c r="K431" s="46"/>
      <c r="L431" s="46" t="s">
        <v>36</v>
      </c>
      <c r="M431" s="46" t="str">
        <f t="shared" si="20"/>
        <v>2000pt2.9</v>
      </c>
      <c r="N431" s="49" t="s">
        <v>203</v>
      </c>
    </row>
    <row r="432" spans="1:14" ht="15">
      <c r="A432" s="42" t="s">
        <v>689</v>
      </c>
      <c r="B432" s="42">
        <v>2000</v>
      </c>
      <c r="C432" s="42" t="s">
        <v>181</v>
      </c>
      <c r="D432" s="43" t="s">
        <v>205</v>
      </c>
      <c r="E432" s="44">
        <v>96780</v>
      </c>
      <c r="F432" s="44">
        <f>Таблица14[[#This Row],[ip55]]*1.49987465123196</f>
        <v>145157.8687462291</v>
      </c>
      <c r="G432" s="41">
        <f>G424*3</f>
        <v>60.900000000000006</v>
      </c>
      <c r="H432" s="48">
        <v>3000</v>
      </c>
      <c r="I432" s="48"/>
      <c r="J432" s="48"/>
      <c r="K432" s="46"/>
      <c r="L432" s="46" t="s">
        <v>36</v>
      </c>
      <c r="M432" s="46" t="str">
        <f t="shared" si="20"/>
        <v>2000pt3.0</v>
      </c>
      <c r="N432" s="49" t="s">
        <v>206</v>
      </c>
    </row>
    <row r="433" spans="1:14" ht="15">
      <c r="A433" s="42" t="s">
        <v>690</v>
      </c>
      <c r="B433" s="42">
        <v>2000</v>
      </c>
      <c r="C433" s="42" t="s">
        <v>181</v>
      </c>
      <c r="D433" s="43" t="s">
        <v>182</v>
      </c>
      <c r="E433" s="44">
        <v>109362</v>
      </c>
      <c r="F433" s="44">
        <f>Таблица14[[#This Row],[ip55]]*1.49987465123196</f>
        <v>164029.29160802963</v>
      </c>
      <c r="G433" s="41">
        <f>G424*3.25</f>
        <v>65.975000000000009</v>
      </c>
      <c r="H433" s="48">
        <v>3250</v>
      </c>
      <c r="I433" s="48"/>
      <c r="J433" s="48"/>
      <c r="K433" s="46"/>
      <c r="L433" s="46" t="s">
        <v>36</v>
      </c>
      <c r="M433" s="46" t="str">
        <f t="shared" si="20"/>
        <v>2000pt</v>
      </c>
      <c r="N433" s="46"/>
    </row>
    <row r="434" spans="1:14" ht="15">
      <c r="A434" s="42" t="s">
        <v>691</v>
      </c>
      <c r="B434" s="42">
        <v>2000</v>
      </c>
      <c r="C434" s="42" t="s">
        <v>181</v>
      </c>
      <c r="D434" s="43" t="s">
        <v>182</v>
      </c>
      <c r="E434" s="44">
        <v>112910</v>
      </c>
      <c r="F434" s="44">
        <f>Таблица14[[#This Row],[ip55]]*1.49987465123196</f>
        <v>169350.84687060062</v>
      </c>
      <c r="G434" s="41">
        <f>G424*3.5</f>
        <v>71.05</v>
      </c>
      <c r="H434" s="48">
        <v>3500</v>
      </c>
      <c r="I434" s="48"/>
      <c r="J434" s="48"/>
      <c r="K434" s="46"/>
      <c r="L434" s="46" t="s">
        <v>36</v>
      </c>
      <c r="M434" s="46" t="str">
        <f t="shared" si="20"/>
        <v>2000pt</v>
      </c>
      <c r="N434" s="46"/>
    </row>
    <row r="435" spans="1:14" ht="15">
      <c r="A435" s="42" t="s">
        <v>692</v>
      </c>
      <c r="B435" s="42">
        <v>2000</v>
      </c>
      <c r="C435" s="42" t="s">
        <v>181</v>
      </c>
      <c r="D435" s="43" t="s">
        <v>182</v>
      </c>
      <c r="E435" s="44">
        <v>125492</v>
      </c>
      <c r="F435" s="44">
        <f>Таблица14[[#This Row],[ip55]]*1.49987465123196</f>
        <v>188222.26973240112</v>
      </c>
      <c r="G435" s="41">
        <f>G424*3.75</f>
        <v>76.125</v>
      </c>
      <c r="H435" s="48">
        <v>3750</v>
      </c>
      <c r="I435" s="48"/>
      <c r="J435" s="48"/>
      <c r="K435" s="46"/>
      <c r="L435" s="46" t="s">
        <v>36</v>
      </c>
      <c r="M435" s="46" t="str">
        <f t="shared" si="20"/>
        <v>2000pt</v>
      </c>
      <c r="N435" s="46"/>
    </row>
    <row r="436" spans="1:14" ht="15">
      <c r="A436" s="42" t="s">
        <v>693</v>
      </c>
      <c r="B436" s="42">
        <v>2000</v>
      </c>
      <c r="C436" s="42" t="s">
        <v>181</v>
      </c>
      <c r="D436" s="43" t="s">
        <v>182</v>
      </c>
      <c r="E436" s="44">
        <v>129040</v>
      </c>
      <c r="F436" s="44">
        <f>Таблица14[[#This Row],[ip55]]*1.49987465123196</f>
        <v>193543.82499497212</v>
      </c>
      <c r="G436" s="41">
        <f>G424*4</f>
        <v>81.2</v>
      </c>
      <c r="H436" s="48">
        <v>4000</v>
      </c>
      <c r="I436" s="48"/>
      <c r="J436" s="48"/>
      <c r="K436" s="46"/>
      <c r="L436" s="46" t="s">
        <v>36</v>
      </c>
      <c r="M436" s="46" t="str">
        <f t="shared" si="20"/>
        <v>2000pt</v>
      </c>
      <c r="N436" s="46"/>
    </row>
    <row r="437" spans="1:14" ht="15">
      <c r="A437" s="42" t="s">
        <v>694</v>
      </c>
      <c r="B437" s="42">
        <v>2000</v>
      </c>
      <c r="C437" s="42" t="s">
        <v>212</v>
      </c>
      <c r="D437" s="43" t="s">
        <v>213</v>
      </c>
      <c r="E437" s="44">
        <v>101121</v>
      </c>
      <c r="F437" s="50">
        <f>Таблица14[[#This Row],[ip55]]*1.49987465123196</f>
        <v>151668.82460722703</v>
      </c>
      <c r="G437" s="41">
        <f>G432</f>
        <v>60.900000000000006</v>
      </c>
      <c r="H437" s="48">
        <v>3000</v>
      </c>
      <c r="I437" s="48"/>
      <c r="J437" s="48"/>
      <c r="K437" s="46"/>
      <c r="L437" s="46" t="s">
        <v>43</v>
      </c>
      <c r="M437" s="46" t="str">
        <f t="shared" si="20"/>
        <v>2000pr1</v>
      </c>
      <c r="N437" s="46">
        <v>1</v>
      </c>
    </row>
    <row r="438" spans="1:14" ht="15">
      <c r="A438" s="42" t="s">
        <v>695</v>
      </c>
      <c r="B438" s="42">
        <v>2000</v>
      </c>
      <c r="C438" s="42" t="s">
        <v>212</v>
      </c>
      <c r="D438" s="43" t="s">
        <v>215</v>
      </c>
      <c r="E438" s="44">
        <v>105462</v>
      </c>
      <c r="F438" s="50">
        <f>Таблица14[[#This Row],[ip55]]*1.49987465123196</f>
        <v>158179.78046822498</v>
      </c>
      <c r="G438" s="41">
        <f>G432</f>
        <v>60.900000000000006</v>
      </c>
      <c r="H438" s="48">
        <v>3000</v>
      </c>
      <c r="I438" s="48"/>
      <c r="J438" s="48"/>
      <c r="K438" s="46"/>
      <c r="L438" s="46" t="s">
        <v>43</v>
      </c>
      <c r="M438" s="46" t="str">
        <f t="shared" si="20"/>
        <v>2000pr3</v>
      </c>
      <c r="N438" s="46">
        <v>3</v>
      </c>
    </row>
    <row r="439" spans="1:14" ht="15">
      <c r="A439" s="42" t="s">
        <v>696</v>
      </c>
      <c r="B439" s="42">
        <v>2000</v>
      </c>
      <c r="C439" s="42" t="s">
        <v>212</v>
      </c>
      <c r="D439" s="43" t="s">
        <v>217</v>
      </c>
      <c r="E439" s="44">
        <v>109803</v>
      </c>
      <c r="F439" s="50">
        <f>Таблица14[[#This Row],[ip55]]*1.49987465123196</f>
        <v>164690.73632922291</v>
      </c>
      <c r="G439" s="41">
        <f>G432</f>
        <v>60.900000000000006</v>
      </c>
      <c r="H439" s="48">
        <v>3000</v>
      </c>
      <c r="I439" s="48"/>
      <c r="J439" s="48"/>
      <c r="K439" s="46"/>
      <c r="L439" s="46" t="s">
        <v>43</v>
      </c>
      <c r="M439" s="46" t="str">
        <f t="shared" si="20"/>
        <v>2000pr5</v>
      </c>
      <c r="N439" s="46">
        <v>5</v>
      </c>
    </row>
    <row r="440" spans="1:14" ht="15">
      <c r="A440" s="42" t="s">
        <v>697</v>
      </c>
      <c r="B440" s="42">
        <v>2000</v>
      </c>
      <c r="C440" s="42" t="s">
        <v>212</v>
      </c>
      <c r="D440" s="43" t="s">
        <v>219</v>
      </c>
      <c r="E440" s="44">
        <v>114144</v>
      </c>
      <c r="F440" s="50">
        <f>Таблица14[[#This Row],[ip55]]*1.49987465123196</f>
        <v>171201.69219022084</v>
      </c>
      <c r="G440" s="41">
        <f>G432</f>
        <v>60.900000000000006</v>
      </c>
      <c r="H440" s="48">
        <v>3000</v>
      </c>
      <c r="I440" s="48"/>
      <c r="J440" s="48"/>
      <c r="K440" s="46"/>
      <c r="L440" s="46" t="s">
        <v>43</v>
      </c>
      <c r="M440" s="46" t="str">
        <f t="shared" si="20"/>
        <v>2000pr4</v>
      </c>
      <c r="N440" s="46">
        <v>4</v>
      </c>
    </row>
    <row r="441" spans="1:14" ht="15">
      <c r="A441" s="42" t="s">
        <v>698</v>
      </c>
      <c r="B441" s="42">
        <v>2000</v>
      </c>
      <c r="C441" s="42" t="s">
        <v>212</v>
      </c>
      <c r="D441" s="43" t="s">
        <v>221</v>
      </c>
      <c r="E441" s="44">
        <v>118485</v>
      </c>
      <c r="F441" s="50">
        <f>Таблица14[[#This Row],[ip55]]*1.49987465123196</f>
        <v>177712.6480512188</v>
      </c>
      <c r="G441" s="41">
        <f>G432</f>
        <v>60.900000000000006</v>
      </c>
      <c r="H441" s="48">
        <v>3000</v>
      </c>
      <c r="I441" s="48"/>
      <c r="J441" s="48"/>
      <c r="K441" s="46"/>
      <c r="L441" s="46" t="s">
        <v>43</v>
      </c>
      <c r="M441" s="46" t="str">
        <f t="shared" si="20"/>
        <v>2000pr</v>
      </c>
      <c r="N441" s="46"/>
    </row>
    <row r="442" spans="1:14" ht="15">
      <c r="A442" s="42" t="s">
        <v>699</v>
      </c>
      <c r="B442" s="42">
        <v>2000</v>
      </c>
      <c r="C442" s="42" t="s">
        <v>212</v>
      </c>
      <c r="D442" s="43" t="s">
        <v>223</v>
      </c>
      <c r="E442" s="44">
        <v>122826</v>
      </c>
      <c r="F442" s="50">
        <f>Таблица14[[#This Row],[ip55]]*1.49987465123196</f>
        <v>184223.60391221673</v>
      </c>
      <c r="G442" s="41">
        <f>G432</f>
        <v>60.900000000000006</v>
      </c>
      <c r="H442" s="48">
        <v>3000</v>
      </c>
      <c r="I442" s="48"/>
      <c r="J442" s="48"/>
      <c r="K442" s="46"/>
      <c r="L442" s="46" t="s">
        <v>43</v>
      </c>
      <c r="M442" s="46" t="str">
        <f t="shared" si="20"/>
        <v>2000pr6</v>
      </c>
      <c r="N442" s="46">
        <v>6</v>
      </c>
    </row>
    <row r="443" spans="1:14" ht="15">
      <c r="A443" s="42" t="s">
        <v>700</v>
      </c>
      <c r="B443" s="42">
        <v>2000</v>
      </c>
      <c r="C443" s="42" t="s">
        <v>212</v>
      </c>
      <c r="D443" s="43" t="s">
        <v>225</v>
      </c>
      <c r="E443" s="44">
        <v>132292</v>
      </c>
      <c r="F443" s="44">
        <f>Таблица14[[#This Row],[ip55]]*1.49987465123196</f>
        <v>198421.41736077846</v>
      </c>
      <c r="G443" s="41">
        <f>G432</f>
        <v>60.900000000000006</v>
      </c>
      <c r="H443" s="48">
        <v>3000</v>
      </c>
      <c r="I443" s="48"/>
      <c r="J443" s="48"/>
      <c r="K443" s="46"/>
      <c r="L443" s="46" t="s">
        <v>42</v>
      </c>
      <c r="M443" s="46" t="str">
        <f t="shared" si="20"/>
        <v>2000prf1</v>
      </c>
      <c r="N443" s="46">
        <v>1</v>
      </c>
    </row>
    <row r="444" spans="1:14" ht="15">
      <c r="A444" s="42" t="s">
        <v>701</v>
      </c>
      <c r="B444" s="42">
        <v>2000</v>
      </c>
      <c r="C444" s="42" t="s">
        <v>212</v>
      </c>
      <c r="D444" s="43" t="s">
        <v>227</v>
      </c>
      <c r="E444" s="44">
        <v>167804</v>
      </c>
      <c r="F444" s="44">
        <f>Таблица14[[#This Row],[ip55]]*1.49987465123196</f>
        <v>251684.96597532782</v>
      </c>
      <c r="G444" s="41">
        <f>G432</f>
        <v>60.900000000000006</v>
      </c>
      <c r="H444" s="48">
        <v>3000</v>
      </c>
      <c r="I444" s="48"/>
      <c r="J444" s="48"/>
      <c r="K444" s="46"/>
      <c r="L444" s="46" t="s">
        <v>42</v>
      </c>
      <c r="M444" s="46" t="str">
        <f t="shared" si="20"/>
        <v>2000prf2</v>
      </c>
      <c r="N444" s="46">
        <v>2</v>
      </c>
    </row>
    <row r="445" spans="1:14" ht="15">
      <c r="A445" s="42" t="s">
        <v>702</v>
      </c>
      <c r="B445" s="42">
        <v>2000</v>
      </c>
      <c r="C445" s="42" t="s">
        <v>212</v>
      </c>
      <c r="D445" s="43" t="s">
        <v>229</v>
      </c>
      <c r="E445" s="44">
        <v>238827</v>
      </c>
      <c r="F445" s="44">
        <f>Таблица14[[#This Row],[ip55]]*1.49987465123196</f>
        <v>358210.56332977535</v>
      </c>
      <c r="G445" s="41">
        <f>G432</f>
        <v>60.900000000000006</v>
      </c>
      <c r="H445" s="48">
        <v>3000</v>
      </c>
      <c r="I445" s="48"/>
      <c r="J445" s="48"/>
      <c r="K445" s="46"/>
      <c r="L445" s="46" t="s">
        <v>42</v>
      </c>
      <c r="M445" s="46" t="str">
        <f t="shared" si="20"/>
        <v>2000prf3</v>
      </c>
      <c r="N445" s="46">
        <v>3</v>
      </c>
    </row>
    <row r="446" spans="1:14" ht="15">
      <c r="A446" s="42" t="s">
        <v>703</v>
      </c>
      <c r="B446" s="42">
        <v>2000</v>
      </c>
      <c r="C446" s="42" t="s">
        <v>231</v>
      </c>
      <c r="D446" s="43" t="s">
        <v>232</v>
      </c>
      <c r="E446" s="44">
        <v>60264</v>
      </c>
      <c r="F446" s="44">
        <f>Таблица14[[#This Row],[ip55]]*1.49987465123196</f>
        <v>90388.445981842844</v>
      </c>
      <c r="G446" s="41">
        <f>G424</f>
        <v>20.3</v>
      </c>
      <c r="H446" s="48">
        <v>350</v>
      </c>
      <c r="I446" s="48">
        <v>350</v>
      </c>
      <c r="J446" s="48"/>
      <c r="K446" s="46"/>
      <c r="L446" s="46" t="s">
        <v>47</v>
      </c>
      <c r="M446" s="46" t="str">
        <f t="shared" si="20"/>
        <v>2000uv</v>
      </c>
      <c r="N446" s="46"/>
    </row>
    <row r="447" spans="1:14" ht="15">
      <c r="A447" s="42" t="s">
        <v>704</v>
      </c>
      <c r="B447" s="42">
        <v>2000</v>
      </c>
      <c r="C447" s="42" t="s">
        <v>234</v>
      </c>
      <c r="D447" s="43" t="s">
        <v>235</v>
      </c>
      <c r="E447" s="44">
        <v>47497</v>
      </c>
      <c r="F447" s="44">
        <f>Таблица14[[#This Row],[ip55]]*1.49987465123196</f>
        <v>71239.546309564408</v>
      </c>
      <c r="G447" s="41">
        <f>G424</f>
        <v>20.3</v>
      </c>
      <c r="H447" s="48">
        <v>350</v>
      </c>
      <c r="I447" s="48">
        <v>350</v>
      </c>
      <c r="J447" s="48"/>
      <c r="K447" s="46"/>
      <c r="L447" s="46" t="s">
        <v>44</v>
      </c>
      <c r="M447" s="46" t="str">
        <f t="shared" si="20"/>
        <v>2000ug</v>
      </c>
      <c r="N447" s="46"/>
    </row>
    <row r="448" spans="1:14" ht="15">
      <c r="A448" s="42" t="s">
        <v>705</v>
      </c>
      <c r="B448" s="42">
        <v>2000</v>
      </c>
      <c r="C448" s="42" t="s">
        <v>237</v>
      </c>
      <c r="D448" s="43" t="s">
        <v>238</v>
      </c>
      <c r="E448" s="44">
        <v>103163</v>
      </c>
      <c r="F448" s="44">
        <f>Таблица14[[#This Row],[ip55]]*1.49987465123196</f>
        <v>154731.56864504269</v>
      </c>
      <c r="G448" s="41">
        <f>G426</f>
        <v>30.450000000000003</v>
      </c>
      <c r="H448" s="48">
        <v>350</v>
      </c>
      <c r="I448" s="48">
        <v>150</v>
      </c>
      <c r="J448" s="48">
        <v>350</v>
      </c>
      <c r="K448" s="46"/>
      <c r="L448" s="46" t="s">
        <v>63</v>
      </c>
      <c r="M448" s="46" t="str">
        <f t="shared" si="20"/>
        <v>2000zv</v>
      </c>
      <c r="N448" s="46"/>
    </row>
    <row r="449" spans="1:14" ht="15">
      <c r="A449" s="42" t="s">
        <v>706</v>
      </c>
      <c r="B449" s="42">
        <v>2000</v>
      </c>
      <c r="C449" s="42" t="s">
        <v>240</v>
      </c>
      <c r="D449" s="43" t="s">
        <v>241</v>
      </c>
      <c r="E449" s="44">
        <v>77628</v>
      </c>
      <c r="F449" s="44">
        <f>Таблица14[[#This Row],[ip55]]*1.49987465123196</f>
        <v>116432.2694258346</v>
      </c>
      <c r="G449" s="41">
        <f>G426</f>
        <v>30.450000000000003</v>
      </c>
      <c r="H449" s="48">
        <v>350</v>
      </c>
      <c r="I449" s="48">
        <v>150</v>
      </c>
      <c r="J449" s="48">
        <v>350</v>
      </c>
      <c r="K449" s="46"/>
      <c r="L449" s="46" t="s">
        <v>66</v>
      </c>
      <c r="M449" s="46" t="str">
        <f t="shared" si="20"/>
        <v>2000zg</v>
      </c>
      <c r="N449" s="46"/>
    </row>
    <row r="450" spans="1:14" ht="15">
      <c r="A450" s="42" t="s">
        <v>707</v>
      </c>
      <c r="B450" s="42">
        <v>2000</v>
      </c>
      <c r="C450" s="42" t="s">
        <v>243</v>
      </c>
      <c r="D450" s="43" t="s">
        <v>244</v>
      </c>
      <c r="E450" s="44">
        <v>111968</v>
      </c>
      <c r="F450" s="44">
        <f>Таблица14[[#This Row],[ip55]]*1.49987465123196</f>
        <v>167937.96494914009</v>
      </c>
      <c r="G450" s="41">
        <f>G426</f>
        <v>30.450000000000003</v>
      </c>
      <c r="H450" s="48">
        <v>350</v>
      </c>
      <c r="I450" s="48">
        <v>350</v>
      </c>
      <c r="J450" s="48">
        <v>350</v>
      </c>
      <c r="K450" s="46"/>
      <c r="L450" s="46" t="s">
        <v>68</v>
      </c>
      <c r="M450" s="46" t="str">
        <f t="shared" ref="M450:M513" si="23">B450&amp;L450&amp;N450</f>
        <v>2000tv</v>
      </c>
      <c r="N450" s="46"/>
    </row>
    <row r="451" spans="1:14" ht="15">
      <c r="A451" s="42" t="s">
        <v>708</v>
      </c>
      <c r="B451" s="42">
        <v>2000</v>
      </c>
      <c r="C451" s="42" t="s">
        <v>246</v>
      </c>
      <c r="D451" s="43" t="s">
        <v>247</v>
      </c>
      <c r="E451" s="44">
        <v>144327</v>
      </c>
      <c r="F451" s="44">
        <f>Таблица14[[#This Row],[ip55]]*1.49987465123196</f>
        <v>216472.4087883551</v>
      </c>
      <c r="G451" s="41">
        <f>G426</f>
        <v>30.450000000000003</v>
      </c>
      <c r="H451" s="48">
        <v>350</v>
      </c>
      <c r="I451" s="48">
        <v>350</v>
      </c>
      <c r="J451" s="48">
        <v>350</v>
      </c>
      <c r="K451" s="46"/>
      <c r="L451" s="46" t="s">
        <v>71</v>
      </c>
      <c r="M451" s="46" t="str">
        <f t="shared" si="23"/>
        <v>2000tg</v>
      </c>
      <c r="N451" s="46"/>
    </row>
    <row r="452" spans="1:14" ht="15">
      <c r="A452" s="42" t="s">
        <v>709</v>
      </c>
      <c r="B452" s="42">
        <v>2000</v>
      </c>
      <c r="C452" s="42" t="s">
        <v>249</v>
      </c>
      <c r="D452" s="43" t="s">
        <v>250</v>
      </c>
      <c r="E452" s="44">
        <v>108245</v>
      </c>
      <c r="F452" s="44">
        <f>Таблица14[[#This Row],[ip55]]*1.49987465123196</f>
        <v>162353.93162260353</v>
      </c>
      <c r="G452" s="41">
        <v>30.450000000000003</v>
      </c>
      <c r="H452" s="48">
        <v>500</v>
      </c>
      <c r="I452" s="48">
        <v>500</v>
      </c>
      <c r="J452" s="48">
        <v>500</v>
      </c>
      <c r="K452" s="46"/>
      <c r="L452" s="46" t="s">
        <v>56</v>
      </c>
      <c r="M452" s="46" t="str">
        <f t="shared" si="23"/>
        <v>2000kl</v>
      </c>
      <c r="N452" s="46"/>
    </row>
    <row r="453" spans="1:14" ht="15">
      <c r="A453" s="42" t="s">
        <v>710</v>
      </c>
      <c r="B453" s="42">
        <v>2000</v>
      </c>
      <c r="C453" s="42" t="s">
        <v>252</v>
      </c>
      <c r="D453" s="43" t="s">
        <v>250</v>
      </c>
      <c r="E453" s="44">
        <v>108245</v>
      </c>
      <c r="F453" s="44">
        <f>Таблица14[[#This Row],[ip55]]*1.49987465123196</f>
        <v>162353.93162260353</v>
      </c>
      <c r="G453" s="41">
        <f>G426</f>
        <v>30.450000000000003</v>
      </c>
      <c r="H453" s="48">
        <v>500</v>
      </c>
      <c r="I453" s="48">
        <v>500</v>
      </c>
      <c r="J453" s="48">
        <v>500</v>
      </c>
      <c r="K453" s="46"/>
      <c r="L453" s="46" t="s">
        <v>50</v>
      </c>
      <c r="M453" s="46" t="str">
        <f t="shared" si="23"/>
        <v>2000kp</v>
      </c>
      <c r="N453" s="46"/>
    </row>
    <row r="454" spans="1:14" ht="15">
      <c r="A454" s="41" t="s">
        <v>711</v>
      </c>
      <c r="B454" s="42">
        <v>2000</v>
      </c>
      <c r="C454" s="42" t="s">
        <v>254</v>
      </c>
      <c r="D454" s="43" t="s">
        <v>255</v>
      </c>
      <c r="E454" s="44">
        <v>26259</v>
      </c>
      <c r="F454" s="44">
        <f>Таблица14[[#This Row],[ip55]]*1.49987465123196</f>
        <v>39385.208466700038</v>
      </c>
      <c r="G454" s="41">
        <f>G422</f>
        <v>10.15</v>
      </c>
      <c r="H454" s="48">
        <v>200</v>
      </c>
      <c r="I454" s="48">
        <v>300</v>
      </c>
      <c r="J454" s="48"/>
      <c r="K454" s="46"/>
      <c r="L454" s="46" t="s">
        <v>38</v>
      </c>
      <c r="M454" s="46" t="str">
        <f t="shared" si="23"/>
        <v>2000pf</v>
      </c>
      <c r="N454" s="46"/>
    </row>
    <row r="455" spans="1:14" ht="15">
      <c r="A455" s="41" t="s">
        <v>712</v>
      </c>
      <c r="B455" s="42">
        <v>2000</v>
      </c>
      <c r="C455" s="42" t="s">
        <v>257</v>
      </c>
      <c r="D455" s="43" t="s">
        <v>258</v>
      </c>
      <c r="E455" s="44">
        <v>73755</v>
      </c>
      <c r="F455" s="44">
        <f>Таблица14[[#This Row],[ip55]]*1.49987465123196</f>
        <v>110623.25490161321</v>
      </c>
      <c r="G455" s="41"/>
      <c r="H455" s="48"/>
      <c r="I455" s="48"/>
      <c r="J455" s="48"/>
      <c r="K455" s="46"/>
      <c r="L455" s="46" t="s">
        <v>46</v>
      </c>
      <c r="M455" s="46" t="str">
        <f t="shared" si="23"/>
        <v>2000ugf</v>
      </c>
      <c r="N455" s="46"/>
    </row>
    <row r="456" spans="1:14" ht="15">
      <c r="A456" s="41" t="s">
        <v>713</v>
      </c>
      <c r="B456" s="42">
        <v>2000</v>
      </c>
      <c r="C456" s="42" t="s">
        <v>260</v>
      </c>
      <c r="D456" s="43" t="s">
        <v>261</v>
      </c>
      <c r="E456" s="44">
        <v>86523</v>
      </c>
      <c r="F456" s="44">
        <f>Таблица14[[#This Row],[ip55]]*1.49987465123196</f>
        <v>129773.65444854287</v>
      </c>
      <c r="G456" s="41"/>
      <c r="H456" s="48"/>
      <c r="I456" s="48"/>
      <c r="J456" s="48"/>
      <c r="K456" s="46"/>
      <c r="L456" s="46" t="s">
        <v>49</v>
      </c>
      <c r="M456" s="46" t="str">
        <f t="shared" si="23"/>
        <v>2000uvf</v>
      </c>
      <c r="N456" s="46"/>
    </row>
    <row r="457" spans="1:14" ht="15">
      <c r="A457" s="41" t="s">
        <v>714</v>
      </c>
      <c r="B457" s="42">
        <v>2000</v>
      </c>
      <c r="C457" s="42" t="s">
        <v>263</v>
      </c>
      <c r="D457" s="43" t="s">
        <v>264</v>
      </c>
      <c r="E457" s="44">
        <v>52517</v>
      </c>
      <c r="F457" s="44">
        <f>Таблица14[[#This Row],[ip55]]*1.49987465123196</f>
        <v>78768.917058748848</v>
      </c>
      <c r="G457" s="41"/>
      <c r="H457" s="48"/>
      <c r="I457" s="48"/>
      <c r="J457" s="48"/>
      <c r="K457" s="46"/>
      <c r="L457" s="46"/>
      <c r="M457" s="46" t="str">
        <f t="shared" si="23"/>
        <v>2000</v>
      </c>
      <c r="N457" s="46"/>
    </row>
    <row r="458" spans="1:14" ht="15">
      <c r="A458" s="42" t="s">
        <v>715</v>
      </c>
      <c r="B458" s="42">
        <v>2000</v>
      </c>
      <c r="C458" s="42"/>
      <c r="D458" s="43" t="s">
        <v>266</v>
      </c>
      <c r="E458" s="44">
        <v>70266</v>
      </c>
      <c r="F458" s="44">
        <f>Таблица14[[#This Row],[ip55]]*1.49987465123196</f>
        <v>105390.1922434649</v>
      </c>
      <c r="G458" s="51">
        <f t="shared" ref="G458:G459" si="24">G422</f>
        <v>10.15</v>
      </c>
      <c r="H458" s="48">
        <v>200</v>
      </c>
      <c r="I458" s="48">
        <v>300</v>
      </c>
      <c r="J458" s="48"/>
      <c r="K458" s="46"/>
      <c r="L458" s="46"/>
      <c r="M458" s="46" t="str">
        <f t="shared" si="23"/>
        <v>2000</v>
      </c>
      <c r="N458" s="46"/>
    </row>
    <row r="459" spans="1:14" ht="15">
      <c r="A459" s="42" t="s">
        <v>716</v>
      </c>
      <c r="B459" s="42">
        <v>2000</v>
      </c>
      <c r="C459" s="42" t="s">
        <v>268</v>
      </c>
      <c r="D459" s="43" t="s">
        <v>269</v>
      </c>
      <c r="E459" s="44">
        <v>371964</v>
      </c>
      <c r="F459" s="44">
        <f>Таблица14[[#This Row],[ip55]]*1.49987465123196</f>
        <v>557899.37477084482</v>
      </c>
      <c r="G459" s="51">
        <f t="shared" si="24"/>
        <v>15.225000000000001</v>
      </c>
      <c r="H459" s="48">
        <v>500</v>
      </c>
      <c r="I459" s="48">
        <v>500</v>
      </c>
      <c r="J459" s="48"/>
      <c r="K459" s="46"/>
      <c r="L459" s="46"/>
      <c r="M459" s="46" t="str">
        <f t="shared" si="23"/>
        <v>2000</v>
      </c>
      <c r="N459" s="46"/>
    </row>
    <row r="460" spans="1:14" ht="15">
      <c r="A460" s="42" t="s">
        <v>717</v>
      </c>
      <c r="B460" s="42">
        <v>2000</v>
      </c>
      <c r="C460" s="42"/>
      <c r="D460" s="43" t="s">
        <v>271</v>
      </c>
      <c r="E460" s="44">
        <v>89571</v>
      </c>
      <c r="F460" s="44">
        <f>Таблица14[[#This Row],[ip55]]*1.49987465123196</f>
        <v>134345.2723854979</v>
      </c>
      <c r="G460" s="51">
        <f>G423</f>
        <v>15.225000000000001</v>
      </c>
      <c r="H460" s="48">
        <v>200</v>
      </c>
      <c r="I460" s="48">
        <v>500</v>
      </c>
      <c r="J460" s="48"/>
      <c r="K460" s="46"/>
      <c r="L460" s="46"/>
      <c r="M460" s="46" t="str">
        <f t="shared" si="23"/>
        <v>2000</v>
      </c>
      <c r="N460" s="46"/>
    </row>
    <row r="461" spans="1:14" ht="15">
      <c r="A461" s="42" t="s">
        <v>718</v>
      </c>
      <c r="B461" s="42">
        <v>2000</v>
      </c>
      <c r="C461" s="42"/>
      <c r="D461" s="43" t="s">
        <v>538</v>
      </c>
      <c r="E461" s="44">
        <v>250620</v>
      </c>
      <c r="F461" s="44">
        <f>Таблица14[[#This Row],[ip55]]*1.49987465123196</f>
        <v>375898.5850917538</v>
      </c>
      <c r="G461" s="51">
        <f>G425</f>
        <v>25.375</v>
      </c>
      <c r="H461" s="48">
        <v>200</v>
      </c>
      <c r="I461" s="48">
        <v>1000</v>
      </c>
      <c r="J461" s="48"/>
      <c r="K461" s="46"/>
      <c r="L461" s="46"/>
      <c r="M461" s="46" t="str">
        <f t="shared" si="23"/>
        <v>2000</v>
      </c>
      <c r="N461" s="46"/>
    </row>
    <row r="462" spans="1:14" ht="15">
      <c r="A462" s="42" t="s">
        <v>719</v>
      </c>
      <c r="B462" s="42">
        <v>2000</v>
      </c>
      <c r="C462" s="42"/>
      <c r="D462" s="43" t="s">
        <v>275</v>
      </c>
      <c r="E462" s="44">
        <v>190414</v>
      </c>
      <c r="F462" s="44">
        <f>Таблица14[[#This Row],[ip55]]*1.49987465123196</f>
        <v>285597.13183968246</v>
      </c>
      <c r="G462" s="51">
        <f>G425</f>
        <v>25.375</v>
      </c>
      <c r="H462" s="48">
        <v>200</v>
      </c>
      <c r="I462" s="48">
        <v>1000</v>
      </c>
      <c r="J462" s="48"/>
      <c r="K462" s="46"/>
      <c r="L462" s="46"/>
      <c r="M462" s="46" t="str">
        <f t="shared" si="23"/>
        <v>2000</v>
      </c>
      <c r="N462" s="46"/>
    </row>
    <row r="463" spans="1:14" ht="15">
      <c r="A463" s="42" t="s">
        <v>720</v>
      </c>
      <c r="B463" s="42">
        <v>2000</v>
      </c>
      <c r="C463" s="42"/>
      <c r="D463" s="43" t="s">
        <v>277</v>
      </c>
      <c r="E463" s="44">
        <v>129025</v>
      </c>
      <c r="F463" s="44">
        <f>Таблица14[[#This Row],[ip55]]*1.49987465123196</f>
        <v>193521.32687520364</v>
      </c>
      <c r="G463" s="51">
        <f t="shared" ref="G463:G464" si="25">G423</f>
        <v>15.225000000000001</v>
      </c>
      <c r="H463" s="48">
        <v>200</v>
      </c>
      <c r="I463" s="48">
        <v>500</v>
      </c>
      <c r="J463" s="48"/>
      <c r="K463" s="46"/>
      <c r="L463" s="46"/>
      <c r="M463" s="46" t="str">
        <f t="shared" si="23"/>
        <v>2000</v>
      </c>
      <c r="N463" s="46"/>
    </row>
    <row r="464" spans="1:14" ht="15">
      <c r="A464" s="42" t="s">
        <v>721</v>
      </c>
      <c r="B464" s="42">
        <v>2000</v>
      </c>
      <c r="C464" s="42" t="s">
        <v>279</v>
      </c>
      <c r="D464" s="43" t="s">
        <v>280</v>
      </c>
      <c r="E464" s="44">
        <v>142029</v>
      </c>
      <c r="F464" s="44">
        <f>Таблица14[[#This Row],[ip55]]*1.49987465123196</f>
        <v>213025.69683982406</v>
      </c>
      <c r="G464" s="51">
        <f t="shared" si="25"/>
        <v>20.3</v>
      </c>
      <c r="H464" s="48">
        <v>1000</v>
      </c>
      <c r="I464" s="48"/>
      <c r="J464" s="48"/>
      <c r="K464" s="46"/>
      <c r="L464" s="46" t="s">
        <v>75</v>
      </c>
      <c r="M464" s="46" t="str">
        <f t="shared" si="23"/>
        <v>2000sk</v>
      </c>
      <c r="N464" s="46"/>
    </row>
    <row r="465" spans="1:14" ht="15">
      <c r="A465" s="42" t="s">
        <v>722</v>
      </c>
      <c r="B465" s="42">
        <v>2000</v>
      </c>
      <c r="C465" s="42"/>
      <c r="D465" s="43" t="s">
        <v>282</v>
      </c>
      <c r="E465" s="44">
        <v>334767</v>
      </c>
      <c r="F465" s="44">
        <f>Таблица14[[#This Row],[ip55]]*1.49987465123196</f>
        <v>502108.53736896958</v>
      </c>
      <c r="G465" s="41">
        <f>G424</f>
        <v>20.3</v>
      </c>
      <c r="H465" s="48">
        <v>1000</v>
      </c>
      <c r="I465" s="48"/>
      <c r="J465" s="48"/>
      <c r="K465" s="46"/>
      <c r="L465" s="46"/>
      <c r="M465" s="46" t="str">
        <f t="shared" si="23"/>
        <v>2000</v>
      </c>
      <c r="N465" s="46"/>
    </row>
    <row r="466" spans="1:14" ht="15">
      <c r="A466" s="42" t="s">
        <v>723</v>
      </c>
      <c r="B466" s="42">
        <v>2000</v>
      </c>
      <c r="C466" s="42"/>
      <c r="D466" s="43" t="s">
        <v>284</v>
      </c>
      <c r="E466" s="44">
        <v>316169</v>
      </c>
      <c r="F466" s="44">
        <f>Таблица14[[#This Row],[ip55]]*1.49987465123196</f>
        <v>474213.86860535759</v>
      </c>
      <c r="G466" s="41">
        <f>G424</f>
        <v>20.3</v>
      </c>
      <c r="H466" s="48">
        <v>1000</v>
      </c>
      <c r="I466" s="48"/>
      <c r="J466" s="48"/>
      <c r="K466" s="46"/>
      <c r="L466" s="46"/>
      <c r="M466" s="46" t="str">
        <f t="shared" si="23"/>
        <v>2000</v>
      </c>
      <c r="N466" s="46"/>
    </row>
    <row r="467" spans="1:14" ht="15">
      <c r="A467" s="42" t="s">
        <v>724</v>
      </c>
      <c r="B467" s="42">
        <v>2000</v>
      </c>
      <c r="C467" s="42"/>
      <c r="D467" s="43" t="s">
        <v>286</v>
      </c>
      <c r="E467" s="44">
        <v>451936</v>
      </c>
      <c r="F467" s="44">
        <f>Таблица14[[#This Row],[ip55]]*1.49987465123196</f>
        <v>677847.35037916712</v>
      </c>
      <c r="G467" s="41">
        <f>G424</f>
        <v>20.3</v>
      </c>
      <c r="H467" s="48">
        <v>1000</v>
      </c>
      <c r="I467" s="48"/>
      <c r="J467" s="48"/>
      <c r="K467" s="46"/>
      <c r="L467" s="46"/>
      <c r="M467" s="46" t="str">
        <f t="shared" si="23"/>
        <v>2000</v>
      </c>
      <c r="N467" s="46"/>
    </row>
    <row r="468" spans="1:14" ht="15">
      <c r="A468" s="42" t="s">
        <v>725</v>
      </c>
      <c r="B468" s="42">
        <v>2000</v>
      </c>
      <c r="C468" s="42"/>
      <c r="D468" s="43" t="s">
        <v>288</v>
      </c>
      <c r="E468" s="44">
        <v>123166</v>
      </c>
      <c r="F468" s="44">
        <f>Таблица14[[#This Row],[ip55]]*1.49987465123196</f>
        <v>184733.5612936356</v>
      </c>
      <c r="G468" s="41">
        <f>G424</f>
        <v>20.3</v>
      </c>
      <c r="H468" s="48">
        <v>1000</v>
      </c>
      <c r="I468" s="48"/>
      <c r="J468" s="48"/>
      <c r="K468" s="46"/>
      <c r="L468" s="46"/>
      <c r="M468" s="46" t="str">
        <f t="shared" si="23"/>
        <v>2000</v>
      </c>
      <c r="N468" s="46"/>
    </row>
    <row r="469" spans="1:14" ht="15">
      <c r="A469" s="42" t="s">
        <v>726</v>
      </c>
      <c r="B469" s="42">
        <v>2000</v>
      </c>
      <c r="C469" s="42"/>
      <c r="D469" s="43" t="s">
        <v>290</v>
      </c>
      <c r="E469" s="44">
        <v>322668</v>
      </c>
      <c r="F469" s="44">
        <f>Таблица14[[#This Row],[ip55]]*1.49987465123196</f>
        <v>483961.5539637141</v>
      </c>
      <c r="G469" s="41">
        <f>G424</f>
        <v>20.3</v>
      </c>
      <c r="H469" s="48">
        <v>1000</v>
      </c>
      <c r="I469" s="48"/>
      <c r="J469" s="48"/>
      <c r="K469" s="46"/>
      <c r="L469" s="46"/>
      <c r="M469" s="46" t="str">
        <f t="shared" si="23"/>
        <v>2000</v>
      </c>
      <c r="N469" s="46"/>
    </row>
    <row r="470" spans="1:14" ht="15">
      <c r="A470" s="42" t="s">
        <v>727</v>
      </c>
      <c r="B470" s="42">
        <v>2000</v>
      </c>
      <c r="C470" s="42"/>
      <c r="D470" s="43" t="s">
        <v>364</v>
      </c>
      <c r="E470" s="44">
        <v>530357</v>
      </c>
      <c r="F470" s="44">
        <f>Таблица14[[#This Row],[ip55]]*1.49987465123196</f>
        <v>795469.0204034287</v>
      </c>
      <c r="G470" s="41">
        <f>G424</f>
        <v>20.3</v>
      </c>
      <c r="H470" s="48">
        <v>1000</v>
      </c>
      <c r="I470" s="48"/>
      <c r="J470" s="48"/>
      <c r="K470" s="46"/>
      <c r="L470" s="46"/>
      <c r="M470" s="46" t="str">
        <f t="shared" si="23"/>
        <v>2000</v>
      </c>
      <c r="N470" s="46"/>
    </row>
    <row r="471" spans="1:14" ht="15">
      <c r="A471" s="42" t="s">
        <v>728</v>
      </c>
      <c r="B471" s="42">
        <v>2000</v>
      </c>
      <c r="C471" s="42"/>
      <c r="D471" s="43" t="s">
        <v>294</v>
      </c>
      <c r="E471" s="44">
        <v>459829</v>
      </c>
      <c r="F471" s="44">
        <f>Таблица14[[#This Row],[ip55]]*1.49987465123196</f>
        <v>689685.86100134102</v>
      </c>
      <c r="G471" s="41">
        <f>G424</f>
        <v>20.3</v>
      </c>
      <c r="H471" s="48">
        <v>1000</v>
      </c>
      <c r="I471" s="48"/>
      <c r="J471" s="48"/>
      <c r="K471" s="46"/>
      <c r="L471" s="46"/>
      <c r="M471" s="46" t="str">
        <f t="shared" si="23"/>
        <v>2000</v>
      </c>
      <c r="N471" s="46"/>
    </row>
    <row r="472" spans="1:14" ht="15">
      <c r="A472" s="42" t="s">
        <v>729</v>
      </c>
      <c r="B472" s="42">
        <v>2000</v>
      </c>
      <c r="C472" s="42"/>
      <c r="D472" s="43" t="s">
        <v>427</v>
      </c>
      <c r="E472" s="44">
        <v>693657</v>
      </c>
      <c r="F472" s="44">
        <f>Таблица14[[#This Row],[ip55]]*1.49987465123196</f>
        <v>1040398.5509496077</v>
      </c>
      <c r="G472" s="41"/>
      <c r="H472" s="48">
        <v>0</v>
      </c>
      <c r="I472" s="48"/>
      <c r="J472" s="48"/>
      <c r="K472" s="46"/>
      <c r="L472" s="46"/>
      <c r="M472" s="46" t="str">
        <f t="shared" si="23"/>
        <v>2000</v>
      </c>
      <c r="N472" s="46"/>
    </row>
    <row r="473" spans="1:14" ht="15">
      <c r="A473" s="42" t="s">
        <v>730</v>
      </c>
      <c r="B473" s="42">
        <v>2000</v>
      </c>
      <c r="C473" s="42" t="s">
        <v>298</v>
      </c>
      <c r="D473" s="43" t="s">
        <v>299</v>
      </c>
      <c r="E473" s="44">
        <v>218995</v>
      </c>
      <c r="F473" s="44">
        <f>Таблица14[[#This Row],[ip55]]*1.49987465123196</f>
        <v>328465.04924654309</v>
      </c>
      <c r="G473" s="41">
        <f>G425</f>
        <v>25.375</v>
      </c>
      <c r="H473" s="48">
        <v>1500</v>
      </c>
      <c r="I473" s="48"/>
      <c r="J473" s="48"/>
      <c r="K473" s="46"/>
      <c r="L473" s="46" t="s">
        <v>84</v>
      </c>
      <c r="M473" s="46" t="str">
        <f t="shared" si="23"/>
        <v>2000tsv</v>
      </c>
      <c r="N473" s="46"/>
    </row>
    <row r="474" spans="1:14" ht="15">
      <c r="A474" s="42" t="s">
        <v>731</v>
      </c>
      <c r="B474" s="42">
        <v>2000</v>
      </c>
      <c r="C474" s="42"/>
      <c r="D474" s="43" t="s">
        <v>301</v>
      </c>
      <c r="E474" s="44">
        <v>274979</v>
      </c>
      <c r="F474" s="44">
        <f>Таблица14[[#This Row],[ip55]]*1.49987465123196</f>
        <v>412434.03172111313</v>
      </c>
      <c r="G474" s="41">
        <f>G424</f>
        <v>20.3</v>
      </c>
      <c r="H474" s="48">
        <v>1500</v>
      </c>
      <c r="I474" s="48">
        <v>500</v>
      </c>
      <c r="J474" s="48"/>
      <c r="K474" s="46"/>
      <c r="L474" s="46"/>
      <c r="M474" s="46" t="str">
        <f t="shared" si="23"/>
        <v>2000</v>
      </c>
      <c r="N474" s="46"/>
    </row>
    <row r="475" spans="1:14" ht="15">
      <c r="A475" s="42" t="s">
        <v>732</v>
      </c>
      <c r="B475" s="42">
        <v>2000</v>
      </c>
      <c r="C475" s="42"/>
      <c r="D475" s="43" t="s">
        <v>303</v>
      </c>
      <c r="E475" s="44">
        <v>110603</v>
      </c>
      <c r="F475" s="44">
        <f>Таблица14[[#This Row],[ip55]]*1.49987465123196</f>
        <v>165890.63605020847</v>
      </c>
      <c r="G475" s="41">
        <f>G428</f>
        <v>40.6</v>
      </c>
      <c r="H475" s="48">
        <v>1500</v>
      </c>
      <c r="I475" s="48"/>
      <c r="J475" s="48"/>
      <c r="K475" s="46"/>
      <c r="L475" s="46"/>
      <c r="M475" s="46" t="str">
        <f t="shared" si="23"/>
        <v>2000</v>
      </c>
      <c r="N475" s="46"/>
    </row>
    <row r="476" spans="1:14" ht="15">
      <c r="A476" s="42" t="s">
        <v>733</v>
      </c>
      <c r="B476" s="42">
        <v>2000</v>
      </c>
      <c r="C476" s="42"/>
      <c r="D476" s="43" t="s">
        <v>305</v>
      </c>
      <c r="E476" s="44">
        <v>182767</v>
      </c>
      <c r="F476" s="44">
        <f>Таблица14[[#This Row],[ip55]]*1.49987465123196</f>
        <v>274127.59038171166</v>
      </c>
      <c r="G476" s="41">
        <f>G427</f>
        <v>35.524999999999999</v>
      </c>
      <c r="H476" s="48">
        <v>1500</v>
      </c>
      <c r="I476" s="48">
        <v>500</v>
      </c>
      <c r="J476" s="48"/>
      <c r="K476" s="46"/>
      <c r="L476" s="46"/>
      <c r="M476" s="46" t="str">
        <f t="shared" si="23"/>
        <v>2000</v>
      </c>
      <c r="N476" s="46"/>
    </row>
    <row r="477" spans="1:14" ht="15">
      <c r="A477" s="42" t="s">
        <v>734</v>
      </c>
      <c r="B477" s="42">
        <v>2000</v>
      </c>
      <c r="C477" s="42"/>
      <c r="D477" s="43" t="s">
        <v>111</v>
      </c>
      <c r="E477" s="44">
        <v>140308</v>
      </c>
      <c r="F477" s="44">
        <f>Таблица14[[#This Row],[ip55]]*1.49987465123196</f>
        <v>210444.41256505385</v>
      </c>
      <c r="G477" s="41"/>
      <c r="H477" s="48">
        <v>500</v>
      </c>
      <c r="I477" s="48"/>
      <c r="J477" s="48"/>
      <c r="K477" s="46"/>
      <c r="L477" s="46"/>
      <c r="M477" s="46" t="str">
        <f t="shared" si="23"/>
        <v>2000</v>
      </c>
      <c r="N477" s="46"/>
    </row>
    <row r="478" spans="1:14" ht="15">
      <c r="A478" s="42" t="s">
        <v>735</v>
      </c>
      <c r="B478" s="42">
        <v>2000</v>
      </c>
      <c r="C478" s="42"/>
      <c r="D478" s="43" t="s">
        <v>308</v>
      </c>
      <c r="E478" s="44">
        <v>15705</v>
      </c>
      <c r="F478" s="44">
        <f>Таблица14[[#This Row],[ip55]]*1.49987465123196</f>
        <v>23555.531397597933</v>
      </c>
      <c r="G478" s="41"/>
      <c r="H478" s="48">
        <v>200</v>
      </c>
      <c r="I478" s="48"/>
      <c r="J478" s="48"/>
      <c r="K478" s="46"/>
      <c r="L478" s="46" t="s">
        <v>101</v>
      </c>
      <c r="M478" s="46" t="str">
        <f t="shared" si="23"/>
        <v>2000sb</v>
      </c>
      <c r="N478" s="46"/>
    </row>
    <row r="479" spans="1:14" ht="15">
      <c r="A479" s="42" t="s">
        <v>736</v>
      </c>
      <c r="B479" s="42">
        <v>2000</v>
      </c>
      <c r="C479" s="42"/>
      <c r="D479" s="43" t="s">
        <v>310</v>
      </c>
      <c r="E479" s="44">
        <v>1038</v>
      </c>
      <c r="F479" s="44">
        <f>Таблица14[[#This Row],[ip55]]*1.49987465123196</f>
        <v>1556.8698879787746</v>
      </c>
      <c r="G479" s="41"/>
      <c r="H479" s="48">
        <v>200</v>
      </c>
      <c r="I479" s="48"/>
      <c r="J479" s="48"/>
      <c r="K479" s="46"/>
      <c r="L479" s="46"/>
      <c r="M479" s="46" t="str">
        <f t="shared" si="23"/>
        <v>2000</v>
      </c>
      <c r="N479" s="46"/>
    </row>
    <row r="480" spans="1:14" ht="15">
      <c r="A480" s="42" t="s">
        <v>737</v>
      </c>
      <c r="B480" s="42">
        <v>2000</v>
      </c>
      <c r="C480" s="42" t="s">
        <v>312</v>
      </c>
      <c r="D480" s="43" t="s">
        <v>313</v>
      </c>
      <c r="E480" s="44">
        <v>34082</v>
      </c>
      <c r="F480" s="44">
        <f>Таблица14[[#This Row],[ip55]]*1.49987465123196</f>
        <v>51118.727863287662</v>
      </c>
      <c r="G480" s="41"/>
      <c r="H480" s="48">
        <v>200</v>
      </c>
      <c r="I480" s="48"/>
      <c r="J480" s="48"/>
      <c r="K480" s="46"/>
      <c r="L480" s="46" t="s">
        <v>99</v>
      </c>
      <c r="M480" s="46" t="str">
        <f t="shared" si="23"/>
        <v>2000kz</v>
      </c>
      <c r="N480" s="46"/>
    </row>
    <row r="481" spans="1:14" ht="15">
      <c r="A481" s="42" t="s">
        <v>738</v>
      </c>
      <c r="B481" s="42">
        <v>2000</v>
      </c>
      <c r="C481" s="42"/>
      <c r="D481" s="43" t="s">
        <v>120</v>
      </c>
      <c r="E481" s="44">
        <v>31026</v>
      </c>
      <c r="F481" s="44">
        <f>Таблица14[[#This Row],[ip55]]*1.49987465123196</f>
        <v>46535.110929122791</v>
      </c>
      <c r="G481" s="41"/>
      <c r="H481" s="48"/>
      <c r="I481" s="48"/>
      <c r="J481" s="48"/>
      <c r="K481" s="46"/>
      <c r="L481" s="46"/>
      <c r="M481" s="46" t="str">
        <f t="shared" si="23"/>
        <v>2000</v>
      </c>
      <c r="N481" s="46"/>
    </row>
    <row r="482" spans="1:14" ht="15">
      <c r="A482" s="42" t="s">
        <v>739</v>
      </c>
      <c r="B482" s="42">
        <v>2500</v>
      </c>
      <c r="C482" s="42" t="s">
        <v>181</v>
      </c>
      <c r="D482" s="43" t="s">
        <v>182</v>
      </c>
      <c r="E482" s="44">
        <v>20131</v>
      </c>
      <c r="F482" s="44">
        <f>Таблица14[[#This Row],[ip55]]*1.49987465123196</f>
        <v>30193.976603950588</v>
      </c>
      <c r="G482" s="41">
        <f>G484*0.5</f>
        <v>12</v>
      </c>
      <c r="H482" s="48">
        <v>500</v>
      </c>
      <c r="I482" s="48"/>
      <c r="J482" s="48"/>
      <c r="K482" s="46"/>
      <c r="L482" s="46" t="s">
        <v>36</v>
      </c>
      <c r="M482" s="46" t="str">
        <f t="shared" si="23"/>
        <v>2500pt0.5</v>
      </c>
      <c r="N482" s="49" t="s">
        <v>183</v>
      </c>
    </row>
    <row r="483" spans="1:14" ht="15">
      <c r="A483" s="42" t="s">
        <v>740</v>
      </c>
      <c r="B483" s="42">
        <v>2500</v>
      </c>
      <c r="C483" s="42" t="s">
        <v>181</v>
      </c>
      <c r="D483" s="43" t="s">
        <v>182</v>
      </c>
      <c r="E483" s="44">
        <v>35832</v>
      </c>
      <c r="F483" s="44">
        <f>Таблица14[[#This Row],[ip55]]*1.49987465123196</f>
        <v>53743.508502943594</v>
      </c>
      <c r="G483" s="41">
        <f>G484*0.75</f>
        <v>18</v>
      </c>
      <c r="H483" s="48">
        <v>750</v>
      </c>
      <c r="I483" s="48"/>
      <c r="J483" s="48"/>
      <c r="K483" s="46"/>
      <c r="L483" s="46" t="s">
        <v>36</v>
      </c>
      <c r="M483" s="46" t="str">
        <f t="shared" si="23"/>
        <v>2500pt0.9</v>
      </c>
      <c r="N483" s="49" t="s">
        <v>185</v>
      </c>
    </row>
    <row r="484" spans="1:14" ht="15">
      <c r="A484" s="42" t="s">
        <v>741</v>
      </c>
      <c r="B484" s="42">
        <v>2500</v>
      </c>
      <c r="C484" s="42" t="s">
        <v>181</v>
      </c>
      <c r="D484" s="43" t="s">
        <v>187</v>
      </c>
      <c r="E484" s="44">
        <v>40261</v>
      </c>
      <c r="F484" s="44">
        <f>Таблица14[[#This Row],[ip55]]*1.49987465123196</f>
        <v>60386.453333249941</v>
      </c>
      <c r="G484" s="41">
        <v>24</v>
      </c>
      <c r="H484" s="48">
        <v>1000</v>
      </c>
      <c r="I484" s="48"/>
      <c r="J484" s="48"/>
      <c r="K484" s="46"/>
      <c r="L484" s="46" t="s">
        <v>36</v>
      </c>
      <c r="M484" s="46" t="str">
        <f t="shared" si="23"/>
        <v>2500pt1.0</v>
      </c>
      <c r="N484" s="49" t="s">
        <v>188</v>
      </c>
    </row>
    <row r="485" spans="1:14" ht="15">
      <c r="A485" s="42" t="s">
        <v>742</v>
      </c>
      <c r="B485" s="42">
        <v>2500</v>
      </c>
      <c r="C485" s="42" t="s">
        <v>181</v>
      </c>
      <c r="D485" s="43" t="s">
        <v>182</v>
      </c>
      <c r="E485" s="44">
        <v>55963</v>
      </c>
      <c r="F485" s="44">
        <f>Таблица14[[#This Row],[ip55]]*1.49987465123196</f>
        <v>83937.485106894179</v>
      </c>
      <c r="G485" s="41">
        <f>G484*1.25</f>
        <v>30</v>
      </c>
      <c r="H485" s="48">
        <v>1250</v>
      </c>
      <c r="I485" s="48"/>
      <c r="J485" s="48"/>
      <c r="K485" s="46"/>
      <c r="L485" s="46" t="s">
        <v>36</v>
      </c>
      <c r="M485" s="46" t="str">
        <f t="shared" si="23"/>
        <v>2500pt1.4</v>
      </c>
      <c r="N485" s="49" t="s">
        <v>190</v>
      </c>
    </row>
    <row r="486" spans="1:14" ht="15">
      <c r="A486" s="42" t="s">
        <v>743</v>
      </c>
      <c r="B486" s="42">
        <v>2500</v>
      </c>
      <c r="C486" s="42" t="s">
        <v>181</v>
      </c>
      <c r="D486" s="43" t="s">
        <v>182</v>
      </c>
      <c r="E486" s="44">
        <v>60392</v>
      </c>
      <c r="F486" s="44">
        <f>Таблица14[[#This Row],[ip55]]*1.49987465123196</f>
        <v>90580.429937200533</v>
      </c>
      <c r="G486" s="41">
        <f>G484*1.5</f>
        <v>36</v>
      </c>
      <c r="H486" s="48">
        <v>1500</v>
      </c>
      <c r="I486" s="48"/>
      <c r="J486" s="48"/>
      <c r="K486" s="46"/>
      <c r="L486" s="46" t="s">
        <v>36</v>
      </c>
      <c r="M486" s="46" t="str">
        <f t="shared" si="23"/>
        <v>2500pt1.5</v>
      </c>
      <c r="N486" s="49" t="s">
        <v>192</v>
      </c>
    </row>
    <row r="487" spans="1:14" ht="15">
      <c r="A487" s="42" t="s">
        <v>744</v>
      </c>
      <c r="B487" s="42">
        <v>2500</v>
      </c>
      <c r="C487" s="42" t="s">
        <v>181</v>
      </c>
      <c r="D487" s="43" t="s">
        <v>182</v>
      </c>
      <c r="E487" s="44">
        <v>76093</v>
      </c>
      <c r="F487" s="44">
        <f>Таблица14[[#This Row],[ip55]]*1.49987465123196</f>
        <v>114129.96183619354</v>
      </c>
      <c r="G487" s="41">
        <f>G484*1.75</f>
        <v>42</v>
      </c>
      <c r="H487" s="48">
        <v>1750</v>
      </c>
      <c r="I487" s="48"/>
      <c r="J487" s="48"/>
      <c r="K487" s="46"/>
      <c r="L487" s="46" t="s">
        <v>36</v>
      </c>
      <c r="M487" s="46" t="str">
        <f t="shared" si="23"/>
        <v>2500pt1.9</v>
      </c>
      <c r="N487" s="49" t="s">
        <v>194</v>
      </c>
    </row>
    <row r="488" spans="1:14" ht="15">
      <c r="A488" s="42" t="s">
        <v>745</v>
      </c>
      <c r="B488" s="42">
        <v>2500</v>
      </c>
      <c r="C488" s="42" t="s">
        <v>181</v>
      </c>
      <c r="D488" s="43" t="s">
        <v>196</v>
      </c>
      <c r="E488" s="44">
        <v>80522</v>
      </c>
      <c r="F488" s="44">
        <f>Таблица14[[#This Row],[ip55]]*1.49987465123196</f>
        <v>120772.90666649988</v>
      </c>
      <c r="G488" s="41">
        <f>G484*2</f>
        <v>48</v>
      </c>
      <c r="H488" s="48">
        <v>2000</v>
      </c>
      <c r="I488" s="48"/>
      <c r="J488" s="48"/>
      <c r="K488" s="46"/>
      <c r="L488" s="46" t="s">
        <v>36</v>
      </c>
      <c r="M488" s="46" t="str">
        <f t="shared" si="23"/>
        <v>2500pt2.0</v>
      </c>
      <c r="N488" s="49" t="s">
        <v>197</v>
      </c>
    </row>
    <row r="489" spans="1:14" ht="15">
      <c r="A489" s="42" t="s">
        <v>746</v>
      </c>
      <c r="B489" s="42">
        <v>2500</v>
      </c>
      <c r="C489" s="42" t="s">
        <v>181</v>
      </c>
      <c r="D489" s="43" t="s">
        <v>182</v>
      </c>
      <c r="E489" s="44">
        <v>96224</v>
      </c>
      <c r="F489" s="44">
        <f>Таблица14[[#This Row],[ip55]]*1.49987465123196</f>
        <v>144323.93844014412</v>
      </c>
      <c r="G489" s="41">
        <f>G484*2.25</f>
        <v>54</v>
      </c>
      <c r="H489" s="48">
        <v>2250</v>
      </c>
      <c r="I489" s="48"/>
      <c r="J489" s="48"/>
      <c r="K489" s="46"/>
      <c r="L489" s="46" t="s">
        <v>36</v>
      </c>
      <c r="M489" s="46" t="str">
        <f t="shared" si="23"/>
        <v>2500pt2.4</v>
      </c>
      <c r="N489" s="49" t="s">
        <v>199</v>
      </c>
    </row>
    <row r="490" spans="1:14" ht="15">
      <c r="A490" s="42" t="s">
        <v>747</v>
      </c>
      <c r="B490" s="42">
        <v>2500</v>
      </c>
      <c r="C490" s="42" t="s">
        <v>181</v>
      </c>
      <c r="D490" s="43" t="s">
        <v>182</v>
      </c>
      <c r="E490" s="44">
        <v>100653</v>
      </c>
      <c r="F490" s="44">
        <f>Таблица14[[#This Row],[ip55]]*1.49987465123196</f>
        <v>150966.88327045049</v>
      </c>
      <c r="G490" s="41">
        <f>G484*2.5</f>
        <v>60</v>
      </c>
      <c r="H490" s="48">
        <v>2500</v>
      </c>
      <c r="I490" s="48"/>
      <c r="J490" s="48"/>
      <c r="K490" s="46"/>
      <c r="L490" s="46" t="s">
        <v>36</v>
      </c>
      <c r="M490" s="46" t="str">
        <f t="shared" si="23"/>
        <v>2500pt2.5</v>
      </c>
      <c r="N490" s="49" t="s">
        <v>201</v>
      </c>
    </row>
    <row r="491" spans="1:14" ht="15">
      <c r="A491" s="42" t="s">
        <v>748</v>
      </c>
      <c r="B491" s="42">
        <v>2500</v>
      </c>
      <c r="C491" s="42" t="s">
        <v>181</v>
      </c>
      <c r="D491" s="43" t="s">
        <v>182</v>
      </c>
      <c r="E491" s="44">
        <v>116354</v>
      </c>
      <c r="F491" s="44">
        <f>Таблица14[[#This Row],[ip55]]*1.49987465123196</f>
        <v>174516.41516944347</v>
      </c>
      <c r="G491" s="41">
        <f>G484*2.75</f>
        <v>66</v>
      </c>
      <c r="H491" s="48">
        <v>2750</v>
      </c>
      <c r="I491" s="48"/>
      <c r="J491" s="48"/>
      <c r="K491" s="46"/>
      <c r="L491" s="46" t="s">
        <v>36</v>
      </c>
      <c r="M491" s="46" t="str">
        <f t="shared" si="23"/>
        <v>2500pt2.9</v>
      </c>
      <c r="N491" s="49" t="s">
        <v>203</v>
      </c>
    </row>
    <row r="492" spans="1:14" ht="15">
      <c r="A492" s="42" t="s">
        <v>749</v>
      </c>
      <c r="B492" s="42">
        <v>2500</v>
      </c>
      <c r="C492" s="42" t="s">
        <v>181</v>
      </c>
      <c r="D492" s="43" t="s">
        <v>205</v>
      </c>
      <c r="E492" s="44">
        <v>120783</v>
      </c>
      <c r="F492" s="44">
        <f>Таблица14[[#This Row],[ip55]]*1.49987465123196</f>
        <v>181159.35999974984</v>
      </c>
      <c r="G492" s="41">
        <f>G484*3</f>
        <v>72</v>
      </c>
      <c r="H492" s="48">
        <v>3000</v>
      </c>
      <c r="I492" s="48"/>
      <c r="J492" s="48"/>
      <c r="K492" s="46"/>
      <c r="L492" s="46" t="s">
        <v>36</v>
      </c>
      <c r="M492" s="46" t="str">
        <f t="shared" si="23"/>
        <v>2500pt3.0</v>
      </c>
      <c r="N492" s="49" t="s">
        <v>206</v>
      </c>
    </row>
    <row r="493" spans="1:14" ht="15">
      <c r="A493" s="42" t="s">
        <v>750</v>
      </c>
      <c r="B493" s="42">
        <v>2500</v>
      </c>
      <c r="C493" s="42" t="s">
        <v>181</v>
      </c>
      <c r="D493" s="43" t="s">
        <v>182</v>
      </c>
      <c r="E493" s="44">
        <v>136485</v>
      </c>
      <c r="F493" s="44">
        <f>Таблица14[[#This Row],[ip55]]*1.49987465123196</f>
        <v>204710.39177339408</v>
      </c>
      <c r="G493" s="41">
        <f>G484*3.25</f>
        <v>78</v>
      </c>
      <c r="H493" s="48">
        <v>3250</v>
      </c>
      <c r="I493" s="48"/>
      <c r="J493" s="48"/>
      <c r="K493" s="46"/>
      <c r="L493" s="46" t="s">
        <v>36</v>
      </c>
      <c r="M493" s="46" t="str">
        <f t="shared" si="23"/>
        <v>2500pt</v>
      </c>
      <c r="N493" s="46"/>
    </row>
    <row r="494" spans="1:14" ht="15">
      <c r="A494" s="42" t="s">
        <v>751</v>
      </c>
      <c r="B494" s="42">
        <v>2500</v>
      </c>
      <c r="C494" s="42" t="s">
        <v>181</v>
      </c>
      <c r="D494" s="43" t="s">
        <v>182</v>
      </c>
      <c r="E494" s="44">
        <v>140914</v>
      </c>
      <c r="F494" s="44">
        <f>Таблица14[[#This Row],[ip55]]*1.49987465123196</f>
        <v>211353.33660370042</v>
      </c>
      <c r="G494" s="41">
        <f>G484*3.5</f>
        <v>84</v>
      </c>
      <c r="H494" s="48">
        <v>3500</v>
      </c>
      <c r="I494" s="48"/>
      <c r="J494" s="48"/>
      <c r="K494" s="46"/>
      <c r="L494" s="46" t="s">
        <v>36</v>
      </c>
      <c r="M494" s="46" t="str">
        <f t="shared" si="23"/>
        <v>2500pt</v>
      </c>
      <c r="N494" s="46"/>
    </row>
    <row r="495" spans="1:14" ht="15">
      <c r="A495" s="42" t="s">
        <v>752</v>
      </c>
      <c r="B495" s="42">
        <v>2500</v>
      </c>
      <c r="C495" s="42" t="s">
        <v>181</v>
      </c>
      <c r="D495" s="43" t="s">
        <v>182</v>
      </c>
      <c r="E495" s="44">
        <v>156615</v>
      </c>
      <c r="F495" s="44">
        <f>Таблица14[[#This Row],[ip55]]*1.49987465123196</f>
        <v>234902.86850269343</v>
      </c>
      <c r="G495" s="41">
        <f>G484*3.75</f>
        <v>90</v>
      </c>
      <c r="H495" s="48">
        <v>3750</v>
      </c>
      <c r="I495" s="48"/>
      <c r="J495" s="48"/>
      <c r="K495" s="46"/>
      <c r="L495" s="46" t="s">
        <v>36</v>
      </c>
      <c r="M495" s="46" t="str">
        <f t="shared" si="23"/>
        <v>2500pt</v>
      </c>
      <c r="N495" s="46"/>
    </row>
    <row r="496" spans="1:14" ht="15">
      <c r="A496" s="42" t="s">
        <v>753</v>
      </c>
      <c r="B496" s="42">
        <v>2500</v>
      </c>
      <c r="C496" s="42" t="s">
        <v>181</v>
      </c>
      <c r="D496" s="43" t="s">
        <v>182</v>
      </c>
      <c r="E496" s="44">
        <v>161044</v>
      </c>
      <c r="F496" s="44">
        <f>Таблица14[[#This Row],[ip55]]*1.49987465123196</f>
        <v>241545.81333299977</v>
      </c>
      <c r="G496" s="41">
        <f>G484*4</f>
        <v>96</v>
      </c>
      <c r="H496" s="48">
        <v>4000</v>
      </c>
      <c r="I496" s="48"/>
      <c r="J496" s="48"/>
      <c r="K496" s="46"/>
      <c r="L496" s="46" t="s">
        <v>36</v>
      </c>
      <c r="M496" s="46" t="str">
        <f t="shared" si="23"/>
        <v>2500pt</v>
      </c>
      <c r="N496" s="46"/>
    </row>
    <row r="497" spans="1:14" ht="15">
      <c r="A497" s="42" t="s">
        <v>754</v>
      </c>
      <c r="B497" s="42">
        <v>2500</v>
      </c>
      <c r="C497" s="42" t="s">
        <v>212</v>
      </c>
      <c r="D497" s="43" t="s">
        <v>213</v>
      </c>
      <c r="E497" s="44">
        <v>125124</v>
      </c>
      <c r="F497" s="50">
        <f>Таблица14[[#This Row],[ip55]]*1.49987465123196</f>
        <v>187670.31586074777</v>
      </c>
      <c r="G497" s="41">
        <f>G492</f>
        <v>72</v>
      </c>
      <c r="H497" s="48">
        <v>3000</v>
      </c>
      <c r="I497" s="48"/>
      <c r="J497" s="48"/>
      <c r="K497" s="46"/>
      <c r="L497" s="46" t="s">
        <v>43</v>
      </c>
      <c r="M497" s="46" t="str">
        <f t="shared" si="23"/>
        <v>2500pr1</v>
      </c>
      <c r="N497" s="46">
        <v>1</v>
      </c>
    </row>
    <row r="498" spans="1:14" ht="15">
      <c r="A498" s="42" t="s">
        <v>755</v>
      </c>
      <c r="B498" s="42">
        <v>2500</v>
      </c>
      <c r="C498" s="42" t="s">
        <v>212</v>
      </c>
      <c r="D498" s="43" t="s">
        <v>215</v>
      </c>
      <c r="E498" s="44">
        <v>129466</v>
      </c>
      <c r="F498" s="50">
        <f>Таблица14[[#This Row],[ip55]]*1.49987465123196</f>
        <v>194182.77159639695</v>
      </c>
      <c r="G498" s="41">
        <f>G492</f>
        <v>72</v>
      </c>
      <c r="H498" s="48">
        <v>3000</v>
      </c>
      <c r="I498" s="48"/>
      <c r="J498" s="48"/>
      <c r="K498" s="46"/>
      <c r="L498" s="46" t="s">
        <v>43</v>
      </c>
      <c r="M498" s="46" t="str">
        <f t="shared" si="23"/>
        <v>2500pr3</v>
      </c>
      <c r="N498" s="46">
        <v>3</v>
      </c>
    </row>
    <row r="499" spans="1:14" ht="15">
      <c r="A499" s="42" t="s">
        <v>756</v>
      </c>
      <c r="B499" s="42">
        <v>2500</v>
      </c>
      <c r="C499" s="42" t="s">
        <v>212</v>
      </c>
      <c r="D499" s="43" t="s">
        <v>217</v>
      </c>
      <c r="E499" s="44">
        <v>133806</v>
      </c>
      <c r="F499" s="50">
        <f>Таблица14[[#This Row],[ip55]]*1.49987465123196</f>
        <v>200692.22758274365</v>
      </c>
      <c r="G499" s="41">
        <f>G492</f>
        <v>72</v>
      </c>
      <c r="H499" s="48">
        <v>3000</v>
      </c>
      <c r="I499" s="48"/>
      <c r="J499" s="48"/>
      <c r="K499" s="46"/>
      <c r="L499" s="46" t="s">
        <v>43</v>
      </c>
      <c r="M499" s="46" t="str">
        <f t="shared" si="23"/>
        <v>2500pr5</v>
      </c>
      <c r="N499" s="46">
        <v>5</v>
      </c>
    </row>
    <row r="500" spans="1:14" ht="15">
      <c r="A500" s="42" t="s">
        <v>757</v>
      </c>
      <c r="B500" s="42">
        <v>2500</v>
      </c>
      <c r="C500" s="42" t="s">
        <v>212</v>
      </c>
      <c r="D500" s="43" t="s">
        <v>219</v>
      </c>
      <c r="E500" s="44">
        <v>138147</v>
      </c>
      <c r="F500" s="50">
        <f>Таблица14[[#This Row],[ip55]]*1.49987465123196</f>
        <v>207203.18344374158</v>
      </c>
      <c r="G500" s="41">
        <f>G492</f>
        <v>72</v>
      </c>
      <c r="H500" s="48">
        <v>3000</v>
      </c>
      <c r="I500" s="48"/>
      <c r="J500" s="48"/>
      <c r="K500" s="46"/>
      <c r="L500" s="46" t="s">
        <v>43</v>
      </c>
      <c r="M500" s="46" t="str">
        <f t="shared" si="23"/>
        <v>2500pr4</v>
      </c>
      <c r="N500" s="46">
        <v>4</v>
      </c>
    </row>
    <row r="501" spans="1:14" ht="15">
      <c r="A501" s="42" t="s">
        <v>758</v>
      </c>
      <c r="B501" s="42">
        <v>2500</v>
      </c>
      <c r="C501" s="42" t="s">
        <v>212</v>
      </c>
      <c r="D501" s="43" t="s">
        <v>221</v>
      </c>
      <c r="E501" s="44">
        <v>142489</v>
      </c>
      <c r="F501" s="50">
        <f>Таблица14[[#This Row],[ip55]]*1.49987465123196</f>
        <v>213715.63917939077</v>
      </c>
      <c r="G501" s="41">
        <f>G492</f>
        <v>72</v>
      </c>
      <c r="H501" s="48">
        <v>3000</v>
      </c>
      <c r="I501" s="48"/>
      <c r="J501" s="48"/>
      <c r="K501" s="46"/>
      <c r="L501" s="46" t="s">
        <v>43</v>
      </c>
      <c r="M501" s="46" t="str">
        <f t="shared" si="23"/>
        <v>2500pr</v>
      </c>
      <c r="N501" s="46"/>
    </row>
    <row r="502" spans="1:14" ht="15">
      <c r="A502" s="42" t="s">
        <v>759</v>
      </c>
      <c r="B502" s="42">
        <v>2500</v>
      </c>
      <c r="C502" s="42" t="s">
        <v>212</v>
      </c>
      <c r="D502" s="43" t="s">
        <v>223</v>
      </c>
      <c r="E502" s="44">
        <v>146830</v>
      </c>
      <c r="F502" s="50">
        <f>Таблица14[[#This Row],[ip55]]*1.49987465123196</f>
        <v>220226.5950403887</v>
      </c>
      <c r="G502" s="41">
        <f>G492</f>
        <v>72</v>
      </c>
      <c r="H502" s="48">
        <v>3000</v>
      </c>
      <c r="I502" s="48"/>
      <c r="J502" s="48"/>
      <c r="K502" s="46"/>
      <c r="L502" s="46" t="s">
        <v>43</v>
      </c>
      <c r="M502" s="46" t="str">
        <f t="shared" si="23"/>
        <v>2500pr6</v>
      </c>
      <c r="N502" s="46">
        <v>6</v>
      </c>
    </row>
    <row r="503" spans="1:14" ht="15">
      <c r="A503" s="42" t="s">
        <v>760</v>
      </c>
      <c r="B503" s="42">
        <v>2500</v>
      </c>
      <c r="C503" s="42" t="s">
        <v>212</v>
      </c>
      <c r="D503" s="43" t="s">
        <v>225</v>
      </c>
      <c r="E503" s="44">
        <v>165103</v>
      </c>
      <c r="F503" s="44">
        <f>Таблица14[[#This Row],[ip55]]*1.49987465123196</f>
        <v>247633.80454235029</v>
      </c>
      <c r="G503" s="41">
        <f>G492</f>
        <v>72</v>
      </c>
      <c r="H503" s="48">
        <v>3000</v>
      </c>
      <c r="I503" s="48"/>
      <c r="J503" s="48"/>
      <c r="K503" s="46"/>
      <c r="L503" s="46" t="s">
        <v>42</v>
      </c>
      <c r="M503" s="46" t="str">
        <f t="shared" si="23"/>
        <v>2500prf1</v>
      </c>
      <c r="N503" s="46">
        <v>1</v>
      </c>
    </row>
    <row r="504" spans="1:14" ht="15">
      <c r="A504" s="42" t="s">
        <v>761</v>
      </c>
      <c r="B504" s="42">
        <v>2500</v>
      </c>
      <c r="C504" s="42" t="s">
        <v>212</v>
      </c>
      <c r="D504" s="43" t="s">
        <v>227</v>
      </c>
      <c r="E504" s="44">
        <v>209422</v>
      </c>
      <c r="F504" s="44">
        <f>Таблица14[[#This Row],[ip55]]*1.49987465123196</f>
        <v>314106.74921029952</v>
      </c>
      <c r="G504" s="41">
        <f>G492</f>
        <v>72</v>
      </c>
      <c r="H504" s="48">
        <v>3000</v>
      </c>
      <c r="I504" s="48"/>
      <c r="J504" s="48"/>
      <c r="K504" s="46"/>
      <c r="L504" s="46" t="s">
        <v>42</v>
      </c>
      <c r="M504" s="46" t="str">
        <f t="shared" si="23"/>
        <v>2500prf2</v>
      </c>
      <c r="N504" s="46">
        <v>2</v>
      </c>
    </row>
    <row r="505" spans="1:14" ht="15">
      <c r="A505" s="42" t="s">
        <v>762</v>
      </c>
      <c r="B505" s="42">
        <v>2500</v>
      </c>
      <c r="C505" s="42" t="s">
        <v>212</v>
      </c>
      <c r="D505" s="43" t="s">
        <v>229</v>
      </c>
      <c r="E505" s="44">
        <v>298061</v>
      </c>
      <c r="F505" s="44">
        <f>Таблица14[[#This Row],[ip55]]*1.49987465123196</f>
        <v>447054.13842084922</v>
      </c>
      <c r="G505" s="41">
        <f>G492</f>
        <v>72</v>
      </c>
      <c r="H505" s="48">
        <v>3000</v>
      </c>
      <c r="I505" s="48"/>
      <c r="J505" s="48"/>
      <c r="K505" s="46"/>
      <c r="L505" s="46" t="s">
        <v>42</v>
      </c>
      <c r="M505" s="46" t="str">
        <f t="shared" si="23"/>
        <v>2500prf3</v>
      </c>
      <c r="N505" s="46">
        <v>3</v>
      </c>
    </row>
    <row r="506" spans="1:14" ht="15">
      <c r="A506" s="42" t="s">
        <v>763</v>
      </c>
      <c r="B506" s="42">
        <v>2500</v>
      </c>
      <c r="C506" s="42" t="s">
        <v>231</v>
      </c>
      <c r="D506" s="43" t="s">
        <v>232</v>
      </c>
      <c r="E506" s="44">
        <v>72010</v>
      </c>
      <c r="F506" s="44">
        <f>Таблица14[[#This Row],[ip55]]*1.49987465123196</f>
        <v>108005.97363521345</v>
      </c>
      <c r="G506" s="41">
        <f>G484</f>
        <v>24</v>
      </c>
      <c r="H506" s="48">
        <v>350</v>
      </c>
      <c r="I506" s="48">
        <v>350</v>
      </c>
      <c r="J506" s="48"/>
      <c r="K506" s="46"/>
      <c r="L506" s="46" t="s">
        <v>47</v>
      </c>
      <c r="M506" s="46" t="str">
        <f t="shared" si="23"/>
        <v>2500uv</v>
      </c>
      <c r="N506" s="46"/>
    </row>
    <row r="507" spans="1:14" ht="15">
      <c r="A507" s="42" t="s">
        <v>764</v>
      </c>
      <c r="B507" s="42">
        <v>2500</v>
      </c>
      <c r="C507" s="42" t="s">
        <v>234</v>
      </c>
      <c r="D507" s="43" t="s">
        <v>235</v>
      </c>
      <c r="E507" s="44">
        <v>57540</v>
      </c>
      <c r="F507" s="44">
        <f>Таблица14[[#This Row],[ip55]]*1.49987465123196</f>
        <v>86302.787431886987</v>
      </c>
      <c r="G507" s="41">
        <f>G484</f>
        <v>24</v>
      </c>
      <c r="H507" s="48">
        <v>350</v>
      </c>
      <c r="I507" s="48">
        <v>350</v>
      </c>
      <c r="J507" s="48"/>
      <c r="K507" s="46"/>
      <c r="L507" s="46" t="s">
        <v>44</v>
      </c>
      <c r="M507" s="46" t="str">
        <f t="shared" si="23"/>
        <v>2500ug</v>
      </c>
      <c r="N507" s="46"/>
    </row>
    <row r="508" spans="1:14" ht="15">
      <c r="A508" s="42" t="s">
        <v>765</v>
      </c>
      <c r="B508" s="42">
        <v>2500</v>
      </c>
      <c r="C508" s="42" t="s">
        <v>237</v>
      </c>
      <c r="D508" s="43" t="s">
        <v>238</v>
      </c>
      <c r="E508" s="44">
        <v>122485</v>
      </c>
      <c r="F508" s="44">
        <f>Таблица14[[#This Row],[ip55]]*1.49987465123196</f>
        <v>183712.14665614662</v>
      </c>
      <c r="G508" s="41">
        <f>G486</f>
        <v>36</v>
      </c>
      <c r="H508" s="48">
        <v>350</v>
      </c>
      <c r="I508" s="48">
        <v>150</v>
      </c>
      <c r="J508" s="48">
        <v>350</v>
      </c>
      <c r="K508" s="46"/>
      <c r="L508" s="46" t="s">
        <v>63</v>
      </c>
      <c r="M508" s="46" t="str">
        <f t="shared" si="23"/>
        <v>2500zv</v>
      </c>
      <c r="N508" s="46"/>
    </row>
    <row r="509" spans="1:14" ht="15">
      <c r="A509" s="42" t="s">
        <v>766</v>
      </c>
      <c r="B509" s="42">
        <v>2500</v>
      </c>
      <c r="C509" s="42" t="s">
        <v>240</v>
      </c>
      <c r="D509" s="43" t="s">
        <v>241</v>
      </c>
      <c r="E509" s="44">
        <v>93545</v>
      </c>
      <c r="F509" s="44">
        <f>Таблица14[[#This Row],[ip55]]*1.49987465123196</f>
        <v>140305.7742494937</v>
      </c>
      <c r="G509" s="41">
        <f>G486</f>
        <v>36</v>
      </c>
      <c r="H509" s="48">
        <v>350</v>
      </c>
      <c r="I509" s="48">
        <v>150</v>
      </c>
      <c r="J509" s="48">
        <v>350</v>
      </c>
      <c r="K509" s="46"/>
      <c r="L509" s="46" t="s">
        <v>66</v>
      </c>
      <c r="M509" s="46" t="str">
        <f t="shared" si="23"/>
        <v>2500zg</v>
      </c>
      <c r="N509" s="46"/>
    </row>
    <row r="510" spans="1:14" ht="15">
      <c r="A510" s="42" t="s">
        <v>767</v>
      </c>
      <c r="B510" s="42">
        <v>2500</v>
      </c>
      <c r="C510" s="42" t="s">
        <v>243</v>
      </c>
      <c r="D510" s="43" t="s">
        <v>244</v>
      </c>
      <c r="E510" s="44">
        <v>151157</v>
      </c>
      <c r="F510" s="44">
        <f>Таблица14[[#This Row],[ip55]]*1.49987465123196</f>
        <v>226716.5526562694</v>
      </c>
      <c r="G510" s="41">
        <f>G486</f>
        <v>36</v>
      </c>
      <c r="H510" s="48">
        <v>350</v>
      </c>
      <c r="I510" s="48">
        <v>350</v>
      </c>
      <c r="J510" s="48">
        <v>350</v>
      </c>
      <c r="K510" s="46"/>
      <c r="L510" s="46" t="s">
        <v>68</v>
      </c>
      <c r="M510" s="46" t="str">
        <f t="shared" si="23"/>
        <v>2500tv</v>
      </c>
      <c r="N510" s="46"/>
    </row>
    <row r="511" spans="1:14" ht="15">
      <c r="A511" s="42" t="s">
        <v>768</v>
      </c>
      <c r="B511" s="42">
        <v>2500</v>
      </c>
      <c r="C511" s="42" t="s">
        <v>246</v>
      </c>
      <c r="D511" s="43" t="s">
        <v>247</v>
      </c>
      <c r="E511" s="44">
        <v>194841</v>
      </c>
      <c r="F511" s="44">
        <f>Таблица14[[#This Row],[ip55]]*1.49987465123196</f>
        <v>292237.07692068635</v>
      </c>
      <c r="G511" s="41">
        <f>G486</f>
        <v>36</v>
      </c>
      <c r="H511" s="48">
        <v>350</v>
      </c>
      <c r="I511" s="48">
        <v>350</v>
      </c>
      <c r="J511" s="48">
        <v>350</v>
      </c>
      <c r="K511" s="46"/>
      <c r="L511" s="46" t="s">
        <v>71</v>
      </c>
      <c r="M511" s="46" t="str">
        <f t="shared" si="23"/>
        <v>2500tg</v>
      </c>
      <c r="N511" s="46"/>
    </row>
    <row r="512" spans="1:14" ht="15">
      <c r="A512" s="42" t="s">
        <v>769</v>
      </c>
      <c r="B512" s="42">
        <v>2500</v>
      </c>
      <c r="C512" s="42" t="s">
        <v>249</v>
      </c>
      <c r="D512" s="43" t="s">
        <v>250</v>
      </c>
      <c r="E512" s="44">
        <v>108015</v>
      </c>
      <c r="F512" s="44">
        <f>Таблица14[[#This Row],[ip55]]*1.49987465123196</f>
        <v>162008.96045282017</v>
      </c>
      <c r="G512" s="41">
        <v>36</v>
      </c>
      <c r="H512" s="48">
        <v>500</v>
      </c>
      <c r="I512" s="48">
        <v>500</v>
      </c>
      <c r="J512" s="48">
        <v>500</v>
      </c>
      <c r="K512" s="46"/>
      <c r="L512" s="46" t="s">
        <v>56</v>
      </c>
      <c r="M512" s="46" t="str">
        <f t="shared" si="23"/>
        <v>2500kl</v>
      </c>
      <c r="N512" s="46"/>
    </row>
    <row r="513" spans="1:14" ht="15">
      <c r="A513" s="42" t="s">
        <v>770</v>
      </c>
      <c r="B513" s="42">
        <v>2500</v>
      </c>
      <c r="C513" s="42" t="s">
        <v>252</v>
      </c>
      <c r="D513" s="43" t="s">
        <v>250</v>
      </c>
      <c r="E513" s="44">
        <v>108015</v>
      </c>
      <c r="F513" s="44">
        <f>Таблица14[[#This Row],[ip55]]*1.49987465123196</f>
        <v>162008.96045282017</v>
      </c>
      <c r="G513" s="41">
        <f>G486</f>
        <v>36</v>
      </c>
      <c r="H513" s="48">
        <v>500</v>
      </c>
      <c r="I513" s="48">
        <v>500</v>
      </c>
      <c r="J513" s="48">
        <v>500</v>
      </c>
      <c r="K513" s="46"/>
      <c r="L513" s="46" t="s">
        <v>50</v>
      </c>
      <c r="M513" s="46" t="str">
        <f t="shared" si="23"/>
        <v>2500kp</v>
      </c>
      <c r="N513" s="46"/>
    </row>
    <row r="514" spans="1:14" ht="15">
      <c r="A514" s="41" t="s">
        <v>771</v>
      </c>
      <c r="B514" s="42">
        <v>2500</v>
      </c>
      <c r="C514" s="42" t="s">
        <v>254</v>
      </c>
      <c r="D514" s="43" t="s">
        <v>255</v>
      </c>
      <c r="E514" s="44">
        <v>22918</v>
      </c>
      <c r="F514" s="44">
        <f>Таблица14[[#This Row],[ip55]]*1.49987465123196</f>
        <v>34374.127256934058</v>
      </c>
      <c r="G514" s="41">
        <f>G482</f>
        <v>12</v>
      </c>
      <c r="H514" s="48">
        <v>200</v>
      </c>
      <c r="I514" s="48">
        <v>300</v>
      </c>
      <c r="J514" s="48"/>
      <c r="K514" s="46"/>
      <c r="L514" s="46" t="s">
        <v>38</v>
      </c>
      <c r="M514" s="46" t="str">
        <f t="shared" ref="M514:M577" si="26">B514&amp;L514&amp;N514</f>
        <v>2500pf</v>
      </c>
      <c r="N514" s="46"/>
    </row>
    <row r="515" spans="1:14" ht="15">
      <c r="A515" s="41" t="s">
        <v>772</v>
      </c>
      <c r="B515" s="42">
        <v>2500</v>
      </c>
      <c r="C515" s="42" t="s">
        <v>257</v>
      </c>
      <c r="D515" s="43" t="s">
        <v>258</v>
      </c>
      <c r="E515" s="44">
        <v>80458</v>
      </c>
      <c r="F515" s="44">
        <f>Таблица14[[#This Row],[ip55]]*1.49987465123196</f>
        <v>120676.91468882104</v>
      </c>
      <c r="G515" s="41"/>
      <c r="H515" s="48"/>
      <c r="I515" s="48"/>
      <c r="J515" s="48"/>
      <c r="K515" s="46"/>
      <c r="L515" s="46" t="s">
        <v>46</v>
      </c>
      <c r="M515" s="46" t="str">
        <f t="shared" si="26"/>
        <v>2500ugf</v>
      </c>
      <c r="N515" s="46"/>
    </row>
    <row r="516" spans="1:14" ht="15">
      <c r="A516" s="41" t="s">
        <v>773</v>
      </c>
      <c r="B516" s="42">
        <v>2500</v>
      </c>
      <c r="C516" s="42" t="s">
        <v>260</v>
      </c>
      <c r="D516" s="43" t="s">
        <v>261</v>
      </c>
      <c r="E516" s="44">
        <v>94928</v>
      </c>
      <c r="F516" s="44">
        <f>Таблица14[[#This Row],[ip55]]*1.49987465123196</f>
        <v>142380.10089214751</v>
      </c>
      <c r="G516" s="41"/>
      <c r="H516" s="48"/>
      <c r="I516" s="48"/>
      <c r="J516" s="48"/>
      <c r="K516" s="46"/>
      <c r="L516" s="46" t="s">
        <v>49</v>
      </c>
      <c r="M516" s="46" t="str">
        <f t="shared" si="26"/>
        <v>2500uvf</v>
      </c>
      <c r="N516" s="46"/>
    </row>
    <row r="517" spans="1:14" ht="15">
      <c r="A517" s="41" t="s">
        <v>774</v>
      </c>
      <c r="B517" s="42">
        <v>2500</v>
      </c>
      <c r="C517" s="42" t="s">
        <v>263</v>
      </c>
      <c r="D517" s="43" t="s">
        <v>264</v>
      </c>
      <c r="E517" s="44">
        <v>45836</v>
      </c>
      <c r="F517" s="44">
        <f>Таблица14[[#This Row],[ip55]]*1.49987465123196</f>
        <v>68748.254513868116</v>
      </c>
      <c r="G517" s="41"/>
      <c r="H517" s="48"/>
      <c r="I517" s="48"/>
      <c r="J517" s="48"/>
      <c r="K517" s="46"/>
      <c r="L517" s="46"/>
      <c r="M517" s="46" t="str">
        <f t="shared" si="26"/>
        <v>2500</v>
      </c>
      <c r="N517" s="46"/>
    </row>
    <row r="518" spans="1:14" ht="15">
      <c r="A518" s="42" t="s">
        <v>775</v>
      </c>
      <c r="B518" s="42">
        <v>2500</v>
      </c>
      <c r="C518" s="42"/>
      <c r="D518" s="43" t="s">
        <v>266</v>
      </c>
      <c r="E518" s="44">
        <v>107390</v>
      </c>
      <c r="F518" s="44">
        <f>Таблица14[[#This Row],[ip55]]*1.49987465123196</f>
        <v>161071.53879580018</v>
      </c>
      <c r="G518" s="51">
        <f t="shared" ref="G518:G519" si="27">G482</f>
        <v>12</v>
      </c>
      <c r="H518" s="48">
        <v>200</v>
      </c>
      <c r="I518" s="48">
        <v>300</v>
      </c>
      <c r="J518" s="48"/>
      <c r="K518" s="46"/>
      <c r="L518" s="46"/>
      <c r="M518" s="46" t="str">
        <f t="shared" si="26"/>
        <v>2500</v>
      </c>
      <c r="N518" s="46"/>
    </row>
    <row r="519" spans="1:14" ht="15">
      <c r="A519" s="42" t="s">
        <v>776</v>
      </c>
      <c r="B519" s="42">
        <v>2500</v>
      </c>
      <c r="C519" s="42" t="s">
        <v>268</v>
      </c>
      <c r="D519" s="43" t="s">
        <v>269</v>
      </c>
      <c r="E519" s="44">
        <v>502152</v>
      </c>
      <c r="F519" s="44">
        <f>Таблица14[[#This Row],[ip55]]*1.49987465123196</f>
        <v>753165.0558654312</v>
      </c>
      <c r="G519" s="51">
        <f t="shared" si="27"/>
        <v>18</v>
      </c>
      <c r="H519" s="48">
        <v>500</v>
      </c>
      <c r="I519" s="48">
        <v>500</v>
      </c>
      <c r="J519" s="48"/>
      <c r="K519" s="46"/>
      <c r="L519" s="46"/>
      <c r="M519" s="46" t="str">
        <f t="shared" si="26"/>
        <v>2500</v>
      </c>
      <c r="N519" s="46"/>
    </row>
    <row r="520" spans="1:14" ht="15">
      <c r="A520" s="42" t="s">
        <v>777</v>
      </c>
      <c r="B520" s="42">
        <v>2500</v>
      </c>
      <c r="C520" s="42"/>
      <c r="D520" s="43" t="s">
        <v>271</v>
      </c>
      <c r="E520" s="44">
        <v>133452</v>
      </c>
      <c r="F520" s="44">
        <f>Таблица14[[#This Row],[ip55]]*1.49987465123196</f>
        <v>200161.27195620752</v>
      </c>
      <c r="G520" s="51">
        <f>G483</f>
        <v>18</v>
      </c>
      <c r="H520" s="48">
        <v>200</v>
      </c>
      <c r="I520" s="48">
        <v>500</v>
      </c>
      <c r="J520" s="48"/>
      <c r="K520" s="46"/>
      <c r="L520" s="46"/>
      <c r="M520" s="46" t="str">
        <f t="shared" si="26"/>
        <v>2500</v>
      </c>
      <c r="N520" s="46"/>
    </row>
    <row r="521" spans="1:14" ht="15">
      <c r="A521" s="42" t="s">
        <v>778</v>
      </c>
      <c r="B521" s="42">
        <v>2500</v>
      </c>
      <c r="C521" s="42"/>
      <c r="D521" s="43" t="s">
        <v>538</v>
      </c>
      <c r="E521" s="44">
        <v>338337</v>
      </c>
      <c r="F521" s="44">
        <f>Таблица14[[#This Row],[ip55]]*1.49987465123196</f>
        <v>507463.08987386769</v>
      </c>
      <c r="G521" s="51">
        <f>G485</f>
        <v>30</v>
      </c>
      <c r="H521" s="48">
        <v>200</v>
      </c>
      <c r="I521" s="48">
        <v>1000</v>
      </c>
      <c r="J521" s="48"/>
      <c r="K521" s="46"/>
      <c r="L521" s="46"/>
      <c r="M521" s="46" t="str">
        <f t="shared" si="26"/>
        <v>2500</v>
      </c>
      <c r="N521" s="46"/>
    </row>
    <row r="522" spans="1:14" ht="15">
      <c r="A522" s="42" t="s">
        <v>779</v>
      </c>
      <c r="B522" s="42">
        <v>2500</v>
      </c>
      <c r="C522" s="42"/>
      <c r="D522" s="43" t="s">
        <v>275</v>
      </c>
      <c r="E522" s="44">
        <v>257057</v>
      </c>
      <c r="F522" s="44">
        <f>Таблица14[[#This Row],[ip55]]*1.49987465123196</f>
        <v>385553.27822173398</v>
      </c>
      <c r="G522" s="51">
        <f>G485</f>
        <v>30</v>
      </c>
      <c r="H522" s="48">
        <v>200</v>
      </c>
      <c r="I522" s="48">
        <v>1000</v>
      </c>
      <c r="J522" s="48"/>
      <c r="K522" s="46"/>
      <c r="L522" s="46"/>
      <c r="M522" s="46" t="str">
        <f t="shared" si="26"/>
        <v>2500</v>
      </c>
      <c r="N522" s="46"/>
    </row>
    <row r="523" spans="1:14" ht="15">
      <c r="A523" s="42" t="s">
        <v>780</v>
      </c>
      <c r="B523" s="42">
        <v>2500</v>
      </c>
      <c r="C523" s="42"/>
      <c r="D523" s="43" t="s">
        <v>277</v>
      </c>
      <c r="E523" s="44">
        <v>186715</v>
      </c>
      <c r="F523" s="44">
        <f>Таблица14[[#This Row],[ip55]]*1.49987465123196</f>
        <v>280049.09550477541</v>
      </c>
      <c r="G523" s="51">
        <f t="shared" ref="G523:G524" si="28">G483</f>
        <v>18</v>
      </c>
      <c r="H523" s="48">
        <v>200</v>
      </c>
      <c r="I523" s="48">
        <v>500</v>
      </c>
      <c r="J523" s="48"/>
      <c r="K523" s="46"/>
      <c r="L523" s="46"/>
      <c r="M523" s="46" t="str">
        <f t="shared" si="26"/>
        <v>2500</v>
      </c>
      <c r="N523" s="46"/>
    </row>
    <row r="524" spans="1:14" ht="15">
      <c r="A524" s="42" t="s">
        <v>781</v>
      </c>
      <c r="B524" s="42">
        <v>2500</v>
      </c>
      <c r="C524" s="42" t="s">
        <v>279</v>
      </c>
      <c r="D524" s="43" t="s">
        <v>280</v>
      </c>
      <c r="E524" s="44">
        <v>191739</v>
      </c>
      <c r="F524" s="44">
        <f>Таблица14[[#This Row],[ip55]]*1.49987465123196</f>
        <v>287584.46575256478</v>
      </c>
      <c r="G524" s="51">
        <f t="shared" si="28"/>
        <v>24</v>
      </c>
      <c r="H524" s="48">
        <v>1000</v>
      </c>
      <c r="I524" s="48"/>
      <c r="J524" s="48"/>
      <c r="K524" s="46"/>
      <c r="L524" s="46" t="s">
        <v>75</v>
      </c>
      <c r="M524" s="46" t="str">
        <f t="shared" si="26"/>
        <v>2500sk</v>
      </c>
      <c r="N524" s="46"/>
    </row>
    <row r="525" spans="1:14" ht="15">
      <c r="A525" s="42" t="s">
        <v>782</v>
      </c>
      <c r="B525" s="42">
        <v>2500</v>
      </c>
      <c r="C525" s="42"/>
      <c r="D525" s="43" t="s">
        <v>282</v>
      </c>
      <c r="E525" s="44">
        <v>451936</v>
      </c>
      <c r="F525" s="44">
        <f>Таблица14[[#This Row],[ip55]]*1.49987465123196</f>
        <v>677847.35037916712</v>
      </c>
      <c r="G525" s="41">
        <f>G484</f>
        <v>24</v>
      </c>
      <c r="H525" s="48">
        <v>1000</v>
      </c>
      <c r="I525" s="48"/>
      <c r="J525" s="48"/>
      <c r="K525" s="46"/>
      <c r="L525" s="46"/>
      <c r="M525" s="46" t="str">
        <f t="shared" si="26"/>
        <v>2500</v>
      </c>
      <c r="N525" s="46"/>
    </row>
    <row r="526" spans="1:14" ht="15">
      <c r="A526" s="42" t="s">
        <v>783</v>
      </c>
      <c r="B526" s="42">
        <v>2500</v>
      </c>
      <c r="C526" s="42"/>
      <c r="D526" s="43" t="s">
        <v>284</v>
      </c>
      <c r="E526" s="44">
        <v>426829</v>
      </c>
      <c r="F526" s="44">
        <f>Таблица14[[#This Row],[ip55]]*1.49987465123196</f>
        <v>640189.99751068628</v>
      </c>
      <c r="G526" s="41">
        <f>G484</f>
        <v>24</v>
      </c>
      <c r="H526" s="48">
        <v>1000</v>
      </c>
      <c r="I526" s="48"/>
      <c r="J526" s="48"/>
      <c r="K526" s="46"/>
      <c r="L526" s="46"/>
      <c r="M526" s="46" t="str">
        <f t="shared" si="26"/>
        <v>2500</v>
      </c>
      <c r="N526" s="46"/>
    </row>
    <row r="527" spans="1:14" ht="15">
      <c r="A527" s="42" t="s">
        <v>784</v>
      </c>
      <c r="B527" s="42">
        <v>2500</v>
      </c>
      <c r="C527" s="42"/>
      <c r="D527" s="43" t="s">
        <v>286</v>
      </c>
      <c r="E527" s="44">
        <v>610115</v>
      </c>
      <c r="F527" s="44">
        <f>Таблица14[[#This Row],[ip55]]*1.49987465123196</f>
        <v>915096.02283638727</v>
      </c>
      <c r="G527" s="41">
        <f>G484</f>
        <v>24</v>
      </c>
      <c r="H527" s="48">
        <v>1000</v>
      </c>
      <c r="I527" s="48"/>
      <c r="J527" s="48"/>
      <c r="K527" s="46"/>
      <c r="L527" s="46"/>
      <c r="M527" s="46" t="str">
        <f t="shared" si="26"/>
        <v>2500</v>
      </c>
      <c r="N527" s="46"/>
    </row>
    <row r="528" spans="1:14" ht="15">
      <c r="A528" s="42" t="s">
        <v>785</v>
      </c>
      <c r="B528" s="42">
        <v>2500</v>
      </c>
      <c r="C528" s="42"/>
      <c r="D528" s="43" t="s">
        <v>288</v>
      </c>
      <c r="E528" s="44">
        <v>166273</v>
      </c>
      <c r="F528" s="44">
        <f>Таблица14[[#This Row],[ip55]]*1.49987465123196</f>
        <v>249388.65788429169</v>
      </c>
      <c r="G528" s="41">
        <f>G484</f>
        <v>24</v>
      </c>
      <c r="H528" s="48">
        <v>1000</v>
      </c>
      <c r="I528" s="48"/>
      <c r="J528" s="48"/>
      <c r="K528" s="46"/>
      <c r="L528" s="46"/>
      <c r="M528" s="46" t="str">
        <f t="shared" si="26"/>
        <v>2500</v>
      </c>
      <c r="N528" s="46"/>
    </row>
    <row r="529" spans="1:14" ht="15">
      <c r="A529" s="42" t="s">
        <v>786</v>
      </c>
      <c r="B529" s="42">
        <v>2500</v>
      </c>
      <c r="C529" s="42"/>
      <c r="D529" s="43" t="s">
        <v>290</v>
      </c>
      <c r="E529" s="44">
        <v>435601</v>
      </c>
      <c r="F529" s="44">
        <f>Таблица14[[#This Row],[ip55]]*1.49987465123196</f>
        <v>653346.89795129304</v>
      </c>
      <c r="G529" s="41">
        <f>G484</f>
        <v>24</v>
      </c>
      <c r="H529" s="48">
        <v>1000</v>
      </c>
      <c r="I529" s="48"/>
      <c r="J529" s="48"/>
      <c r="K529" s="46"/>
      <c r="L529" s="46"/>
      <c r="M529" s="46" t="str">
        <f t="shared" si="26"/>
        <v>2500</v>
      </c>
      <c r="N529" s="46"/>
    </row>
    <row r="530" spans="1:14" ht="15">
      <c r="A530" s="42" t="s">
        <v>787</v>
      </c>
      <c r="B530" s="42">
        <v>2500</v>
      </c>
      <c r="C530" s="42"/>
      <c r="D530" s="43" t="s">
        <v>364</v>
      </c>
      <c r="E530" s="44">
        <v>715982</v>
      </c>
      <c r="F530" s="44">
        <f>Таблица14[[#This Row],[ip55]]*1.49987465123196</f>
        <v>1073883.2525383611</v>
      </c>
      <c r="G530" s="41">
        <f>G484</f>
        <v>24</v>
      </c>
      <c r="H530" s="48">
        <v>1000</v>
      </c>
      <c r="I530" s="48"/>
      <c r="J530" s="48"/>
      <c r="K530" s="46"/>
      <c r="L530" s="46"/>
      <c r="M530" s="46" t="str">
        <f t="shared" si="26"/>
        <v>2500</v>
      </c>
      <c r="N530" s="46"/>
    </row>
    <row r="531" spans="1:14" ht="15">
      <c r="A531" s="42" t="s">
        <v>788</v>
      </c>
      <c r="B531" s="42">
        <v>2500</v>
      </c>
      <c r="C531" s="42"/>
      <c r="D531" s="43" t="s">
        <v>294</v>
      </c>
      <c r="E531" s="44">
        <v>620769</v>
      </c>
      <c r="F531" s="44">
        <f>Таблица14[[#This Row],[ip55]]*1.49987465123196</f>
        <v>931075.68737061264</v>
      </c>
      <c r="G531" s="41">
        <f>G484</f>
        <v>24</v>
      </c>
      <c r="H531" s="48">
        <v>1000</v>
      </c>
      <c r="I531" s="48"/>
      <c r="J531" s="48"/>
      <c r="K531" s="46"/>
      <c r="L531" s="46"/>
      <c r="M531" s="46" t="str">
        <f t="shared" si="26"/>
        <v>2500</v>
      </c>
      <c r="N531" s="46"/>
    </row>
    <row r="532" spans="1:14" ht="15">
      <c r="A532" s="42" t="s">
        <v>789</v>
      </c>
      <c r="B532" s="42">
        <v>2500</v>
      </c>
      <c r="C532" s="42"/>
      <c r="D532" s="43" t="s">
        <v>427</v>
      </c>
      <c r="E532" s="44">
        <v>936436</v>
      </c>
      <c r="F532" s="44">
        <f>Таблица14[[#This Row],[ip55]]*1.49987465123196</f>
        <v>1404536.6189010518</v>
      </c>
      <c r="G532" s="41"/>
      <c r="H532" s="48">
        <v>0</v>
      </c>
      <c r="I532" s="48"/>
      <c r="J532" s="48"/>
      <c r="K532" s="46"/>
      <c r="L532" s="46"/>
      <c r="M532" s="46" t="str">
        <f t="shared" si="26"/>
        <v>2500</v>
      </c>
      <c r="N532" s="46"/>
    </row>
    <row r="533" spans="1:14" ht="15">
      <c r="A533" s="42" t="s">
        <v>790</v>
      </c>
      <c r="B533" s="42">
        <v>2500</v>
      </c>
      <c r="C533" s="42" t="s">
        <v>298</v>
      </c>
      <c r="D533" s="43" t="s">
        <v>299</v>
      </c>
      <c r="E533" s="44">
        <v>295642</v>
      </c>
      <c r="F533" s="44">
        <f>Таблица14[[#This Row],[ip55]]*1.49987465123196</f>
        <v>443425.94163951912</v>
      </c>
      <c r="G533" s="41">
        <f>G485</f>
        <v>30</v>
      </c>
      <c r="H533" s="48">
        <v>1500</v>
      </c>
      <c r="I533" s="48"/>
      <c r="J533" s="48"/>
      <c r="K533" s="46"/>
      <c r="L533" s="46" t="s">
        <v>84</v>
      </c>
      <c r="M533" s="46" t="str">
        <f t="shared" si="26"/>
        <v>2500tsv</v>
      </c>
      <c r="N533" s="46"/>
    </row>
    <row r="534" spans="1:14" ht="15">
      <c r="A534" s="42" t="s">
        <v>791</v>
      </c>
      <c r="B534" s="42">
        <v>2500</v>
      </c>
      <c r="C534" s="42"/>
      <c r="D534" s="43" t="s">
        <v>301</v>
      </c>
      <c r="E534" s="44">
        <v>371221</v>
      </c>
      <c r="F534" s="44">
        <f>Таблица14[[#This Row],[ip55]]*1.49987465123196</f>
        <v>556784.96790497948</v>
      </c>
      <c r="G534" s="41">
        <f>G484</f>
        <v>24</v>
      </c>
      <c r="H534" s="48">
        <v>1500</v>
      </c>
      <c r="I534" s="48">
        <v>500</v>
      </c>
      <c r="J534" s="48"/>
      <c r="K534" s="46"/>
      <c r="L534" s="46"/>
      <c r="M534" s="46" t="str">
        <f t="shared" si="26"/>
        <v>2500</v>
      </c>
      <c r="N534" s="46"/>
    </row>
    <row r="535" spans="1:14" ht="15">
      <c r="A535" s="42" t="s">
        <v>792</v>
      </c>
      <c r="B535" s="42">
        <v>2500</v>
      </c>
      <c r="C535" s="42"/>
      <c r="D535" s="43" t="s">
        <v>303</v>
      </c>
      <c r="E535" s="44">
        <v>149315</v>
      </c>
      <c r="F535" s="44">
        <f>Таблица14[[#This Row],[ip55]]*1.49987465123196</f>
        <v>223953.78354870013</v>
      </c>
      <c r="G535" s="41">
        <f>G488</f>
        <v>48</v>
      </c>
      <c r="H535" s="48">
        <v>1500</v>
      </c>
      <c r="I535" s="48"/>
      <c r="J535" s="48"/>
      <c r="K535" s="46"/>
      <c r="L535" s="46"/>
      <c r="M535" s="46" t="str">
        <f t="shared" si="26"/>
        <v>2500</v>
      </c>
      <c r="N535" s="46"/>
    </row>
    <row r="536" spans="1:14" ht="15">
      <c r="A536" s="42" t="s">
        <v>793</v>
      </c>
      <c r="B536" s="42">
        <v>2500</v>
      </c>
      <c r="C536" s="42"/>
      <c r="D536" s="43" t="s">
        <v>305</v>
      </c>
      <c r="E536" s="44">
        <v>246735</v>
      </c>
      <c r="F536" s="44">
        <f>Таблица14[[#This Row],[ip55]]*1.49987465123196</f>
        <v>370071.57207171764</v>
      </c>
      <c r="G536" s="41">
        <f>G487</f>
        <v>42</v>
      </c>
      <c r="H536" s="48">
        <v>1500</v>
      </c>
      <c r="I536" s="48">
        <v>500</v>
      </c>
      <c r="J536" s="48"/>
      <c r="K536" s="46"/>
      <c r="L536" s="46"/>
      <c r="M536" s="46" t="str">
        <f t="shared" si="26"/>
        <v>2500</v>
      </c>
      <c r="N536" s="46"/>
    </row>
    <row r="537" spans="1:14" ht="15">
      <c r="A537" s="42" t="s">
        <v>794</v>
      </c>
      <c r="B537" s="42">
        <v>2500</v>
      </c>
      <c r="C537" s="42"/>
      <c r="D537" s="43" t="s">
        <v>111</v>
      </c>
      <c r="E537" s="44">
        <v>152542</v>
      </c>
      <c r="F537" s="44">
        <f>Таблица14[[#This Row],[ip55]]*1.49987465123196</f>
        <v>228793.87904822564</v>
      </c>
      <c r="G537" s="41"/>
      <c r="H537" s="48">
        <v>500</v>
      </c>
      <c r="I537" s="48"/>
      <c r="J537" s="48"/>
      <c r="K537" s="46"/>
      <c r="L537" s="46"/>
      <c r="M537" s="46" t="str">
        <f t="shared" si="26"/>
        <v>2500</v>
      </c>
      <c r="N537" s="46"/>
    </row>
    <row r="538" spans="1:14" ht="15">
      <c r="A538" s="42" t="s">
        <v>795</v>
      </c>
      <c r="B538" s="42">
        <v>2500</v>
      </c>
      <c r="C538" s="42"/>
      <c r="D538" s="43" t="s">
        <v>308</v>
      </c>
      <c r="E538" s="44">
        <v>21201</v>
      </c>
      <c r="F538" s="44">
        <f>Таблица14[[#This Row],[ip55]]*1.49987465123196</f>
        <v>31798.842480768784</v>
      </c>
      <c r="G538" s="41"/>
      <c r="H538" s="48">
        <v>200</v>
      </c>
      <c r="I538" s="48"/>
      <c r="J538" s="48"/>
      <c r="K538" s="46"/>
      <c r="L538" s="46" t="s">
        <v>101</v>
      </c>
      <c r="M538" s="46" t="str">
        <f t="shared" si="26"/>
        <v>2500sb</v>
      </c>
      <c r="N538" s="46"/>
    </row>
    <row r="539" spans="1:14" ht="15">
      <c r="A539" s="42" t="s">
        <v>796</v>
      </c>
      <c r="B539" s="42">
        <v>2500</v>
      </c>
      <c r="C539" s="42"/>
      <c r="D539" s="43" t="s">
        <v>310</v>
      </c>
      <c r="E539" s="44">
        <v>1038</v>
      </c>
      <c r="F539" s="44">
        <f>Таблица14[[#This Row],[ip55]]*1.49987465123196</f>
        <v>1556.8698879787746</v>
      </c>
      <c r="G539" s="41"/>
      <c r="H539" s="48">
        <v>200</v>
      </c>
      <c r="I539" s="48"/>
      <c r="J539" s="48"/>
      <c r="K539" s="46"/>
      <c r="L539" s="46"/>
      <c r="M539" s="46" t="str">
        <f t="shared" si="26"/>
        <v>2500</v>
      </c>
      <c r="N539" s="46"/>
    </row>
    <row r="540" spans="1:14" ht="15">
      <c r="A540" s="42" t="s">
        <v>797</v>
      </c>
      <c r="B540" s="42">
        <v>2500</v>
      </c>
      <c r="C540" s="42" t="s">
        <v>312</v>
      </c>
      <c r="D540" s="43" t="s">
        <v>313</v>
      </c>
      <c r="E540" s="44">
        <v>51123</v>
      </c>
      <c r="F540" s="44">
        <f>Таблица14[[#This Row],[ip55]]*1.49987465123196</f>
        <v>76678.09179493149</v>
      </c>
      <c r="G540" s="41"/>
      <c r="H540" s="48">
        <v>200</v>
      </c>
      <c r="I540" s="48"/>
      <c r="J540" s="48"/>
      <c r="K540" s="46"/>
      <c r="L540" s="46" t="s">
        <v>99</v>
      </c>
      <c r="M540" s="46" t="str">
        <f t="shared" si="26"/>
        <v>2500kz</v>
      </c>
      <c r="N540" s="46"/>
    </row>
    <row r="541" spans="1:14" ht="15">
      <c r="A541" s="42" t="s">
        <v>798</v>
      </c>
      <c r="B541" s="42">
        <v>2500</v>
      </c>
      <c r="C541" s="42"/>
      <c r="D541" s="43" t="s">
        <v>120</v>
      </c>
      <c r="E541" s="44">
        <v>41885</v>
      </c>
      <c r="F541" s="44">
        <f>Таблица14[[#This Row],[ip55]]*1.49987465123196</f>
        <v>62822.249766850648</v>
      </c>
      <c r="G541" s="41"/>
      <c r="H541" s="48"/>
      <c r="I541" s="48"/>
      <c r="J541" s="48"/>
      <c r="K541" s="46"/>
      <c r="L541" s="46"/>
      <c r="M541" s="46" t="str">
        <f t="shared" si="26"/>
        <v>2500</v>
      </c>
      <c r="N541" s="46"/>
    </row>
    <row r="542" spans="1:14" ht="15">
      <c r="A542" s="42" t="s">
        <v>799</v>
      </c>
      <c r="B542" s="42">
        <v>3200</v>
      </c>
      <c r="C542" s="42" t="s">
        <v>181</v>
      </c>
      <c r="D542" s="43" t="s">
        <v>182</v>
      </c>
      <c r="E542" s="44">
        <v>25962</v>
      </c>
      <c r="F542" s="44">
        <f>Таблица14[[#This Row],[ip55]]*1.49987465123196</f>
        <v>38939.745695284146</v>
      </c>
      <c r="G542" s="41">
        <f>G544*0.5</f>
        <v>16</v>
      </c>
      <c r="H542" s="48">
        <v>500</v>
      </c>
      <c r="I542" s="48"/>
      <c r="J542" s="48"/>
      <c r="K542" s="46"/>
      <c r="L542" s="46" t="s">
        <v>36</v>
      </c>
      <c r="M542" s="46" t="str">
        <f t="shared" si="26"/>
        <v>3200pt0.5</v>
      </c>
      <c r="N542" s="49" t="s">
        <v>183</v>
      </c>
    </row>
    <row r="543" spans="1:14" ht="15">
      <c r="A543" s="42" t="s">
        <v>800</v>
      </c>
      <c r="B543" s="42">
        <v>3200</v>
      </c>
      <c r="C543" s="42" t="s">
        <v>181</v>
      </c>
      <c r="D543" s="43" t="s">
        <v>182</v>
      </c>
      <c r="E543" s="44">
        <v>46211</v>
      </c>
      <c r="F543" s="44">
        <f>Таблица14[[#This Row],[ip55]]*1.49987465123196</f>
        <v>69310.707508080101</v>
      </c>
      <c r="G543" s="41">
        <f>G544*0.75</f>
        <v>24</v>
      </c>
      <c r="H543" s="48">
        <v>750</v>
      </c>
      <c r="I543" s="48"/>
      <c r="J543" s="48"/>
      <c r="K543" s="46"/>
      <c r="L543" s="46" t="s">
        <v>36</v>
      </c>
      <c r="M543" s="46" t="str">
        <f t="shared" si="26"/>
        <v>3200pt0.9</v>
      </c>
      <c r="N543" s="49" t="s">
        <v>185</v>
      </c>
    </row>
    <row r="544" spans="1:14" ht="15">
      <c r="A544" s="42" t="s">
        <v>801</v>
      </c>
      <c r="B544" s="42">
        <v>3200</v>
      </c>
      <c r="C544" s="42" t="s">
        <v>181</v>
      </c>
      <c r="D544" s="43" t="s">
        <v>187</v>
      </c>
      <c r="E544" s="44">
        <v>51922</v>
      </c>
      <c r="F544" s="44">
        <f>Таблица14[[#This Row],[ip55]]*1.49987465123196</f>
        <v>77876.491641265835</v>
      </c>
      <c r="G544" s="41">
        <v>32</v>
      </c>
      <c r="H544" s="48">
        <v>1000</v>
      </c>
      <c r="I544" s="48"/>
      <c r="J544" s="48"/>
      <c r="K544" s="46"/>
      <c r="L544" s="46" t="s">
        <v>36</v>
      </c>
      <c r="M544" s="46" t="str">
        <f t="shared" si="26"/>
        <v>3200pt1.0</v>
      </c>
      <c r="N544" s="49" t="s">
        <v>188</v>
      </c>
    </row>
    <row r="545" spans="1:14" ht="15">
      <c r="A545" s="42" t="s">
        <v>802</v>
      </c>
      <c r="B545" s="42">
        <v>3200</v>
      </c>
      <c r="C545" s="42" t="s">
        <v>181</v>
      </c>
      <c r="D545" s="43" t="s">
        <v>182</v>
      </c>
      <c r="E545" s="44">
        <v>72172</v>
      </c>
      <c r="F545" s="44">
        <f>Таблица14[[#This Row],[ip55]]*1.49987465123196</f>
        <v>108248.95332871302</v>
      </c>
      <c r="G545" s="41">
        <f>G544*1.25</f>
        <v>40</v>
      </c>
      <c r="H545" s="48">
        <v>1250</v>
      </c>
      <c r="I545" s="48"/>
      <c r="J545" s="48"/>
      <c r="K545" s="46"/>
      <c r="L545" s="46" t="s">
        <v>36</v>
      </c>
      <c r="M545" s="46" t="str">
        <f t="shared" si="26"/>
        <v>3200pt1.4</v>
      </c>
      <c r="N545" s="49" t="s">
        <v>190</v>
      </c>
    </row>
    <row r="546" spans="1:14" ht="15">
      <c r="A546" s="42" t="s">
        <v>803</v>
      </c>
      <c r="B546" s="42">
        <v>3200</v>
      </c>
      <c r="C546" s="42" t="s">
        <v>181</v>
      </c>
      <c r="D546" s="43" t="s">
        <v>182</v>
      </c>
      <c r="E546" s="44">
        <v>77884</v>
      </c>
      <c r="F546" s="44">
        <f>Таблица14[[#This Row],[ip55]]*1.49987465123196</f>
        <v>116816.23733654998</v>
      </c>
      <c r="G546" s="41">
        <f>G544*1.5</f>
        <v>48</v>
      </c>
      <c r="H546" s="48">
        <v>1500</v>
      </c>
      <c r="I546" s="48"/>
      <c r="J546" s="48"/>
      <c r="K546" s="46"/>
      <c r="L546" s="46" t="s">
        <v>36</v>
      </c>
      <c r="M546" s="46" t="str">
        <f t="shared" si="26"/>
        <v>3200pt1.5</v>
      </c>
      <c r="N546" s="49" t="s">
        <v>192</v>
      </c>
    </row>
    <row r="547" spans="1:14" ht="15">
      <c r="A547" s="42" t="s">
        <v>804</v>
      </c>
      <c r="B547" s="42">
        <v>3200</v>
      </c>
      <c r="C547" s="42" t="s">
        <v>181</v>
      </c>
      <c r="D547" s="43" t="s">
        <v>182</v>
      </c>
      <c r="E547" s="44">
        <v>98134</v>
      </c>
      <c r="F547" s="44">
        <f>Таблица14[[#This Row],[ip55]]*1.49987465123196</f>
        <v>147188.69902399718</v>
      </c>
      <c r="G547" s="41">
        <f>G544*1.75</f>
        <v>56</v>
      </c>
      <c r="H547" s="48">
        <v>1750</v>
      </c>
      <c r="I547" s="48"/>
      <c r="J547" s="48"/>
      <c r="K547" s="46"/>
      <c r="L547" s="46" t="s">
        <v>36</v>
      </c>
      <c r="M547" s="46" t="str">
        <f t="shared" si="26"/>
        <v>3200pt1.9</v>
      </c>
      <c r="N547" s="49" t="s">
        <v>194</v>
      </c>
    </row>
    <row r="548" spans="1:14" ht="15">
      <c r="A548" s="42" t="s">
        <v>805</v>
      </c>
      <c r="B548" s="42">
        <v>3200</v>
      </c>
      <c r="C548" s="42" t="s">
        <v>181</v>
      </c>
      <c r="D548" s="43" t="s">
        <v>196</v>
      </c>
      <c r="E548" s="44">
        <v>103845</v>
      </c>
      <c r="F548" s="44">
        <f>Таблица14[[#This Row],[ip55]]*1.49987465123196</f>
        <v>155754.4831571829</v>
      </c>
      <c r="G548" s="41">
        <f>G544*2</f>
        <v>64</v>
      </c>
      <c r="H548" s="48">
        <v>2000</v>
      </c>
      <c r="I548" s="48"/>
      <c r="J548" s="48"/>
      <c r="K548" s="46"/>
      <c r="L548" s="46" t="s">
        <v>36</v>
      </c>
      <c r="M548" s="46" t="str">
        <f t="shared" si="26"/>
        <v>3200pt2.0</v>
      </c>
      <c r="N548" s="49" t="s">
        <v>197</v>
      </c>
    </row>
    <row r="549" spans="1:14" ht="15">
      <c r="A549" s="42" t="s">
        <v>806</v>
      </c>
      <c r="B549" s="42">
        <v>3200</v>
      </c>
      <c r="C549" s="42" t="s">
        <v>181</v>
      </c>
      <c r="D549" s="43" t="s">
        <v>182</v>
      </c>
      <c r="E549" s="44">
        <v>124094</v>
      </c>
      <c r="F549" s="44">
        <f>Таблица14[[#This Row],[ip55]]*1.49987465123196</f>
        <v>186125.44496997885</v>
      </c>
      <c r="G549" s="41">
        <f>G544*2.25</f>
        <v>72</v>
      </c>
      <c r="H549" s="48">
        <v>2250</v>
      </c>
      <c r="I549" s="48"/>
      <c r="J549" s="48"/>
      <c r="K549" s="46"/>
      <c r="L549" s="46" t="s">
        <v>36</v>
      </c>
      <c r="M549" s="46" t="str">
        <f t="shared" si="26"/>
        <v>3200pt2.4</v>
      </c>
      <c r="N549" s="49" t="s">
        <v>199</v>
      </c>
    </row>
    <row r="550" spans="1:14" ht="15">
      <c r="A550" s="42" t="s">
        <v>807</v>
      </c>
      <c r="B550" s="42">
        <v>3200</v>
      </c>
      <c r="C550" s="42" t="s">
        <v>181</v>
      </c>
      <c r="D550" s="43" t="s">
        <v>182</v>
      </c>
      <c r="E550" s="44">
        <v>129806</v>
      </c>
      <c r="F550" s="44">
        <f>Таблица14[[#This Row],[ip55]]*1.49987465123196</f>
        <v>194692.7289778158</v>
      </c>
      <c r="G550" s="41">
        <f>G544*2.5</f>
        <v>80</v>
      </c>
      <c r="H550" s="48">
        <v>2500</v>
      </c>
      <c r="I550" s="48"/>
      <c r="J550" s="48"/>
      <c r="K550" s="46"/>
      <c r="L550" s="46" t="s">
        <v>36</v>
      </c>
      <c r="M550" s="46" t="str">
        <f t="shared" si="26"/>
        <v>3200pt2.5</v>
      </c>
      <c r="N550" s="49" t="s">
        <v>201</v>
      </c>
    </row>
    <row r="551" spans="1:14" ht="15">
      <c r="A551" s="42" t="s">
        <v>808</v>
      </c>
      <c r="B551" s="42">
        <v>3200</v>
      </c>
      <c r="C551" s="42" t="s">
        <v>181</v>
      </c>
      <c r="D551" s="43" t="s">
        <v>182</v>
      </c>
      <c r="E551" s="44">
        <v>150056</v>
      </c>
      <c r="F551" s="44">
        <f>Таблица14[[#This Row],[ip55]]*1.49987465123196</f>
        <v>225065.19066526301</v>
      </c>
      <c r="G551" s="41">
        <f>G544*2.75</f>
        <v>88</v>
      </c>
      <c r="H551" s="48">
        <v>2750</v>
      </c>
      <c r="I551" s="48"/>
      <c r="J551" s="48"/>
      <c r="K551" s="46"/>
      <c r="L551" s="46" t="s">
        <v>36</v>
      </c>
      <c r="M551" s="46" t="str">
        <f t="shared" si="26"/>
        <v>3200pt2.9</v>
      </c>
      <c r="N551" s="49" t="s">
        <v>203</v>
      </c>
    </row>
    <row r="552" spans="1:14" ht="15">
      <c r="A552" s="42" t="s">
        <v>809</v>
      </c>
      <c r="B552" s="42">
        <v>3200</v>
      </c>
      <c r="C552" s="42" t="s">
        <v>181</v>
      </c>
      <c r="D552" s="43" t="s">
        <v>205</v>
      </c>
      <c r="E552" s="44">
        <v>155767</v>
      </c>
      <c r="F552" s="44">
        <f>Таблица14[[#This Row],[ip55]]*1.49987465123196</f>
        <v>233630.97479844873</v>
      </c>
      <c r="G552" s="41">
        <f>G544*3</f>
        <v>96</v>
      </c>
      <c r="H552" s="48">
        <v>3000</v>
      </c>
      <c r="I552" s="48"/>
      <c r="J552" s="48"/>
      <c r="K552" s="46"/>
      <c r="L552" s="46" t="s">
        <v>36</v>
      </c>
      <c r="M552" s="46" t="str">
        <f t="shared" si="26"/>
        <v>3200pt3.0</v>
      </c>
      <c r="N552" s="49" t="s">
        <v>206</v>
      </c>
    </row>
    <row r="553" spans="1:14" ht="15">
      <c r="A553" s="42" t="s">
        <v>810</v>
      </c>
      <c r="B553" s="42">
        <v>3200</v>
      </c>
      <c r="C553" s="42" t="s">
        <v>181</v>
      </c>
      <c r="D553" s="43" t="s">
        <v>182</v>
      </c>
      <c r="E553" s="44">
        <v>176017</v>
      </c>
      <c r="F553" s="44">
        <f>Таблица14[[#This Row],[ip55]]*1.49987465123196</f>
        <v>264003.43648589589</v>
      </c>
      <c r="G553" s="41">
        <f>G544*3.25</f>
        <v>104</v>
      </c>
      <c r="H553" s="48">
        <v>3250</v>
      </c>
      <c r="I553" s="48"/>
      <c r="J553" s="48"/>
      <c r="K553" s="46"/>
      <c r="L553" s="46" t="s">
        <v>36</v>
      </c>
      <c r="M553" s="46" t="str">
        <f t="shared" si="26"/>
        <v>3200pt</v>
      </c>
      <c r="N553" s="46"/>
    </row>
    <row r="554" spans="1:14" ht="15">
      <c r="A554" s="42" t="s">
        <v>811</v>
      </c>
      <c r="B554" s="42">
        <v>3200</v>
      </c>
      <c r="C554" s="42" t="s">
        <v>181</v>
      </c>
      <c r="D554" s="43" t="s">
        <v>182</v>
      </c>
      <c r="E554" s="44">
        <v>181729</v>
      </c>
      <c r="F554" s="44">
        <f>Таблица14[[#This Row],[ip55]]*1.49987465123196</f>
        <v>272570.72049373289</v>
      </c>
      <c r="G554" s="41">
        <f>G544*3.5</f>
        <v>112</v>
      </c>
      <c r="H554" s="48">
        <v>3500</v>
      </c>
      <c r="I554" s="48"/>
      <c r="J554" s="48"/>
      <c r="K554" s="46"/>
      <c r="L554" s="46" t="s">
        <v>36</v>
      </c>
      <c r="M554" s="46" t="str">
        <f t="shared" si="26"/>
        <v>3200pt</v>
      </c>
      <c r="N554" s="46"/>
    </row>
    <row r="555" spans="1:14" ht="15">
      <c r="A555" s="42" t="s">
        <v>812</v>
      </c>
      <c r="B555" s="42">
        <v>3200</v>
      </c>
      <c r="C555" s="42" t="s">
        <v>181</v>
      </c>
      <c r="D555" s="43" t="s">
        <v>182</v>
      </c>
      <c r="E555" s="44">
        <v>201978</v>
      </c>
      <c r="F555" s="44">
        <f>Таблица14[[#This Row],[ip55]]*1.49987465123196</f>
        <v>302941.68230652885</v>
      </c>
      <c r="G555" s="41">
        <f>G544*3.75</f>
        <v>120</v>
      </c>
      <c r="H555" s="48">
        <v>3750</v>
      </c>
      <c r="I555" s="48"/>
      <c r="J555" s="48"/>
      <c r="K555" s="46"/>
      <c r="L555" s="46" t="s">
        <v>36</v>
      </c>
      <c r="M555" s="46" t="str">
        <f t="shared" si="26"/>
        <v>3200pt</v>
      </c>
      <c r="N555" s="46"/>
    </row>
    <row r="556" spans="1:14" ht="15">
      <c r="A556" s="42" t="s">
        <v>813</v>
      </c>
      <c r="B556" s="42">
        <v>3200</v>
      </c>
      <c r="C556" s="42" t="s">
        <v>181</v>
      </c>
      <c r="D556" s="43" t="s">
        <v>182</v>
      </c>
      <c r="E556" s="44">
        <v>207689</v>
      </c>
      <c r="F556" s="44">
        <f>Таблица14[[#This Row],[ip55]]*1.49987465123196</f>
        <v>311507.46643971454</v>
      </c>
      <c r="G556" s="41">
        <f>G544*4</f>
        <v>128</v>
      </c>
      <c r="H556" s="48">
        <v>4000</v>
      </c>
      <c r="I556" s="48"/>
      <c r="J556" s="48"/>
      <c r="K556" s="46"/>
      <c r="L556" s="46" t="s">
        <v>36</v>
      </c>
      <c r="M556" s="46" t="str">
        <f t="shared" si="26"/>
        <v>3200pt</v>
      </c>
      <c r="N556" s="46"/>
    </row>
    <row r="557" spans="1:14" ht="15">
      <c r="A557" s="42" t="s">
        <v>814</v>
      </c>
      <c r="B557" s="42">
        <v>3200</v>
      </c>
      <c r="C557" s="42" t="s">
        <v>212</v>
      </c>
      <c r="D557" s="43" t="s">
        <v>213</v>
      </c>
      <c r="E557" s="44">
        <v>160108</v>
      </c>
      <c r="F557" s="50">
        <f>Таблица14[[#This Row],[ip55]]*1.49987465123196</f>
        <v>240141.93065944666</v>
      </c>
      <c r="G557" s="41">
        <f>G552</f>
        <v>96</v>
      </c>
      <c r="H557" s="48">
        <v>3000</v>
      </c>
      <c r="I557" s="48"/>
      <c r="J557" s="48"/>
      <c r="K557" s="46"/>
      <c r="L557" s="46" t="s">
        <v>43</v>
      </c>
      <c r="M557" s="46" t="str">
        <f t="shared" si="26"/>
        <v>3200pr1</v>
      </c>
      <c r="N557" s="46">
        <v>1</v>
      </c>
    </row>
    <row r="558" spans="1:14" ht="15">
      <c r="A558" s="42" t="s">
        <v>815</v>
      </c>
      <c r="B558" s="42">
        <v>3200</v>
      </c>
      <c r="C558" s="42" t="s">
        <v>212</v>
      </c>
      <c r="D558" s="43" t="s">
        <v>215</v>
      </c>
      <c r="E558" s="44">
        <v>164449</v>
      </c>
      <c r="F558" s="50">
        <f>Таблица14[[#This Row],[ip55]]*1.49987465123196</f>
        <v>246652.88652044459</v>
      </c>
      <c r="G558" s="41">
        <f>G552</f>
        <v>96</v>
      </c>
      <c r="H558" s="48">
        <v>3000</v>
      </c>
      <c r="I558" s="48"/>
      <c r="J558" s="48"/>
      <c r="K558" s="46"/>
      <c r="L558" s="46" t="s">
        <v>43</v>
      </c>
      <c r="M558" s="46" t="str">
        <f t="shared" si="26"/>
        <v>3200pr3</v>
      </c>
      <c r="N558" s="46">
        <v>3</v>
      </c>
    </row>
    <row r="559" spans="1:14" ht="15">
      <c r="A559" s="42" t="s">
        <v>816</v>
      </c>
      <c r="B559" s="42">
        <v>3200</v>
      </c>
      <c r="C559" s="42" t="s">
        <v>212</v>
      </c>
      <c r="D559" s="43" t="s">
        <v>217</v>
      </c>
      <c r="E559" s="44">
        <v>168790</v>
      </c>
      <c r="F559" s="50">
        <f>Таблица14[[#This Row],[ip55]]*1.49987465123196</f>
        <v>253163.84238144255</v>
      </c>
      <c r="G559" s="41">
        <f>G552</f>
        <v>96</v>
      </c>
      <c r="H559" s="48">
        <v>3000</v>
      </c>
      <c r="I559" s="48"/>
      <c r="J559" s="48"/>
      <c r="K559" s="46"/>
      <c r="L559" s="46" t="s">
        <v>43</v>
      </c>
      <c r="M559" s="46" t="str">
        <f t="shared" si="26"/>
        <v>3200pr5</v>
      </c>
      <c r="N559" s="46">
        <v>5</v>
      </c>
    </row>
    <row r="560" spans="1:14" ht="15">
      <c r="A560" s="42" t="s">
        <v>817</v>
      </c>
      <c r="B560" s="42">
        <v>3200</v>
      </c>
      <c r="C560" s="42" t="s">
        <v>212</v>
      </c>
      <c r="D560" s="43" t="s">
        <v>219</v>
      </c>
      <c r="E560" s="44">
        <v>173132</v>
      </c>
      <c r="F560" s="50">
        <f>Таблица14[[#This Row],[ip55]]*1.49987465123196</f>
        <v>259676.2981170917</v>
      </c>
      <c r="G560" s="41">
        <f>G552</f>
        <v>96</v>
      </c>
      <c r="H560" s="48">
        <v>3000</v>
      </c>
      <c r="I560" s="48"/>
      <c r="J560" s="48"/>
      <c r="K560" s="46"/>
      <c r="L560" s="46" t="s">
        <v>43</v>
      </c>
      <c r="M560" s="46" t="str">
        <f t="shared" si="26"/>
        <v>3200pr4</v>
      </c>
      <c r="N560" s="46">
        <v>4</v>
      </c>
    </row>
    <row r="561" spans="1:14" ht="15">
      <c r="A561" s="42" t="s">
        <v>818</v>
      </c>
      <c r="B561" s="42">
        <v>3200</v>
      </c>
      <c r="C561" s="42" t="s">
        <v>212</v>
      </c>
      <c r="D561" s="43" t="s">
        <v>221</v>
      </c>
      <c r="E561" s="44">
        <v>177473</v>
      </c>
      <c r="F561" s="50">
        <f>Таблица14[[#This Row],[ip55]]*1.49987465123196</f>
        <v>266187.25397808966</v>
      </c>
      <c r="G561" s="41">
        <f>G552</f>
        <v>96</v>
      </c>
      <c r="H561" s="48">
        <v>3000</v>
      </c>
      <c r="I561" s="48"/>
      <c r="J561" s="48"/>
      <c r="K561" s="46"/>
      <c r="L561" s="46" t="s">
        <v>43</v>
      </c>
      <c r="M561" s="46" t="str">
        <f t="shared" si="26"/>
        <v>3200pr</v>
      </c>
      <c r="N561" s="46"/>
    </row>
    <row r="562" spans="1:14" ht="15">
      <c r="A562" s="42" t="s">
        <v>819</v>
      </c>
      <c r="B562" s="42">
        <v>3200</v>
      </c>
      <c r="C562" s="42" t="s">
        <v>212</v>
      </c>
      <c r="D562" s="43" t="s">
        <v>223</v>
      </c>
      <c r="E562" s="44">
        <v>181813</v>
      </c>
      <c r="F562" s="50">
        <f>Таблица14[[#This Row],[ip55]]*1.49987465123196</f>
        <v>272696.70996443636</v>
      </c>
      <c r="G562" s="41">
        <f>G552</f>
        <v>96</v>
      </c>
      <c r="H562" s="48">
        <v>3000</v>
      </c>
      <c r="I562" s="48"/>
      <c r="J562" s="48"/>
      <c r="K562" s="46"/>
      <c r="L562" s="46" t="s">
        <v>43</v>
      </c>
      <c r="M562" s="46" t="str">
        <f t="shared" si="26"/>
        <v>3200pr6</v>
      </c>
      <c r="N562" s="46">
        <v>6</v>
      </c>
    </row>
    <row r="563" spans="1:14" ht="15">
      <c r="A563" s="42" t="s">
        <v>820</v>
      </c>
      <c r="B563" s="42">
        <v>3200</v>
      </c>
      <c r="C563" s="42" t="s">
        <v>212</v>
      </c>
      <c r="D563" s="43" t="s">
        <v>225</v>
      </c>
      <c r="E563" s="44">
        <v>212924</v>
      </c>
      <c r="F563" s="44">
        <f>Таблица14[[#This Row],[ip55]]*1.49987465123196</f>
        <v>319359.31023891387</v>
      </c>
      <c r="G563" s="41">
        <f>G552</f>
        <v>96</v>
      </c>
      <c r="H563" s="48">
        <v>3000</v>
      </c>
      <c r="I563" s="48"/>
      <c r="J563" s="48"/>
      <c r="K563" s="46"/>
      <c r="L563" s="46" t="s">
        <v>42</v>
      </c>
      <c r="M563" s="46" t="str">
        <f t="shared" si="26"/>
        <v>3200prf1</v>
      </c>
      <c r="N563" s="46">
        <v>1</v>
      </c>
    </row>
    <row r="564" spans="1:14" ht="15">
      <c r="A564" s="42" t="s">
        <v>821</v>
      </c>
      <c r="B564" s="42">
        <v>3200</v>
      </c>
      <c r="C564" s="42" t="s">
        <v>212</v>
      </c>
      <c r="D564" s="43" t="s">
        <v>227</v>
      </c>
      <c r="E564" s="44">
        <v>270079</v>
      </c>
      <c r="F564" s="44">
        <f>Таблица14[[#This Row],[ip55]]*1.49987465123196</f>
        <v>405084.64593007654</v>
      </c>
      <c r="G564" s="41">
        <f>G552</f>
        <v>96</v>
      </c>
      <c r="H564" s="48">
        <v>3000</v>
      </c>
      <c r="I564" s="48"/>
      <c r="J564" s="48"/>
      <c r="K564" s="46"/>
      <c r="L564" s="46" t="s">
        <v>42</v>
      </c>
      <c r="M564" s="46" t="str">
        <f t="shared" si="26"/>
        <v>3200prf2</v>
      </c>
      <c r="N564" s="46">
        <v>2</v>
      </c>
    </row>
    <row r="565" spans="1:14" ht="15">
      <c r="A565" s="42" t="s">
        <v>822</v>
      </c>
      <c r="B565" s="42">
        <v>3200</v>
      </c>
      <c r="C565" s="42" t="s">
        <v>212</v>
      </c>
      <c r="D565" s="43" t="s">
        <v>229</v>
      </c>
      <c r="E565" s="44">
        <v>384392</v>
      </c>
      <c r="F565" s="44">
        <f>Таблица14[[#This Row],[ip55]]*1.49987465123196</f>
        <v>576539.81693635555</v>
      </c>
      <c r="G565" s="41">
        <f>G552</f>
        <v>96</v>
      </c>
      <c r="H565" s="48">
        <v>3000</v>
      </c>
      <c r="I565" s="48"/>
      <c r="J565" s="48"/>
      <c r="K565" s="46"/>
      <c r="L565" s="46" t="s">
        <v>42</v>
      </c>
      <c r="M565" s="46" t="str">
        <f t="shared" si="26"/>
        <v>3200prf3</v>
      </c>
      <c r="N565" s="46">
        <v>3</v>
      </c>
    </row>
    <row r="566" spans="1:14" ht="15">
      <c r="A566" s="42" t="s">
        <v>823</v>
      </c>
      <c r="B566" s="42">
        <v>3200</v>
      </c>
      <c r="C566" s="42" t="s">
        <v>231</v>
      </c>
      <c r="D566" s="43" t="s">
        <v>232</v>
      </c>
      <c r="E566" s="44">
        <v>83076</v>
      </c>
      <c r="F566" s="44">
        <f>Таблица14[[#This Row],[ip55]]*1.49987465123196</f>
        <v>124603.58652574632</v>
      </c>
      <c r="G566" s="41">
        <f>G544</f>
        <v>32</v>
      </c>
      <c r="H566" s="48">
        <v>350</v>
      </c>
      <c r="I566" s="48">
        <v>350</v>
      </c>
      <c r="J566" s="48"/>
      <c r="K566" s="46"/>
      <c r="L566" s="46" t="s">
        <v>47</v>
      </c>
      <c r="M566" s="46" t="str">
        <f t="shared" si="26"/>
        <v>3200uv</v>
      </c>
      <c r="N566" s="46"/>
    </row>
    <row r="567" spans="1:14" ht="15">
      <c r="A567" s="42" t="s">
        <v>824</v>
      </c>
      <c r="B567" s="42">
        <v>3200</v>
      </c>
      <c r="C567" s="42" t="s">
        <v>234</v>
      </c>
      <c r="D567" s="43" t="s">
        <v>235</v>
      </c>
      <c r="E567" s="44">
        <v>67925</v>
      </c>
      <c r="F567" s="44">
        <f>Таблица14[[#This Row],[ip55]]*1.49987465123196</f>
        <v>101878.98568493089</v>
      </c>
      <c r="G567" s="41">
        <f>G544</f>
        <v>32</v>
      </c>
      <c r="H567" s="48">
        <v>350</v>
      </c>
      <c r="I567" s="48">
        <v>350</v>
      </c>
      <c r="J567" s="48"/>
      <c r="K567" s="46"/>
      <c r="L567" s="46" t="s">
        <v>44</v>
      </c>
      <c r="M567" s="46" t="str">
        <f t="shared" si="26"/>
        <v>3200ug</v>
      </c>
      <c r="N567" s="46"/>
    </row>
    <row r="568" spans="1:14" ht="15">
      <c r="A568" s="42" t="s">
        <v>825</v>
      </c>
      <c r="B568" s="42">
        <v>3200</v>
      </c>
      <c r="C568" s="42" t="s">
        <v>237</v>
      </c>
      <c r="D568" s="43" t="s">
        <v>238</v>
      </c>
      <c r="E568" s="44">
        <v>139764</v>
      </c>
      <c r="F568" s="44">
        <f>Таблица14[[#This Row],[ip55]]*1.49987465123196</f>
        <v>209628.48075478367</v>
      </c>
      <c r="G568" s="41">
        <f>G546</f>
        <v>48</v>
      </c>
      <c r="H568" s="48">
        <v>350</v>
      </c>
      <c r="I568" s="48">
        <v>150</v>
      </c>
      <c r="J568" s="48">
        <v>350</v>
      </c>
      <c r="K568" s="46"/>
      <c r="L568" s="46" t="s">
        <v>63</v>
      </c>
      <c r="M568" s="46" t="str">
        <f t="shared" si="26"/>
        <v>3200zv</v>
      </c>
      <c r="N568" s="46"/>
    </row>
    <row r="569" spans="1:14" ht="15">
      <c r="A569" s="42" t="s">
        <v>826</v>
      </c>
      <c r="B569" s="42">
        <v>3200</v>
      </c>
      <c r="C569" s="42" t="s">
        <v>240</v>
      </c>
      <c r="D569" s="43" t="s">
        <v>241</v>
      </c>
      <c r="E569" s="44">
        <v>109462</v>
      </c>
      <c r="F569" s="44">
        <f>Таблица14[[#This Row],[ip55]]*1.49987465123196</f>
        <v>164179.27907315281</v>
      </c>
      <c r="G569" s="41">
        <f>G546</f>
        <v>48</v>
      </c>
      <c r="H569" s="48">
        <v>350</v>
      </c>
      <c r="I569" s="48">
        <v>150</v>
      </c>
      <c r="J569" s="48">
        <v>350</v>
      </c>
      <c r="K569" s="46"/>
      <c r="L569" s="46" t="s">
        <v>66</v>
      </c>
      <c r="M569" s="46" t="str">
        <f t="shared" si="26"/>
        <v>3200zg</v>
      </c>
      <c r="N569" s="46"/>
    </row>
    <row r="570" spans="1:14" ht="15">
      <c r="A570" s="42" t="s">
        <v>827</v>
      </c>
      <c r="B570" s="42">
        <v>3200</v>
      </c>
      <c r="C570" s="42" t="s">
        <v>243</v>
      </c>
      <c r="D570" s="43" t="s">
        <v>244</v>
      </c>
      <c r="E570" s="44">
        <v>165880</v>
      </c>
      <c r="F570" s="44">
        <f>Таблица14[[#This Row],[ip55]]*1.49987465123196</f>
        <v>248799.20714635754</v>
      </c>
      <c r="G570" s="41">
        <f>G546</f>
        <v>48</v>
      </c>
      <c r="H570" s="48">
        <v>350</v>
      </c>
      <c r="I570" s="48">
        <v>350</v>
      </c>
      <c r="J570" s="48">
        <v>350</v>
      </c>
      <c r="K570" s="46"/>
      <c r="L570" s="46" t="s">
        <v>68</v>
      </c>
      <c r="M570" s="46" t="str">
        <f t="shared" si="26"/>
        <v>3200tv</v>
      </c>
      <c r="N570" s="46"/>
    </row>
    <row r="571" spans="1:14" ht="15">
      <c r="A571" s="42" t="s">
        <v>828</v>
      </c>
      <c r="B571" s="42">
        <v>3200</v>
      </c>
      <c r="C571" s="42" t="s">
        <v>246</v>
      </c>
      <c r="D571" s="43" t="s">
        <v>247</v>
      </c>
      <c r="E571" s="44">
        <v>213818</v>
      </c>
      <c r="F571" s="44">
        <f>Таблица14[[#This Row],[ip55]]*1.49987465123196</f>
        <v>320700.19817711524</v>
      </c>
      <c r="G571" s="41">
        <f>G546</f>
        <v>48</v>
      </c>
      <c r="H571" s="48">
        <v>350</v>
      </c>
      <c r="I571" s="48">
        <v>350</v>
      </c>
      <c r="J571" s="48">
        <v>350</v>
      </c>
      <c r="K571" s="46"/>
      <c r="L571" s="46" t="s">
        <v>71</v>
      </c>
      <c r="M571" s="46" t="str">
        <f t="shared" si="26"/>
        <v>3200tg</v>
      </c>
      <c r="N571" s="46"/>
    </row>
    <row r="572" spans="1:14" ht="15">
      <c r="A572" s="42" t="s">
        <v>829</v>
      </c>
      <c r="B572" s="42">
        <v>3200</v>
      </c>
      <c r="C572" s="42" t="s">
        <v>249</v>
      </c>
      <c r="D572" s="43" t="s">
        <v>250</v>
      </c>
      <c r="E572" s="44">
        <v>160364</v>
      </c>
      <c r="F572" s="44">
        <f>Таблица14[[#This Row],[ip55]]*1.49987465123196</f>
        <v>240525.89857016204</v>
      </c>
      <c r="G572" s="41">
        <v>48</v>
      </c>
      <c r="H572" s="48">
        <v>500</v>
      </c>
      <c r="I572" s="48">
        <v>500</v>
      </c>
      <c r="J572" s="48">
        <v>500</v>
      </c>
      <c r="K572" s="46"/>
      <c r="L572" s="46" t="s">
        <v>56</v>
      </c>
      <c r="M572" s="46" t="str">
        <f t="shared" si="26"/>
        <v>3200kl</v>
      </c>
      <c r="N572" s="46"/>
    </row>
    <row r="573" spans="1:14" ht="15">
      <c r="A573" s="42" t="s">
        <v>830</v>
      </c>
      <c r="B573" s="42">
        <v>3200</v>
      </c>
      <c r="C573" s="42" t="s">
        <v>252</v>
      </c>
      <c r="D573" s="43" t="s">
        <v>250</v>
      </c>
      <c r="E573" s="44">
        <v>160364</v>
      </c>
      <c r="F573" s="44">
        <f>Таблица14[[#This Row],[ip55]]*1.49987465123196</f>
        <v>240525.89857016204</v>
      </c>
      <c r="G573" s="41">
        <f>G546</f>
        <v>48</v>
      </c>
      <c r="H573" s="48">
        <v>500</v>
      </c>
      <c r="I573" s="48">
        <v>500</v>
      </c>
      <c r="J573" s="48">
        <v>500</v>
      </c>
      <c r="K573" s="46"/>
      <c r="L573" s="46" t="s">
        <v>50</v>
      </c>
      <c r="M573" s="46" t="str">
        <f t="shared" si="26"/>
        <v>3200kp</v>
      </c>
      <c r="N573" s="46"/>
    </row>
    <row r="574" spans="1:14" ht="15">
      <c r="A574" s="41" t="s">
        <v>831</v>
      </c>
      <c r="B574" s="42">
        <v>3200</v>
      </c>
      <c r="C574" s="42" t="s">
        <v>254</v>
      </c>
      <c r="D574" s="43" t="s">
        <v>255</v>
      </c>
      <c r="E574" s="44">
        <v>42559</v>
      </c>
      <c r="F574" s="44">
        <f>Таблица14[[#This Row],[ip55]]*1.49987465123196</f>
        <v>63833.165281780988</v>
      </c>
      <c r="G574" s="41">
        <f>G542</f>
        <v>16</v>
      </c>
      <c r="H574" s="48">
        <v>200</v>
      </c>
      <c r="I574" s="48">
        <v>300</v>
      </c>
      <c r="J574" s="48"/>
      <c r="K574" s="46"/>
      <c r="L574" s="46" t="s">
        <v>38</v>
      </c>
      <c r="M574" s="46" t="str">
        <f t="shared" si="26"/>
        <v>3200pf</v>
      </c>
      <c r="N574" s="46"/>
    </row>
    <row r="575" spans="1:14" ht="15">
      <c r="A575" s="41" t="s">
        <v>832</v>
      </c>
      <c r="B575" s="42">
        <v>3200</v>
      </c>
      <c r="C575" s="42" t="s">
        <v>257</v>
      </c>
      <c r="D575" s="43" t="s">
        <v>258</v>
      </c>
      <c r="E575" s="44">
        <v>110484</v>
      </c>
      <c r="F575" s="44">
        <f>Таблица14[[#This Row],[ip55]]*1.49987465123196</f>
        <v>165712.15096671187</v>
      </c>
      <c r="G575" s="41"/>
      <c r="H575" s="48"/>
      <c r="I575" s="48"/>
      <c r="J575" s="48"/>
      <c r="K575" s="46"/>
      <c r="L575" s="46" t="s">
        <v>46</v>
      </c>
      <c r="M575" s="46" t="str">
        <f t="shared" si="26"/>
        <v>3200ugf</v>
      </c>
      <c r="N575" s="46"/>
    </row>
    <row r="576" spans="1:14" ht="15">
      <c r="A576" s="41" t="s">
        <v>833</v>
      </c>
      <c r="B576" s="42">
        <v>3200</v>
      </c>
      <c r="C576" s="42" t="s">
        <v>260</v>
      </c>
      <c r="D576" s="43" t="s">
        <v>261</v>
      </c>
      <c r="E576" s="44">
        <v>125635</v>
      </c>
      <c r="F576" s="44">
        <f>Таблица14[[#This Row],[ip55]]*1.49987465123196</f>
        <v>188436.7518075273</v>
      </c>
      <c r="G576" s="41"/>
      <c r="H576" s="48"/>
      <c r="I576" s="48"/>
      <c r="J576" s="48"/>
      <c r="K576" s="46"/>
      <c r="L576" s="46" t="s">
        <v>49</v>
      </c>
      <c r="M576" s="46" t="str">
        <f t="shared" si="26"/>
        <v>3200uvf</v>
      </c>
      <c r="N576" s="46"/>
    </row>
    <row r="577" spans="1:14" ht="15">
      <c r="A577" s="41" t="s">
        <v>834</v>
      </c>
      <c r="B577" s="42">
        <v>3200</v>
      </c>
      <c r="C577" s="42" t="s">
        <v>263</v>
      </c>
      <c r="D577" s="43" t="s">
        <v>264</v>
      </c>
      <c r="E577" s="44">
        <v>85119</v>
      </c>
      <c r="F577" s="44">
        <f>Таблица14[[#This Row],[ip55]]*1.49987465123196</f>
        <v>127667.8304382132</v>
      </c>
      <c r="G577" s="41"/>
      <c r="H577" s="48"/>
      <c r="I577" s="48"/>
      <c r="J577" s="48"/>
      <c r="K577" s="46"/>
      <c r="L577" s="46"/>
      <c r="M577" s="46" t="str">
        <f t="shared" si="26"/>
        <v>3200</v>
      </c>
      <c r="N577" s="46"/>
    </row>
    <row r="578" spans="1:14" ht="15">
      <c r="A578" s="42" t="s">
        <v>835</v>
      </c>
      <c r="B578" s="42">
        <v>3200</v>
      </c>
      <c r="C578" s="42"/>
      <c r="D578" s="43" t="s">
        <v>266</v>
      </c>
      <c r="E578" s="44">
        <v>116949</v>
      </c>
      <c r="F578" s="44">
        <f>Таблица14[[#This Row],[ip55]]*1.49987465123196</f>
        <v>175408.8405869265</v>
      </c>
      <c r="G578" s="51">
        <f t="shared" ref="G578:G579" si="29">G542</f>
        <v>16</v>
      </c>
      <c r="H578" s="48">
        <v>200</v>
      </c>
      <c r="I578" s="48">
        <v>300</v>
      </c>
      <c r="J578" s="48"/>
      <c r="K578" s="46"/>
      <c r="L578" s="46"/>
      <c r="M578" s="46" t="str">
        <f t="shared" ref="M578:M641" si="30">B578&amp;L578&amp;N578</f>
        <v>3200</v>
      </c>
      <c r="N578" s="46"/>
    </row>
    <row r="579" spans="1:14" ht="15">
      <c r="A579" s="42" t="s">
        <v>836</v>
      </c>
      <c r="B579" s="42">
        <v>3200</v>
      </c>
      <c r="C579" s="42" t="s">
        <v>268</v>
      </c>
      <c r="D579" s="43" t="s">
        <v>269</v>
      </c>
      <c r="E579" s="44">
        <v>551058</v>
      </c>
      <c r="F579" s="44">
        <f>Таблица14[[#This Row],[ip55]]*1.49987465123196</f>
        <v>826517.92555858148</v>
      </c>
      <c r="G579" s="51">
        <f t="shared" si="29"/>
        <v>24</v>
      </c>
      <c r="H579" s="48">
        <v>500</v>
      </c>
      <c r="I579" s="48">
        <v>500</v>
      </c>
      <c r="J579" s="48"/>
      <c r="K579" s="46"/>
      <c r="L579" s="46"/>
      <c r="M579" s="46" t="str">
        <f t="shared" si="30"/>
        <v>3200</v>
      </c>
      <c r="N579" s="46"/>
    </row>
    <row r="580" spans="1:14" ht="15">
      <c r="A580" s="42" t="s">
        <v>837</v>
      </c>
      <c r="B580" s="42">
        <v>3200</v>
      </c>
      <c r="C580" s="42"/>
      <c r="D580" s="43" t="s">
        <v>271</v>
      </c>
      <c r="E580" s="44">
        <v>129040</v>
      </c>
      <c r="F580" s="44">
        <f>Таблица14[[#This Row],[ip55]]*1.49987465123196</f>
        <v>193543.82499497212</v>
      </c>
      <c r="G580" s="51">
        <f>G543</f>
        <v>24</v>
      </c>
      <c r="H580" s="48">
        <v>200</v>
      </c>
      <c r="I580" s="48">
        <v>500</v>
      </c>
      <c r="J580" s="48"/>
      <c r="K580" s="46"/>
      <c r="L580" s="46"/>
      <c r="M580" s="46" t="str">
        <f t="shared" si="30"/>
        <v>3200</v>
      </c>
      <c r="N580" s="46"/>
    </row>
    <row r="581" spans="1:14" ht="15">
      <c r="A581" s="42" t="s">
        <v>838</v>
      </c>
      <c r="B581" s="42">
        <v>3200</v>
      </c>
      <c r="C581" s="42"/>
      <c r="D581" s="43" t="s">
        <v>538</v>
      </c>
      <c r="E581" s="44">
        <v>371289</v>
      </c>
      <c r="F581" s="44">
        <f>Таблица14[[#This Row],[ip55]]*1.49987465123196</f>
        <v>556886.95938126324</v>
      </c>
      <c r="G581" s="51">
        <f>G545</f>
        <v>40</v>
      </c>
      <c r="H581" s="48">
        <v>200</v>
      </c>
      <c r="I581" s="48">
        <v>1000</v>
      </c>
      <c r="J581" s="48"/>
      <c r="K581" s="46"/>
      <c r="L581" s="46"/>
      <c r="M581" s="46" t="str">
        <f t="shared" si="30"/>
        <v>3200</v>
      </c>
      <c r="N581" s="46"/>
    </row>
    <row r="582" spans="1:14" ht="15">
      <c r="A582" s="42" t="s">
        <v>839</v>
      </c>
      <c r="B582" s="42">
        <v>3200</v>
      </c>
      <c r="C582" s="42"/>
      <c r="D582" s="43" t="s">
        <v>275</v>
      </c>
      <c r="E582" s="44">
        <v>282094</v>
      </c>
      <c r="F582" s="44">
        <f>Таблица14[[#This Row],[ip55]]*1.49987465123196</f>
        <v>423105.63986462855</v>
      </c>
      <c r="G582" s="51">
        <f>G545</f>
        <v>40</v>
      </c>
      <c r="H582" s="48">
        <v>200</v>
      </c>
      <c r="I582" s="48">
        <v>1000</v>
      </c>
      <c r="J582" s="48"/>
      <c r="K582" s="46"/>
      <c r="L582" s="46"/>
      <c r="M582" s="46" t="str">
        <f t="shared" si="30"/>
        <v>3200</v>
      </c>
      <c r="N582" s="46"/>
    </row>
    <row r="583" spans="1:14" ht="15">
      <c r="A583" s="42" t="s">
        <v>840</v>
      </c>
      <c r="B583" s="42">
        <v>3200</v>
      </c>
      <c r="C583" s="42"/>
      <c r="D583" s="43" t="s">
        <v>277</v>
      </c>
      <c r="E583" s="44">
        <v>187491</v>
      </c>
      <c r="F583" s="44">
        <f>Таблица14[[#This Row],[ip55]]*1.49987465123196</f>
        <v>281212.99823413143</v>
      </c>
      <c r="G583" s="51">
        <f t="shared" ref="G583:G584" si="31">G543</f>
        <v>24</v>
      </c>
      <c r="H583" s="48">
        <v>200</v>
      </c>
      <c r="I583" s="48">
        <v>500</v>
      </c>
      <c r="J583" s="48"/>
      <c r="K583" s="46"/>
      <c r="L583" s="46"/>
      <c r="M583" s="46" t="str">
        <f t="shared" si="30"/>
        <v>3200</v>
      </c>
      <c r="N583" s="46"/>
    </row>
    <row r="584" spans="1:14" ht="15">
      <c r="A584" s="42" t="s">
        <v>841</v>
      </c>
      <c r="B584" s="42">
        <v>3200</v>
      </c>
      <c r="C584" s="42" t="s">
        <v>279</v>
      </c>
      <c r="D584" s="43" t="s">
        <v>280</v>
      </c>
      <c r="E584" s="44">
        <v>210413</v>
      </c>
      <c r="F584" s="44">
        <f>Таблица14[[#This Row],[ip55]]*1.49987465123196</f>
        <v>315593.12498967041</v>
      </c>
      <c r="G584" s="51">
        <f t="shared" si="31"/>
        <v>32</v>
      </c>
      <c r="H584" s="48">
        <v>1000</v>
      </c>
      <c r="I584" s="48"/>
      <c r="J584" s="48"/>
      <c r="K584" s="46"/>
      <c r="L584" s="46" t="s">
        <v>75</v>
      </c>
      <c r="M584" s="46" t="str">
        <f t="shared" si="30"/>
        <v>3200sk</v>
      </c>
      <c r="N584" s="46"/>
    </row>
    <row r="585" spans="1:14" ht="15">
      <c r="A585" s="42" t="s">
        <v>842</v>
      </c>
      <c r="B585" s="42">
        <v>3200</v>
      </c>
      <c r="C585" s="42"/>
      <c r="D585" s="43" t="s">
        <v>282</v>
      </c>
      <c r="E585" s="44">
        <v>495952</v>
      </c>
      <c r="F585" s="44">
        <f>Таблица14[[#This Row],[ip55]]*1.49987465123196</f>
        <v>743865.83302779309</v>
      </c>
      <c r="G585" s="41">
        <f>G544</f>
        <v>32</v>
      </c>
      <c r="H585" s="48">
        <v>1000</v>
      </c>
      <c r="I585" s="48"/>
      <c r="J585" s="48"/>
      <c r="K585" s="46"/>
      <c r="L585" s="46"/>
      <c r="M585" s="46" t="str">
        <f t="shared" si="30"/>
        <v>3200</v>
      </c>
      <c r="N585" s="46"/>
    </row>
    <row r="586" spans="1:14" ht="15">
      <c r="A586" s="42" t="s">
        <v>843</v>
      </c>
      <c r="B586" s="42">
        <v>3200</v>
      </c>
      <c r="C586" s="42"/>
      <c r="D586" s="43" t="s">
        <v>284</v>
      </c>
      <c r="E586" s="44">
        <v>468400</v>
      </c>
      <c r="F586" s="44">
        <f>Таблица14[[#This Row],[ip55]]*1.49987465123196</f>
        <v>702541.2866370501</v>
      </c>
      <c r="G586" s="41">
        <f>G544</f>
        <v>32</v>
      </c>
      <c r="H586" s="48">
        <v>1000</v>
      </c>
      <c r="I586" s="48"/>
      <c r="J586" s="48"/>
      <c r="K586" s="46"/>
      <c r="L586" s="46"/>
      <c r="M586" s="46" t="str">
        <f t="shared" si="30"/>
        <v>3200</v>
      </c>
      <c r="N586" s="46"/>
    </row>
    <row r="587" spans="1:14" ht="15">
      <c r="A587" s="42" t="s">
        <v>844</v>
      </c>
      <c r="B587" s="42">
        <v>3200</v>
      </c>
      <c r="C587" s="42"/>
      <c r="D587" s="43" t="s">
        <v>286</v>
      </c>
      <c r="E587" s="44">
        <v>669536</v>
      </c>
      <c r="F587" s="44">
        <f>Таблица14[[#This Row],[ip55]]*1.49987465123196</f>
        <v>1004220.0744872416</v>
      </c>
      <c r="G587" s="41">
        <f>G544</f>
        <v>32</v>
      </c>
      <c r="H587" s="48">
        <v>1000</v>
      </c>
      <c r="I587" s="48"/>
      <c r="J587" s="48"/>
      <c r="K587" s="46"/>
      <c r="L587" s="46"/>
      <c r="M587" s="46" t="str">
        <f t="shared" si="30"/>
        <v>3200</v>
      </c>
      <c r="N587" s="46"/>
    </row>
    <row r="588" spans="1:14" ht="15">
      <c r="A588" s="42" t="s">
        <v>845</v>
      </c>
      <c r="B588" s="42">
        <v>3200</v>
      </c>
      <c r="C588" s="42"/>
      <c r="D588" s="43" t="s">
        <v>288</v>
      </c>
      <c r="E588" s="44">
        <v>182467</v>
      </c>
      <c r="F588" s="44">
        <f>Таблица14[[#This Row],[ip55]]*1.49987465123196</f>
        <v>273677.62798634206</v>
      </c>
      <c r="G588" s="41">
        <f>G544</f>
        <v>32</v>
      </c>
      <c r="H588" s="48">
        <v>1000</v>
      </c>
      <c r="I588" s="48"/>
      <c r="J588" s="48"/>
      <c r="K588" s="46"/>
      <c r="L588" s="46"/>
      <c r="M588" s="46" t="str">
        <f t="shared" si="30"/>
        <v>3200</v>
      </c>
      <c r="N588" s="46"/>
    </row>
    <row r="589" spans="1:14" ht="15">
      <c r="A589" s="42" t="s">
        <v>846</v>
      </c>
      <c r="B589" s="42">
        <v>3200</v>
      </c>
      <c r="C589" s="42"/>
      <c r="D589" s="43" t="s">
        <v>290</v>
      </c>
      <c r="E589" s="44">
        <v>478026</v>
      </c>
      <c r="F589" s="44">
        <f>Таблица14[[#This Row],[ip55]]*1.49987465123196</f>
        <v>716979.08002980892</v>
      </c>
      <c r="G589" s="41">
        <f>G544</f>
        <v>32</v>
      </c>
      <c r="H589" s="48">
        <v>1000</v>
      </c>
      <c r="I589" s="48"/>
      <c r="J589" s="48"/>
      <c r="K589" s="46"/>
      <c r="L589" s="46"/>
      <c r="M589" s="46" t="str">
        <f t="shared" si="30"/>
        <v>3200</v>
      </c>
      <c r="N589" s="46"/>
    </row>
    <row r="590" spans="1:14" ht="15">
      <c r="A590" s="42" t="s">
        <v>847</v>
      </c>
      <c r="B590" s="42">
        <v>3200</v>
      </c>
      <c r="C590" s="42"/>
      <c r="D590" s="43" t="s">
        <v>364</v>
      </c>
      <c r="E590" s="44">
        <v>785714</v>
      </c>
      <c r="F590" s="44">
        <f>Таблица14[[#This Row],[ip55]]*1.49987465123196</f>
        <v>1178472.5117180683</v>
      </c>
      <c r="G590" s="41">
        <f>G544</f>
        <v>32</v>
      </c>
      <c r="H590" s="48">
        <v>1000</v>
      </c>
      <c r="I590" s="48"/>
      <c r="J590" s="48"/>
      <c r="K590" s="46"/>
      <c r="L590" s="46"/>
      <c r="M590" s="46" t="str">
        <f t="shared" si="30"/>
        <v>3200</v>
      </c>
      <c r="N590" s="46"/>
    </row>
    <row r="591" spans="1:14" ht="15">
      <c r="A591" s="42" t="s">
        <v>848</v>
      </c>
      <c r="B591" s="42">
        <v>3200</v>
      </c>
      <c r="C591" s="42"/>
      <c r="D591" s="43" t="s">
        <v>294</v>
      </c>
      <c r="E591" s="44">
        <v>681228</v>
      </c>
      <c r="F591" s="44">
        <f>Таблица14[[#This Row],[ip55]]*1.49987465123196</f>
        <v>1021756.6089094457</v>
      </c>
      <c r="G591" s="41">
        <f>G544</f>
        <v>32</v>
      </c>
      <c r="H591" s="48">
        <v>1000</v>
      </c>
      <c r="I591" s="48"/>
      <c r="J591" s="48"/>
      <c r="K591" s="46"/>
      <c r="L591" s="46"/>
      <c r="M591" s="46" t="str">
        <f t="shared" si="30"/>
        <v>3200</v>
      </c>
      <c r="N591" s="46"/>
    </row>
    <row r="592" spans="1:14" ht="15">
      <c r="A592" s="42" t="s">
        <v>849</v>
      </c>
      <c r="B592" s="42">
        <v>3200</v>
      </c>
      <c r="C592" s="42"/>
      <c r="D592" s="43" t="s">
        <v>427</v>
      </c>
      <c r="E592" s="44">
        <v>1027639</v>
      </c>
      <c r="F592" s="44">
        <f>Таблица14[[#This Row],[ip55]]*1.49987465123196</f>
        <v>1541329.6867173603</v>
      </c>
      <c r="G592" s="41"/>
      <c r="H592" s="48">
        <v>0</v>
      </c>
      <c r="I592" s="48"/>
      <c r="J592" s="48"/>
      <c r="K592" s="46"/>
      <c r="L592" s="46"/>
      <c r="M592" s="46" t="str">
        <f t="shared" si="30"/>
        <v>3200</v>
      </c>
      <c r="N592" s="46"/>
    </row>
    <row r="593" spans="1:14" ht="15">
      <c r="A593" s="42" t="s">
        <v>850</v>
      </c>
      <c r="B593" s="42">
        <v>3200</v>
      </c>
      <c r="C593" s="42" t="s">
        <v>298</v>
      </c>
      <c r="D593" s="43" t="s">
        <v>299</v>
      </c>
      <c r="E593" s="44">
        <v>324436</v>
      </c>
      <c r="F593" s="44">
        <f>Таблица14[[#This Row],[ip55]]*1.49987465123196</f>
        <v>486613.33234709222</v>
      </c>
      <c r="G593" s="41">
        <f>G545</f>
        <v>40</v>
      </c>
      <c r="H593" s="48">
        <v>1500</v>
      </c>
      <c r="I593" s="48"/>
      <c r="J593" s="48"/>
      <c r="K593" s="46"/>
      <c r="L593" s="46" t="s">
        <v>84</v>
      </c>
      <c r="M593" s="46" t="str">
        <f t="shared" si="30"/>
        <v>3200tsv</v>
      </c>
      <c r="N593" s="46"/>
    </row>
    <row r="594" spans="1:14" ht="15">
      <c r="A594" s="42" t="s">
        <v>851</v>
      </c>
      <c r="B594" s="42">
        <v>3200</v>
      </c>
      <c r="C594" s="42"/>
      <c r="D594" s="43" t="s">
        <v>301</v>
      </c>
      <c r="E594" s="44">
        <v>407376</v>
      </c>
      <c r="F594" s="44">
        <f>Таблица14[[#This Row],[ip55]]*1.49987465123196</f>
        <v>611012.93592027097</v>
      </c>
      <c r="G594" s="41">
        <f>G544</f>
        <v>32</v>
      </c>
      <c r="H594" s="48">
        <v>1500</v>
      </c>
      <c r="I594" s="48">
        <v>500</v>
      </c>
      <c r="J594" s="48"/>
      <c r="K594" s="46"/>
      <c r="L594" s="46"/>
      <c r="M594" s="46" t="str">
        <f t="shared" si="30"/>
        <v>3200</v>
      </c>
      <c r="N594" s="46"/>
    </row>
    <row r="595" spans="1:14" ht="15">
      <c r="A595" s="42" t="s">
        <v>852</v>
      </c>
      <c r="B595" s="42">
        <v>3200</v>
      </c>
      <c r="C595" s="42"/>
      <c r="D595" s="43" t="s">
        <v>303</v>
      </c>
      <c r="E595" s="44">
        <v>163857</v>
      </c>
      <c r="F595" s="44">
        <f>Таблица14[[#This Row],[ip55]]*1.49987465123196</f>
        <v>245764.96072691528</v>
      </c>
      <c r="G595" s="41">
        <f>G548</f>
        <v>64</v>
      </c>
      <c r="H595" s="48">
        <v>1500</v>
      </c>
      <c r="I595" s="48"/>
      <c r="J595" s="48"/>
      <c r="K595" s="46"/>
      <c r="L595" s="46"/>
      <c r="M595" s="46" t="str">
        <f t="shared" si="30"/>
        <v>3200</v>
      </c>
      <c r="N595" s="46"/>
    </row>
    <row r="596" spans="1:14" ht="15">
      <c r="A596" s="42" t="s">
        <v>853</v>
      </c>
      <c r="B596" s="42">
        <v>3200</v>
      </c>
      <c r="C596" s="42"/>
      <c r="D596" s="43" t="s">
        <v>305</v>
      </c>
      <c r="E596" s="44">
        <v>270766</v>
      </c>
      <c r="F596" s="44">
        <f>Таблица14[[#This Row],[ip55]]*1.49987465123196</f>
        <v>406115.05981547292</v>
      </c>
      <c r="G596" s="41">
        <f>G547</f>
        <v>56</v>
      </c>
      <c r="H596" s="48">
        <v>1500</v>
      </c>
      <c r="I596" s="48">
        <v>500</v>
      </c>
      <c r="J596" s="48"/>
      <c r="K596" s="46"/>
      <c r="L596" s="46"/>
      <c r="M596" s="46" t="str">
        <f t="shared" si="30"/>
        <v>3200</v>
      </c>
      <c r="N596" s="46"/>
    </row>
    <row r="597" spans="1:14" ht="15">
      <c r="A597" s="42" t="s">
        <v>854</v>
      </c>
      <c r="B597" s="42">
        <v>3200</v>
      </c>
      <c r="C597" s="42"/>
      <c r="D597" s="43" t="s">
        <v>111</v>
      </c>
      <c r="E597" s="44">
        <v>152542</v>
      </c>
      <c r="F597" s="44">
        <f>Таблица14[[#This Row],[ip55]]*1.49987465123196</f>
        <v>228793.87904822564</v>
      </c>
      <c r="G597" s="41"/>
      <c r="H597" s="48">
        <v>500</v>
      </c>
      <c r="I597" s="48"/>
      <c r="J597" s="48"/>
      <c r="K597" s="46"/>
      <c r="L597" s="46"/>
      <c r="M597" s="46" t="str">
        <f t="shared" si="30"/>
        <v>3200</v>
      </c>
      <c r="N597" s="46"/>
    </row>
    <row r="598" spans="1:14" ht="15">
      <c r="A598" s="42" t="s">
        <v>855</v>
      </c>
      <c r="B598" s="42">
        <v>3200</v>
      </c>
      <c r="C598" s="42"/>
      <c r="D598" s="43" t="s">
        <v>308</v>
      </c>
      <c r="E598" s="44">
        <v>22599</v>
      </c>
      <c r="F598" s="44">
        <f>Таблица14[[#This Row],[ip55]]*1.49987465123196</f>
        <v>33895.667243191063</v>
      </c>
      <c r="G598" s="41"/>
      <c r="H598" s="48">
        <v>200</v>
      </c>
      <c r="I598" s="48"/>
      <c r="J598" s="48"/>
      <c r="K598" s="46"/>
      <c r="L598" s="46" t="s">
        <v>101</v>
      </c>
      <c r="M598" s="46" t="str">
        <f t="shared" si="30"/>
        <v>3200sb</v>
      </c>
      <c r="N598" s="46"/>
    </row>
    <row r="599" spans="1:14" ht="15">
      <c r="A599" s="42" t="s">
        <v>856</v>
      </c>
      <c r="B599" s="42">
        <v>3200</v>
      </c>
      <c r="C599" s="42"/>
      <c r="D599" s="43" t="s">
        <v>310</v>
      </c>
      <c r="E599" s="44">
        <v>1038</v>
      </c>
      <c r="F599" s="44">
        <f>Таблица14[[#This Row],[ip55]]*1.49987465123196</f>
        <v>1556.8698879787746</v>
      </c>
      <c r="G599" s="41"/>
      <c r="H599" s="48">
        <v>200</v>
      </c>
      <c r="I599" s="48"/>
      <c r="J599" s="48"/>
      <c r="K599" s="46"/>
      <c r="L599" s="46"/>
      <c r="M599" s="46" t="str">
        <f t="shared" si="30"/>
        <v>3200</v>
      </c>
      <c r="N599" s="46"/>
    </row>
    <row r="600" spans="1:14" ht="15">
      <c r="A600" s="42" t="s">
        <v>857</v>
      </c>
      <c r="B600" s="42">
        <v>3200</v>
      </c>
      <c r="C600" s="42" t="s">
        <v>312</v>
      </c>
      <c r="D600" s="43" t="s">
        <v>313</v>
      </c>
      <c r="E600" s="44">
        <v>51123</v>
      </c>
      <c r="F600" s="44">
        <f>Таблица14[[#This Row],[ip55]]*1.49987465123196</f>
        <v>76678.09179493149</v>
      </c>
      <c r="G600" s="41"/>
      <c r="H600" s="48">
        <v>200</v>
      </c>
      <c r="I600" s="48"/>
      <c r="J600" s="48"/>
      <c r="K600" s="46"/>
      <c r="L600" s="46" t="s">
        <v>99</v>
      </c>
      <c r="M600" s="46" t="str">
        <f t="shared" si="30"/>
        <v>3200kz</v>
      </c>
      <c r="N600" s="46"/>
    </row>
    <row r="601" spans="1:14" ht="15">
      <c r="A601" s="42" t="s">
        <v>858</v>
      </c>
      <c r="B601" s="42">
        <v>3200</v>
      </c>
      <c r="C601" s="42"/>
      <c r="D601" s="43" t="s">
        <v>120</v>
      </c>
      <c r="E601" s="44">
        <v>41885</v>
      </c>
      <c r="F601" s="44">
        <f>Таблица14[[#This Row],[ip55]]*1.49987465123196</f>
        <v>62822.249766850648</v>
      </c>
      <c r="G601" s="41"/>
      <c r="H601" s="48"/>
      <c r="I601" s="48"/>
      <c r="J601" s="48"/>
      <c r="K601" s="46"/>
      <c r="L601" s="46"/>
      <c r="M601" s="46" t="str">
        <f t="shared" si="30"/>
        <v>3200</v>
      </c>
      <c r="N601" s="46"/>
    </row>
    <row r="602" spans="1:14" ht="15">
      <c r="A602" s="42" t="s">
        <v>859</v>
      </c>
      <c r="B602" s="42">
        <v>4000</v>
      </c>
      <c r="C602" s="42" t="s">
        <v>181</v>
      </c>
      <c r="D602" s="43" t="s">
        <v>182</v>
      </c>
      <c r="E602" s="44">
        <v>33622</v>
      </c>
      <c r="F602" s="44">
        <f>Таблица14[[#This Row],[ip55]]*1.49987465123196</f>
        <v>50428.785523720959</v>
      </c>
      <c r="G602" s="41">
        <f>G604*0.5</f>
        <v>19.149999999999999</v>
      </c>
      <c r="H602" s="48">
        <v>500</v>
      </c>
      <c r="I602" s="48"/>
      <c r="J602" s="48"/>
      <c r="K602" s="46"/>
      <c r="L602" s="46" t="s">
        <v>36</v>
      </c>
      <c r="M602" s="46" t="str">
        <f t="shared" si="30"/>
        <v>4000pt0.5</v>
      </c>
      <c r="N602" s="49" t="s">
        <v>183</v>
      </c>
    </row>
    <row r="603" spans="1:14" ht="15">
      <c r="A603" s="42" t="s">
        <v>860</v>
      </c>
      <c r="B603" s="42">
        <v>4000</v>
      </c>
      <c r="C603" s="42" t="s">
        <v>181</v>
      </c>
      <c r="D603" s="43" t="s">
        <v>182</v>
      </c>
      <c r="E603" s="44">
        <v>59846</v>
      </c>
      <c r="F603" s="44">
        <f>Таблица14[[#This Row],[ip55]]*1.49987465123196</f>
        <v>89761.498377627882</v>
      </c>
      <c r="G603" s="41">
        <f>G604*0.75</f>
        <v>28.724999999999998</v>
      </c>
      <c r="H603" s="48">
        <v>750</v>
      </c>
      <c r="I603" s="48"/>
      <c r="J603" s="48"/>
      <c r="K603" s="46"/>
      <c r="L603" s="46" t="s">
        <v>36</v>
      </c>
      <c r="M603" s="46" t="str">
        <f t="shared" si="30"/>
        <v>4000pt0.9</v>
      </c>
      <c r="N603" s="49" t="s">
        <v>185</v>
      </c>
    </row>
    <row r="604" spans="1:14" ht="15">
      <c r="A604" s="42" t="s">
        <v>861</v>
      </c>
      <c r="B604" s="42">
        <v>4000</v>
      </c>
      <c r="C604" s="42" t="s">
        <v>181</v>
      </c>
      <c r="D604" s="43" t="s">
        <v>187</v>
      </c>
      <c r="E604" s="44">
        <v>67244</v>
      </c>
      <c r="F604" s="44">
        <f>Таблица14[[#This Row],[ip55]]*1.49987465123196</f>
        <v>100857.57104744192</v>
      </c>
      <c r="G604" s="41">
        <v>38.299999999999997</v>
      </c>
      <c r="H604" s="48">
        <v>1000</v>
      </c>
      <c r="I604" s="48"/>
      <c r="J604" s="48"/>
      <c r="K604" s="46"/>
      <c r="L604" s="46" t="s">
        <v>36</v>
      </c>
      <c r="M604" s="46" t="str">
        <f t="shared" si="30"/>
        <v>4000pt1.0</v>
      </c>
      <c r="N604" s="49" t="s">
        <v>188</v>
      </c>
    </row>
    <row r="605" spans="1:14" ht="15">
      <c r="A605" s="42" t="s">
        <v>862</v>
      </c>
      <c r="B605" s="42">
        <v>4000</v>
      </c>
      <c r="C605" s="42" t="s">
        <v>181</v>
      </c>
      <c r="D605" s="43" t="s">
        <v>182</v>
      </c>
      <c r="E605" s="44">
        <v>93469</v>
      </c>
      <c r="F605" s="44">
        <f>Таблица14[[#This Row],[ip55]]*1.49987465123196</f>
        <v>140191.78377600008</v>
      </c>
      <c r="G605" s="41">
        <f>G604*1.25</f>
        <v>47.875</v>
      </c>
      <c r="H605" s="48">
        <v>1250</v>
      </c>
      <c r="I605" s="48"/>
      <c r="J605" s="48"/>
      <c r="K605" s="46"/>
      <c r="L605" s="46" t="s">
        <v>36</v>
      </c>
      <c r="M605" s="46" t="str">
        <f t="shared" si="30"/>
        <v>4000pt1.4</v>
      </c>
      <c r="N605" s="49" t="s">
        <v>190</v>
      </c>
    </row>
    <row r="606" spans="1:14" ht="15">
      <c r="A606" s="42" t="s">
        <v>863</v>
      </c>
      <c r="B606" s="42">
        <v>4000</v>
      </c>
      <c r="C606" s="42" t="s">
        <v>181</v>
      </c>
      <c r="D606" s="43" t="s">
        <v>182</v>
      </c>
      <c r="E606" s="44">
        <v>100866</v>
      </c>
      <c r="F606" s="44">
        <f>Таблица14[[#This Row],[ip55]]*1.49987465123196</f>
        <v>151286.35657116288</v>
      </c>
      <c r="G606" s="41">
        <f>G604*1.5</f>
        <v>57.449999999999996</v>
      </c>
      <c r="H606" s="48">
        <v>1500</v>
      </c>
      <c r="I606" s="48"/>
      <c r="J606" s="48"/>
      <c r="K606" s="46"/>
      <c r="L606" s="46" t="s">
        <v>36</v>
      </c>
      <c r="M606" s="46" t="str">
        <f t="shared" si="30"/>
        <v>4000pt1.5</v>
      </c>
      <c r="N606" s="49" t="s">
        <v>192</v>
      </c>
    </row>
    <row r="607" spans="1:14" ht="15">
      <c r="A607" s="42" t="s">
        <v>864</v>
      </c>
      <c r="B607" s="42">
        <v>4000</v>
      </c>
      <c r="C607" s="42" t="s">
        <v>181</v>
      </c>
      <c r="D607" s="43" t="s">
        <v>182</v>
      </c>
      <c r="E607" s="44">
        <v>127090</v>
      </c>
      <c r="F607" s="44">
        <f>Таблица14[[#This Row],[ip55]]*1.49987465123196</f>
        <v>190619.06942506981</v>
      </c>
      <c r="G607" s="41">
        <f>G604*1.75</f>
        <v>67.024999999999991</v>
      </c>
      <c r="H607" s="48">
        <v>1750</v>
      </c>
      <c r="I607" s="48"/>
      <c r="J607" s="48"/>
      <c r="K607" s="46"/>
      <c r="L607" s="46" t="s">
        <v>36</v>
      </c>
      <c r="M607" s="46" t="str">
        <f t="shared" si="30"/>
        <v>4000pt1.9</v>
      </c>
      <c r="N607" s="49" t="s">
        <v>194</v>
      </c>
    </row>
    <row r="608" spans="1:14" ht="15">
      <c r="A608" s="42" t="s">
        <v>865</v>
      </c>
      <c r="B608" s="42">
        <v>4000</v>
      </c>
      <c r="C608" s="42" t="s">
        <v>181</v>
      </c>
      <c r="D608" s="43" t="s">
        <v>196</v>
      </c>
      <c r="E608" s="44">
        <v>134487</v>
      </c>
      <c r="F608" s="44">
        <f>Таблица14[[#This Row],[ip55]]*1.49987465123196</f>
        <v>201713.64222023261</v>
      </c>
      <c r="G608" s="41">
        <f>G604*2</f>
        <v>76.599999999999994</v>
      </c>
      <c r="H608" s="48">
        <v>2000</v>
      </c>
      <c r="I608" s="48"/>
      <c r="J608" s="48"/>
      <c r="K608" s="46"/>
      <c r="L608" s="46" t="s">
        <v>36</v>
      </c>
      <c r="M608" s="46" t="str">
        <f t="shared" si="30"/>
        <v>4000pt2.0</v>
      </c>
      <c r="N608" s="49" t="s">
        <v>197</v>
      </c>
    </row>
    <row r="609" spans="1:14" ht="15">
      <c r="A609" s="42" t="s">
        <v>866</v>
      </c>
      <c r="B609" s="42">
        <v>4000</v>
      </c>
      <c r="C609" s="42" t="s">
        <v>181</v>
      </c>
      <c r="D609" s="43" t="s">
        <v>182</v>
      </c>
      <c r="E609" s="44">
        <v>160713</v>
      </c>
      <c r="F609" s="44">
        <f>Таблица14[[#This Row],[ip55]]*1.49987465123196</f>
        <v>241049.354823442</v>
      </c>
      <c r="G609" s="41">
        <f>G604*2.25</f>
        <v>86.174999999999997</v>
      </c>
      <c r="H609" s="48">
        <v>2250</v>
      </c>
      <c r="I609" s="48"/>
      <c r="J609" s="48"/>
      <c r="K609" s="46"/>
      <c r="L609" s="46" t="s">
        <v>36</v>
      </c>
      <c r="M609" s="46" t="str">
        <f t="shared" si="30"/>
        <v>4000pt2.4</v>
      </c>
      <c r="N609" s="49" t="s">
        <v>199</v>
      </c>
    </row>
    <row r="610" spans="1:14" ht="15">
      <c r="A610" s="42" t="s">
        <v>867</v>
      </c>
      <c r="B610" s="42">
        <v>4000</v>
      </c>
      <c r="C610" s="42" t="s">
        <v>181</v>
      </c>
      <c r="D610" s="43" t="s">
        <v>182</v>
      </c>
      <c r="E610" s="44">
        <v>168110</v>
      </c>
      <c r="F610" s="44">
        <f>Таблица14[[#This Row],[ip55]]*1.49987465123196</f>
        <v>252143.92761860479</v>
      </c>
      <c r="G610" s="41">
        <f>G604*2.5</f>
        <v>95.75</v>
      </c>
      <c r="H610" s="48">
        <v>2500</v>
      </c>
      <c r="I610" s="48"/>
      <c r="J610" s="48"/>
      <c r="K610" s="46"/>
      <c r="L610" s="46" t="s">
        <v>36</v>
      </c>
      <c r="M610" s="46" t="str">
        <f t="shared" si="30"/>
        <v>4000pt2.5</v>
      </c>
      <c r="N610" s="49" t="s">
        <v>201</v>
      </c>
    </row>
    <row r="611" spans="1:14" ht="15">
      <c r="A611" s="42" t="s">
        <v>868</v>
      </c>
      <c r="B611" s="42">
        <v>4000</v>
      </c>
      <c r="C611" s="42" t="s">
        <v>181</v>
      </c>
      <c r="D611" s="43" t="s">
        <v>182</v>
      </c>
      <c r="E611" s="44">
        <v>194334</v>
      </c>
      <c r="F611" s="44">
        <f>Таблица14[[#This Row],[ip55]]*1.49987465123196</f>
        <v>291476.6404725117</v>
      </c>
      <c r="G611" s="41">
        <f>G604*2.75</f>
        <v>105.32499999999999</v>
      </c>
      <c r="H611" s="48">
        <v>2750</v>
      </c>
      <c r="I611" s="48"/>
      <c r="J611" s="48"/>
      <c r="K611" s="46"/>
      <c r="L611" s="46" t="s">
        <v>36</v>
      </c>
      <c r="M611" s="46" t="str">
        <f t="shared" si="30"/>
        <v>4000pt2.9</v>
      </c>
      <c r="N611" s="49" t="s">
        <v>203</v>
      </c>
    </row>
    <row r="612" spans="1:14" ht="15">
      <c r="A612" s="42" t="s">
        <v>869</v>
      </c>
      <c r="B612" s="42">
        <v>4000</v>
      </c>
      <c r="C612" s="42" t="s">
        <v>181</v>
      </c>
      <c r="D612" s="43" t="s">
        <v>205</v>
      </c>
      <c r="E612" s="44">
        <v>201731</v>
      </c>
      <c r="F612" s="44">
        <f>Таблица14[[#This Row],[ip55]]*1.49987465123196</f>
        <v>302571.21326767455</v>
      </c>
      <c r="G612" s="41">
        <f>G604*3</f>
        <v>114.89999999999999</v>
      </c>
      <c r="H612" s="48">
        <v>3000</v>
      </c>
      <c r="I612" s="48"/>
      <c r="J612" s="48"/>
      <c r="K612" s="46"/>
      <c r="L612" s="46" t="s">
        <v>36</v>
      </c>
      <c r="M612" s="46" t="str">
        <f t="shared" si="30"/>
        <v>4000pt3.0</v>
      </c>
      <c r="N612" s="49" t="s">
        <v>206</v>
      </c>
    </row>
    <row r="613" spans="1:14" ht="15">
      <c r="A613" s="42" t="s">
        <v>870</v>
      </c>
      <c r="B613" s="42">
        <v>4000</v>
      </c>
      <c r="C613" s="42" t="s">
        <v>181</v>
      </c>
      <c r="D613" s="43" t="s">
        <v>182</v>
      </c>
      <c r="E613" s="44">
        <v>227956</v>
      </c>
      <c r="F613" s="44">
        <f>Таблица14[[#This Row],[ip55]]*1.49987465123196</f>
        <v>341905.42599623266</v>
      </c>
      <c r="G613" s="41">
        <f>G604*3.25</f>
        <v>124.47499999999999</v>
      </c>
      <c r="H613" s="48">
        <v>3250</v>
      </c>
      <c r="I613" s="48"/>
      <c r="J613" s="48"/>
      <c r="K613" s="46"/>
      <c r="L613" s="46" t="s">
        <v>36</v>
      </c>
      <c r="M613" s="46" t="str">
        <f t="shared" si="30"/>
        <v>4000pt</v>
      </c>
      <c r="N613" s="46"/>
    </row>
    <row r="614" spans="1:14" ht="15">
      <c r="A614" s="42" t="s">
        <v>871</v>
      </c>
      <c r="B614" s="42">
        <v>4000</v>
      </c>
      <c r="C614" s="42" t="s">
        <v>181</v>
      </c>
      <c r="D614" s="43" t="s">
        <v>182</v>
      </c>
      <c r="E614" s="44">
        <v>235354</v>
      </c>
      <c r="F614" s="44">
        <f>Таблица14[[#This Row],[ip55]]*1.49987465123196</f>
        <v>353001.49866604671</v>
      </c>
      <c r="G614" s="41">
        <f>G604*3.5</f>
        <v>134.04999999999998</v>
      </c>
      <c r="H614" s="48">
        <v>3500</v>
      </c>
      <c r="I614" s="48"/>
      <c r="J614" s="48"/>
      <c r="K614" s="46"/>
      <c r="L614" s="46" t="s">
        <v>36</v>
      </c>
      <c r="M614" s="46" t="str">
        <f t="shared" si="30"/>
        <v>4000pt</v>
      </c>
      <c r="N614" s="46"/>
    </row>
    <row r="615" spans="1:14" ht="15">
      <c r="A615" s="42" t="s">
        <v>872</v>
      </c>
      <c r="B615" s="42">
        <v>4000</v>
      </c>
      <c r="C615" s="42" t="s">
        <v>181</v>
      </c>
      <c r="D615" s="43" t="s">
        <v>182</v>
      </c>
      <c r="E615" s="44">
        <v>261578</v>
      </c>
      <c r="F615" s="44">
        <f>Таблица14[[#This Row],[ip55]]*1.49987465123196</f>
        <v>392334.21151995368</v>
      </c>
      <c r="G615" s="41">
        <f>G604*3.75</f>
        <v>143.625</v>
      </c>
      <c r="H615" s="48">
        <v>3750</v>
      </c>
      <c r="I615" s="48"/>
      <c r="J615" s="48"/>
      <c r="K615" s="46"/>
      <c r="L615" s="46" t="s">
        <v>36</v>
      </c>
      <c r="M615" s="46" t="str">
        <f t="shared" si="30"/>
        <v>4000pt</v>
      </c>
      <c r="N615" s="46"/>
    </row>
    <row r="616" spans="1:14" ht="15">
      <c r="A616" s="42" t="s">
        <v>873</v>
      </c>
      <c r="B616" s="42">
        <v>4000</v>
      </c>
      <c r="C616" s="42" t="s">
        <v>181</v>
      </c>
      <c r="D616" s="43" t="s">
        <v>182</v>
      </c>
      <c r="E616" s="44">
        <v>268975</v>
      </c>
      <c r="F616" s="44">
        <f>Таблица14[[#This Row],[ip55]]*1.49987465123196</f>
        <v>403428.78431511647</v>
      </c>
      <c r="G616" s="41">
        <f>G604*4</f>
        <v>153.19999999999999</v>
      </c>
      <c r="H616" s="48">
        <v>4000</v>
      </c>
      <c r="I616" s="48"/>
      <c r="J616" s="48"/>
      <c r="K616" s="46"/>
      <c r="L616" s="46" t="s">
        <v>36</v>
      </c>
      <c r="M616" s="46" t="str">
        <f t="shared" si="30"/>
        <v>4000pt</v>
      </c>
      <c r="N616" s="46"/>
    </row>
    <row r="617" spans="1:14" ht="15">
      <c r="A617" s="42" t="s">
        <v>874</v>
      </c>
      <c r="B617" s="42">
        <v>4000</v>
      </c>
      <c r="C617" s="42" t="s">
        <v>212</v>
      </c>
      <c r="D617" s="43" t="s">
        <v>213</v>
      </c>
      <c r="E617" s="44">
        <v>206073</v>
      </c>
      <c r="F617" s="50">
        <f>Таблица14[[#This Row],[ip55]]*1.49987465123196</f>
        <v>309083.66900332371</v>
      </c>
      <c r="G617" s="41">
        <f>G612</f>
        <v>114.89999999999999</v>
      </c>
      <c r="H617" s="48">
        <v>3000</v>
      </c>
      <c r="I617" s="48"/>
      <c r="J617" s="48"/>
      <c r="K617" s="46"/>
      <c r="L617" s="46" t="s">
        <v>43</v>
      </c>
      <c r="M617" s="46" t="str">
        <f t="shared" si="30"/>
        <v>4000pr1</v>
      </c>
      <c r="N617" s="46">
        <v>1</v>
      </c>
    </row>
    <row r="618" spans="1:14" ht="15">
      <c r="A618" s="42" t="s">
        <v>875</v>
      </c>
      <c r="B618" s="42">
        <v>4000</v>
      </c>
      <c r="C618" s="42" t="s">
        <v>212</v>
      </c>
      <c r="D618" s="43" t="s">
        <v>215</v>
      </c>
      <c r="E618" s="44">
        <v>210413</v>
      </c>
      <c r="F618" s="50">
        <f>Таблица14[[#This Row],[ip55]]*1.49987465123196</f>
        <v>315593.12498967041</v>
      </c>
      <c r="G618" s="41">
        <f>G612</f>
        <v>114.89999999999999</v>
      </c>
      <c r="H618" s="48">
        <v>3000</v>
      </c>
      <c r="I618" s="48"/>
      <c r="J618" s="48"/>
      <c r="K618" s="46"/>
      <c r="L618" s="46" t="s">
        <v>43</v>
      </c>
      <c r="M618" s="46" t="str">
        <f t="shared" si="30"/>
        <v>4000pr3</v>
      </c>
      <c r="N618" s="46">
        <v>3</v>
      </c>
    </row>
    <row r="619" spans="1:14" ht="15">
      <c r="A619" s="42" t="s">
        <v>876</v>
      </c>
      <c r="B619" s="42">
        <v>4000</v>
      </c>
      <c r="C619" s="42" t="s">
        <v>212</v>
      </c>
      <c r="D619" s="43" t="s">
        <v>217</v>
      </c>
      <c r="E619" s="44">
        <v>214754</v>
      </c>
      <c r="F619" s="50">
        <f>Таблица14[[#This Row],[ip55]]*1.49987465123196</f>
        <v>322104.08085066837</v>
      </c>
      <c r="G619" s="41">
        <f>G612</f>
        <v>114.89999999999999</v>
      </c>
      <c r="H619" s="48">
        <v>3000</v>
      </c>
      <c r="I619" s="48"/>
      <c r="J619" s="48"/>
      <c r="K619" s="46"/>
      <c r="L619" s="46" t="s">
        <v>43</v>
      </c>
      <c r="M619" s="46" t="str">
        <f t="shared" si="30"/>
        <v>4000pr5</v>
      </c>
      <c r="N619" s="46">
        <v>5</v>
      </c>
    </row>
    <row r="620" spans="1:14" ht="15">
      <c r="A620" s="42" t="s">
        <v>877</v>
      </c>
      <c r="B620" s="42">
        <v>4000</v>
      </c>
      <c r="C620" s="42" t="s">
        <v>212</v>
      </c>
      <c r="D620" s="43" t="s">
        <v>219</v>
      </c>
      <c r="E620" s="44">
        <v>219096</v>
      </c>
      <c r="F620" s="50">
        <f>Таблица14[[#This Row],[ip55]]*1.49987465123196</f>
        <v>328616.53658631752</v>
      </c>
      <c r="G620" s="41">
        <f>G612</f>
        <v>114.89999999999999</v>
      </c>
      <c r="H620" s="48">
        <v>3000</v>
      </c>
      <c r="I620" s="48"/>
      <c r="J620" s="48"/>
      <c r="K620" s="46"/>
      <c r="L620" s="46" t="s">
        <v>43</v>
      </c>
      <c r="M620" s="46" t="str">
        <f t="shared" si="30"/>
        <v>4000pr4</v>
      </c>
      <c r="N620" s="46">
        <v>4</v>
      </c>
    </row>
    <row r="621" spans="1:14" ht="15">
      <c r="A621" s="42" t="s">
        <v>878</v>
      </c>
      <c r="B621" s="42">
        <v>4000</v>
      </c>
      <c r="C621" s="42" t="s">
        <v>212</v>
      </c>
      <c r="D621" s="43" t="s">
        <v>221</v>
      </c>
      <c r="E621" s="44">
        <v>223437</v>
      </c>
      <c r="F621" s="50">
        <f>Таблица14[[#This Row],[ip55]]*1.49987465123196</f>
        <v>335127.49244731548</v>
      </c>
      <c r="G621" s="41">
        <f>G612</f>
        <v>114.89999999999999</v>
      </c>
      <c r="H621" s="48">
        <v>3000</v>
      </c>
      <c r="I621" s="48"/>
      <c r="J621" s="48"/>
      <c r="K621" s="46"/>
      <c r="L621" s="46" t="s">
        <v>43</v>
      </c>
      <c r="M621" s="46" t="str">
        <f t="shared" si="30"/>
        <v>4000pr</v>
      </c>
      <c r="N621" s="46"/>
    </row>
    <row r="622" spans="1:14" ht="15">
      <c r="A622" s="42" t="s">
        <v>879</v>
      </c>
      <c r="B622" s="42">
        <v>4000</v>
      </c>
      <c r="C622" s="42" t="s">
        <v>212</v>
      </c>
      <c r="D622" s="43" t="s">
        <v>223</v>
      </c>
      <c r="E622" s="44">
        <v>227777</v>
      </c>
      <c r="F622" s="50">
        <f>Таблица14[[#This Row],[ip55]]*1.49987465123196</f>
        <v>341636.94843366218</v>
      </c>
      <c r="G622" s="41">
        <f>G612</f>
        <v>114.89999999999999</v>
      </c>
      <c r="H622" s="48">
        <v>3000</v>
      </c>
      <c r="I622" s="48"/>
      <c r="J622" s="48"/>
      <c r="K622" s="46"/>
      <c r="L622" s="46" t="s">
        <v>43</v>
      </c>
      <c r="M622" s="46" t="str">
        <f t="shared" si="30"/>
        <v>4000pr6</v>
      </c>
      <c r="N622" s="46">
        <v>6</v>
      </c>
    </row>
    <row r="623" spans="1:14" ht="15">
      <c r="A623" s="42" t="s">
        <v>880</v>
      </c>
      <c r="B623" s="42">
        <v>4000</v>
      </c>
      <c r="C623" s="42" t="s">
        <v>212</v>
      </c>
      <c r="D623" s="43" t="s">
        <v>225</v>
      </c>
      <c r="E623" s="44">
        <v>275753</v>
      </c>
      <c r="F623" s="44">
        <f>Таблица14[[#This Row],[ip55]]*1.49987465123196</f>
        <v>413594.9347011667</v>
      </c>
      <c r="G623" s="41">
        <f>G612</f>
        <v>114.89999999999999</v>
      </c>
      <c r="H623" s="48">
        <v>3000</v>
      </c>
      <c r="I623" s="48"/>
      <c r="J623" s="48"/>
      <c r="K623" s="46"/>
      <c r="L623" s="46" t="s">
        <v>42</v>
      </c>
      <c r="M623" s="46" t="str">
        <f t="shared" si="30"/>
        <v>4000prf1</v>
      </c>
      <c r="N623" s="46">
        <v>1</v>
      </c>
    </row>
    <row r="624" spans="1:14" ht="15">
      <c r="A624" s="42" t="s">
        <v>881</v>
      </c>
      <c r="B624" s="42">
        <v>4000</v>
      </c>
      <c r="C624" s="42" t="s">
        <v>212</v>
      </c>
      <c r="D624" s="43" t="s">
        <v>227</v>
      </c>
      <c r="E624" s="44">
        <v>349775</v>
      </c>
      <c r="F624" s="44">
        <f>Таблица14[[#This Row],[ip55]]*1.49987465123196</f>
        <v>524618.65613465884</v>
      </c>
      <c r="G624" s="41">
        <f>G612</f>
        <v>114.89999999999999</v>
      </c>
      <c r="H624" s="48">
        <v>3000</v>
      </c>
      <c r="I624" s="48"/>
      <c r="J624" s="48"/>
      <c r="K624" s="46"/>
      <c r="L624" s="46" t="s">
        <v>42</v>
      </c>
      <c r="M624" s="46" t="str">
        <f t="shared" si="30"/>
        <v>4000prf2</v>
      </c>
      <c r="N624" s="46">
        <v>2</v>
      </c>
    </row>
    <row r="625" spans="1:14" ht="15">
      <c r="A625" s="42" t="s">
        <v>882</v>
      </c>
      <c r="B625" s="42">
        <v>4000</v>
      </c>
      <c r="C625" s="42" t="s">
        <v>212</v>
      </c>
      <c r="D625" s="43" t="s">
        <v>229</v>
      </c>
      <c r="E625" s="44">
        <v>497819</v>
      </c>
      <c r="F625" s="44">
        <f>Таблица14[[#This Row],[ip55]]*1.49987465123196</f>
        <v>746666.09900164313</v>
      </c>
      <c r="G625" s="41">
        <f>G612</f>
        <v>114.89999999999999</v>
      </c>
      <c r="H625" s="48">
        <v>3000</v>
      </c>
      <c r="I625" s="48"/>
      <c r="J625" s="48"/>
      <c r="K625" s="46"/>
      <c r="L625" s="46" t="s">
        <v>42</v>
      </c>
      <c r="M625" s="46" t="str">
        <f t="shared" si="30"/>
        <v>4000prf3</v>
      </c>
      <c r="N625" s="46">
        <v>3</v>
      </c>
    </row>
    <row r="626" spans="1:14" ht="15">
      <c r="A626" s="42" t="s">
        <v>883</v>
      </c>
      <c r="B626" s="42">
        <v>4000</v>
      </c>
      <c r="C626" s="42" t="s">
        <v>231</v>
      </c>
      <c r="D626" s="43" t="s">
        <v>232</v>
      </c>
      <c r="E626" s="44">
        <v>120528</v>
      </c>
      <c r="F626" s="44">
        <f>Таблица14[[#This Row],[ip55]]*1.49987465123196</f>
        <v>180776.89196368569</v>
      </c>
      <c r="G626" s="41">
        <f>G604</f>
        <v>38.299999999999997</v>
      </c>
      <c r="H626" s="48">
        <v>350</v>
      </c>
      <c r="I626" s="48">
        <v>350</v>
      </c>
      <c r="J626" s="48"/>
      <c r="K626" s="46"/>
      <c r="L626" s="46" t="s">
        <v>47</v>
      </c>
      <c r="M626" s="46" t="str">
        <f t="shared" si="30"/>
        <v>4000uv</v>
      </c>
      <c r="N626" s="46"/>
    </row>
    <row r="627" spans="1:14" ht="15">
      <c r="A627" s="42" t="s">
        <v>884</v>
      </c>
      <c r="B627" s="42">
        <v>4000</v>
      </c>
      <c r="C627" s="42" t="s">
        <v>234</v>
      </c>
      <c r="D627" s="43" t="s">
        <v>235</v>
      </c>
      <c r="E627" s="44">
        <v>94992</v>
      </c>
      <c r="F627" s="44">
        <f>Таблица14[[#This Row],[ip55]]*1.49987465123196</f>
        <v>142476.09286982636</v>
      </c>
      <c r="G627" s="41">
        <f>G604</f>
        <v>38.299999999999997</v>
      </c>
      <c r="H627" s="48">
        <v>350</v>
      </c>
      <c r="I627" s="48">
        <v>350</v>
      </c>
      <c r="J627" s="48"/>
      <c r="K627" s="46"/>
      <c r="L627" s="46" t="s">
        <v>44</v>
      </c>
      <c r="M627" s="46" t="str">
        <f t="shared" si="30"/>
        <v>4000ug</v>
      </c>
      <c r="N627" s="46"/>
    </row>
    <row r="628" spans="1:14" ht="15">
      <c r="A628" s="42" t="s">
        <v>885</v>
      </c>
      <c r="B628" s="42">
        <v>4000</v>
      </c>
      <c r="C628" s="42" t="s">
        <v>237</v>
      </c>
      <c r="D628" s="43" t="s">
        <v>238</v>
      </c>
      <c r="E628" s="44">
        <v>206328</v>
      </c>
      <c r="F628" s="44">
        <f>Таблица14[[#This Row],[ip55]]*1.49987465123196</f>
        <v>309466.13703938783</v>
      </c>
      <c r="G628" s="41">
        <f>G606</f>
        <v>57.449999999999996</v>
      </c>
      <c r="H628" s="48">
        <v>350</v>
      </c>
      <c r="I628" s="48">
        <v>150</v>
      </c>
      <c r="J628" s="48">
        <v>350</v>
      </c>
      <c r="K628" s="46"/>
      <c r="L628" s="46" t="s">
        <v>63</v>
      </c>
      <c r="M628" s="46" t="str">
        <f t="shared" si="30"/>
        <v>4000zv</v>
      </c>
      <c r="N628" s="46"/>
    </row>
    <row r="629" spans="1:14" ht="15">
      <c r="A629" s="42" t="s">
        <v>886</v>
      </c>
      <c r="B629" s="42">
        <v>4000</v>
      </c>
      <c r="C629" s="42" t="s">
        <v>240</v>
      </c>
      <c r="D629" s="43" t="s">
        <v>241</v>
      </c>
      <c r="E629" s="44">
        <v>155257</v>
      </c>
      <c r="F629" s="44">
        <f>Таблица14[[#This Row],[ip55]]*1.49987465123196</f>
        <v>232866.03872632043</v>
      </c>
      <c r="G629" s="41">
        <f>G606</f>
        <v>57.449999999999996</v>
      </c>
      <c r="H629" s="48">
        <v>350</v>
      </c>
      <c r="I629" s="48">
        <v>150</v>
      </c>
      <c r="J629" s="48">
        <v>350</v>
      </c>
      <c r="K629" s="46"/>
      <c r="L629" s="46" t="s">
        <v>66</v>
      </c>
      <c r="M629" s="46" t="str">
        <f t="shared" si="30"/>
        <v>4000zg</v>
      </c>
      <c r="N629" s="46"/>
    </row>
    <row r="630" spans="1:14" ht="15">
      <c r="A630" s="42" t="s">
        <v>887</v>
      </c>
      <c r="B630" s="42">
        <v>4000</v>
      </c>
      <c r="C630" s="42" t="s">
        <v>243</v>
      </c>
      <c r="D630" s="43" t="s">
        <v>244</v>
      </c>
      <c r="E630" s="44">
        <v>223937</v>
      </c>
      <c r="F630" s="44">
        <f>Таблица14[[#This Row],[ip55]]*1.49987465123196</f>
        <v>335877.42977293144</v>
      </c>
      <c r="G630" s="41">
        <f>G606</f>
        <v>57.449999999999996</v>
      </c>
      <c r="H630" s="48">
        <v>350</v>
      </c>
      <c r="I630" s="48">
        <v>350</v>
      </c>
      <c r="J630" s="48">
        <v>350</v>
      </c>
      <c r="K630" s="46"/>
      <c r="L630" s="46" t="s">
        <v>68</v>
      </c>
      <c r="M630" s="46" t="str">
        <f t="shared" si="30"/>
        <v>4000tv</v>
      </c>
      <c r="N630" s="46"/>
    </row>
    <row r="631" spans="1:14" ht="15">
      <c r="A631" s="42" t="s">
        <v>888</v>
      </c>
      <c r="B631" s="42">
        <v>4000</v>
      </c>
      <c r="C631" s="42" t="s">
        <v>246</v>
      </c>
      <c r="D631" s="43" t="s">
        <v>247</v>
      </c>
      <c r="E631" s="44">
        <v>288654</v>
      </c>
      <c r="F631" s="44">
        <f>Таблица14[[#This Row],[ip55]]*1.49987465123196</f>
        <v>432944.81757671019</v>
      </c>
      <c r="G631" s="41">
        <f>G606</f>
        <v>57.449999999999996</v>
      </c>
      <c r="H631" s="48">
        <v>350</v>
      </c>
      <c r="I631" s="48">
        <v>350</v>
      </c>
      <c r="J631" s="48">
        <v>350</v>
      </c>
      <c r="K631" s="46"/>
      <c r="L631" s="46" t="s">
        <v>71</v>
      </c>
      <c r="M631" s="46" t="str">
        <f t="shared" si="30"/>
        <v>4000tg</v>
      </c>
      <c r="N631" s="46"/>
    </row>
    <row r="632" spans="1:14" ht="15">
      <c r="A632" s="42" t="s">
        <v>889</v>
      </c>
      <c r="B632" s="42">
        <v>4000</v>
      </c>
      <c r="C632" s="42" t="s">
        <v>249</v>
      </c>
      <c r="D632" s="43" t="s">
        <v>250</v>
      </c>
      <c r="E632" s="44">
        <v>216491</v>
      </c>
      <c r="F632" s="44">
        <f>Таблица14[[#This Row],[ip55]]*1.49987465123196</f>
        <v>324709.36311985826</v>
      </c>
      <c r="G632" s="41">
        <v>57.449999999999996</v>
      </c>
      <c r="H632" s="48">
        <v>500</v>
      </c>
      <c r="I632" s="48">
        <v>500</v>
      </c>
      <c r="J632" s="48">
        <v>500</v>
      </c>
      <c r="K632" s="46"/>
      <c r="L632" s="46" t="s">
        <v>56</v>
      </c>
      <c r="M632" s="46" t="str">
        <f t="shared" si="30"/>
        <v>4000kl</v>
      </c>
      <c r="N632" s="46"/>
    </row>
    <row r="633" spans="1:14" ht="15">
      <c r="A633" s="42" t="s">
        <v>890</v>
      </c>
      <c r="B633" s="42">
        <v>4000</v>
      </c>
      <c r="C633" s="42" t="s">
        <v>252</v>
      </c>
      <c r="D633" s="43" t="s">
        <v>250</v>
      </c>
      <c r="E633" s="44">
        <v>216491</v>
      </c>
      <c r="F633" s="44">
        <f>Таблица14[[#This Row],[ip55]]*1.49987465123196</f>
        <v>324709.36311985826</v>
      </c>
      <c r="G633" s="41">
        <f>G606</f>
        <v>57.449999999999996</v>
      </c>
      <c r="H633" s="48">
        <v>500</v>
      </c>
      <c r="I633" s="48">
        <v>500</v>
      </c>
      <c r="J633" s="48">
        <v>500</v>
      </c>
      <c r="K633" s="46"/>
      <c r="L633" s="46" t="s">
        <v>50</v>
      </c>
      <c r="M633" s="46" t="str">
        <f t="shared" si="30"/>
        <v>4000kp</v>
      </c>
      <c r="N633" s="46"/>
    </row>
    <row r="634" spans="1:14" ht="15">
      <c r="A634" s="41" t="s">
        <v>891</v>
      </c>
      <c r="B634" s="42">
        <v>4000</v>
      </c>
      <c r="C634" s="42" t="s">
        <v>254</v>
      </c>
      <c r="D634" s="43" t="s">
        <v>255</v>
      </c>
      <c r="E634" s="44">
        <v>55327</v>
      </c>
      <c r="F634" s="44">
        <f>Таблица14[[#This Row],[ip55]]*1.49987465123196</f>
        <v>82983.56482871066</v>
      </c>
      <c r="G634" s="41">
        <f>G602</f>
        <v>19.149999999999999</v>
      </c>
      <c r="H634" s="48">
        <v>200</v>
      </c>
      <c r="I634" s="48">
        <v>300</v>
      </c>
      <c r="J634" s="48"/>
      <c r="K634" s="46"/>
      <c r="L634" s="46" t="s">
        <v>38</v>
      </c>
      <c r="M634" s="46" t="str">
        <f t="shared" si="30"/>
        <v>4000pf</v>
      </c>
      <c r="N634" s="46"/>
    </row>
    <row r="635" spans="1:14" ht="15">
      <c r="A635" s="41" t="s">
        <v>892</v>
      </c>
      <c r="B635" s="42">
        <v>4000</v>
      </c>
      <c r="C635" s="42" t="s">
        <v>257</v>
      </c>
      <c r="D635" s="43" t="s">
        <v>258</v>
      </c>
      <c r="E635" s="44">
        <v>150319</v>
      </c>
      <c r="F635" s="44">
        <f>Таблица14[[#This Row],[ip55]]*1.49987465123196</f>
        <v>225459.65769853702</v>
      </c>
      <c r="G635" s="41"/>
      <c r="H635" s="48"/>
      <c r="I635" s="48"/>
      <c r="J635" s="48"/>
      <c r="K635" s="46"/>
      <c r="L635" s="46" t="s">
        <v>46</v>
      </c>
      <c r="M635" s="46" t="str">
        <f t="shared" si="30"/>
        <v>4000ugf</v>
      </c>
      <c r="N635" s="46"/>
    </row>
    <row r="636" spans="1:14" ht="15">
      <c r="A636" s="41" t="s">
        <v>893</v>
      </c>
      <c r="B636" s="42">
        <v>4000</v>
      </c>
      <c r="C636" s="42" t="s">
        <v>260</v>
      </c>
      <c r="D636" s="43" t="s">
        <v>261</v>
      </c>
      <c r="E636" s="44">
        <v>175855</v>
      </c>
      <c r="F636" s="44">
        <f>Таблица14[[#This Row],[ip55]]*1.49987465123196</f>
        <v>263760.45679239632</v>
      </c>
      <c r="G636" s="41"/>
      <c r="H636" s="48"/>
      <c r="I636" s="48"/>
      <c r="J636" s="48"/>
      <c r="K636" s="46"/>
      <c r="L636" s="46" t="s">
        <v>49</v>
      </c>
      <c r="M636" s="46" t="str">
        <f t="shared" si="30"/>
        <v>4000uvf</v>
      </c>
      <c r="N636" s="46"/>
    </row>
    <row r="637" spans="1:14" ht="15">
      <c r="A637" s="41" t="s">
        <v>894</v>
      </c>
      <c r="B637" s="42">
        <v>4000</v>
      </c>
      <c r="C637" s="42" t="s">
        <v>263</v>
      </c>
      <c r="D637" s="43" t="s">
        <v>264</v>
      </c>
      <c r="E637" s="44">
        <v>110654</v>
      </c>
      <c r="F637" s="44">
        <f>Таблица14[[#This Row],[ip55]]*1.49987465123196</f>
        <v>165967.12965742132</v>
      </c>
      <c r="G637" s="41"/>
      <c r="H637" s="48"/>
      <c r="I637" s="48"/>
      <c r="J637" s="48"/>
      <c r="K637" s="46"/>
      <c r="L637" s="46"/>
      <c r="M637" s="46" t="str">
        <f t="shared" si="30"/>
        <v>4000</v>
      </c>
      <c r="N637" s="46"/>
    </row>
    <row r="638" spans="1:14" ht="15">
      <c r="A638" s="42" t="s">
        <v>895</v>
      </c>
      <c r="B638" s="42">
        <v>4000</v>
      </c>
      <c r="C638" s="42"/>
      <c r="D638" s="43" t="s">
        <v>266</v>
      </c>
      <c r="E638" s="44">
        <v>137722</v>
      </c>
      <c r="F638" s="44">
        <f>Таблица14[[#This Row],[ip55]]*1.49987465123196</f>
        <v>206565.73671696801</v>
      </c>
      <c r="G638" s="51">
        <f t="shared" ref="G638:G639" si="32">G602</f>
        <v>19.149999999999999</v>
      </c>
      <c r="H638" s="48">
        <v>200</v>
      </c>
      <c r="I638" s="48">
        <v>300</v>
      </c>
      <c r="J638" s="48"/>
      <c r="K638" s="46"/>
      <c r="L638" s="46"/>
      <c r="M638" s="46" t="str">
        <f t="shared" si="30"/>
        <v>4000</v>
      </c>
      <c r="N638" s="46"/>
    </row>
    <row r="639" spans="1:14" ht="15">
      <c r="A639" s="42" t="s">
        <v>896</v>
      </c>
      <c r="B639" s="42">
        <v>4000</v>
      </c>
      <c r="C639" s="42" t="s">
        <v>268</v>
      </c>
      <c r="D639" s="43" t="s">
        <v>269</v>
      </c>
      <c r="E639" s="44">
        <v>743929</v>
      </c>
      <c r="F639" s="44">
        <f>Таблица14[[#This Row],[ip55]]*1.49987465123196</f>
        <v>1115800.2494163408</v>
      </c>
      <c r="G639" s="51">
        <f t="shared" si="32"/>
        <v>28.724999999999998</v>
      </c>
      <c r="H639" s="48">
        <v>500</v>
      </c>
      <c r="I639" s="48">
        <v>500</v>
      </c>
      <c r="J639" s="48"/>
      <c r="K639" s="46"/>
      <c r="L639" s="46"/>
      <c r="M639" s="46" t="str">
        <f t="shared" si="30"/>
        <v>4000</v>
      </c>
      <c r="N639" s="46"/>
    </row>
    <row r="640" spans="1:14" ht="15">
      <c r="A640" s="42" t="s">
        <v>897</v>
      </c>
      <c r="B640" s="42">
        <v>4000</v>
      </c>
      <c r="C640" s="42"/>
      <c r="D640" s="43" t="s">
        <v>271</v>
      </c>
      <c r="E640" s="44">
        <v>176332</v>
      </c>
      <c r="F640" s="44">
        <f>Таблица14[[#This Row],[ip55]]*1.49987465123196</f>
        <v>264475.897001034</v>
      </c>
      <c r="G640" s="51">
        <f>G603</f>
        <v>28.724999999999998</v>
      </c>
      <c r="H640" s="48">
        <v>200</v>
      </c>
      <c r="I640" s="48">
        <v>500</v>
      </c>
      <c r="J640" s="48"/>
      <c r="K640" s="46"/>
      <c r="L640" s="46"/>
      <c r="M640" s="46" t="str">
        <f t="shared" si="30"/>
        <v>4000</v>
      </c>
      <c r="N640" s="46"/>
    </row>
    <row r="641" spans="1:14" ht="15">
      <c r="A641" s="42" t="s">
        <v>898</v>
      </c>
      <c r="B641" s="42">
        <v>4000</v>
      </c>
      <c r="C641" s="42"/>
      <c r="D641" s="43" t="s">
        <v>538</v>
      </c>
      <c r="E641" s="44">
        <v>501240</v>
      </c>
      <c r="F641" s="44">
        <f>Таблица14[[#This Row],[ip55]]*1.49987465123196</f>
        <v>751797.17018350761</v>
      </c>
      <c r="G641" s="51">
        <f>G605</f>
        <v>47.875</v>
      </c>
      <c r="H641" s="48">
        <v>200</v>
      </c>
      <c r="I641" s="48">
        <v>1000</v>
      </c>
      <c r="J641" s="48"/>
      <c r="K641" s="46"/>
      <c r="L641" s="46"/>
      <c r="M641" s="46" t="str">
        <f t="shared" si="30"/>
        <v>4000</v>
      </c>
      <c r="N641" s="46"/>
    </row>
    <row r="642" spans="1:14" ht="15">
      <c r="A642" s="42" t="s">
        <v>899</v>
      </c>
      <c r="B642" s="42">
        <v>4000</v>
      </c>
      <c r="C642" s="42"/>
      <c r="D642" s="43" t="s">
        <v>275</v>
      </c>
      <c r="E642" s="44">
        <v>380826</v>
      </c>
      <c r="F642" s="44">
        <f>Таблица14[[#This Row],[ip55]]*1.49987465123196</f>
        <v>571191.26393006241</v>
      </c>
      <c r="G642" s="51">
        <f>G605</f>
        <v>47.875</v>
      </c>
      <c r="H642" s="48">
        <v>200</v>
      </c>
      <c r="I642" s="48">
        <v>1000</v>
      </c>
      <c r="J642" s="48"/>
      <c r="K642" s="46"/>
      <c r="L642" s="46"/>
      <c r="M642" s="46" t="str">
        <f t="shared" ref="M642:M705" si="33">B642&amp;L642&amp;N642</f>
        <v>4000</v>
      </c>
      <c r="N642" s="46"/>
    </row>
    <row r="643" spans="1:14" ht="15">
      <c r="A643" s="42" t="s">
        <v>900</v>
      </c>
      <c r="B643" s="42">
        <v>4000</v>
      </c>
      <c r="C643" s="42"/>
      <c r="D643" s="43" t="s">
        <v>277</v>
      </c>
      <c r="E643" s="44">
        <v>255241</v>
      </c>
      <c r="F643" s="44">
        <f>Таблица14[[#This Row],[ip55]]*1.49987465123196</f>
        <v>382829.50585509674</v>
      </c>
      <c r="G643" s="51">
        <f t="shared" ref="G643:G644" si="34">G603</f>
        <v>28.724999999999998</v>
      </c>
      <c r="H643" s="48">
        <v>200</v>
      </c>
      <c r="I643" s="48">
        <v>500</v>
      </c>
      <c r="J643" s="48"/>
      <c r="K643" s="46"/>
      <c r="L643" s="46"/>
      <c r="M643" s="46" t="str">
        <f t="shared" si="33"/>
        <v>4000</v>
      </c>
      <c r="N643" s="46"/>
    </row>
    <row r="644" spans="1:14" ht="15">
      <c r="A644" s="42" t="s">
        <v>901</v>
      </c>
      <c r="B644" s="42">
        <v>4000</v>
      </c>
      <c r="C644" s="42" t="s">
        <v>279</v>
      </c>
      <c r="D644" s="43" t="s">
        <v>280</v>
      </c>
      <c r="E644" s="44">
        <v>284058</v>
      </c>
      <c r="F644" s="44">
        <f>Таблица14[[#This Row],[ip55]]*1.49987465123196</f>
        <v>426051.39367964811</v>
      </c>
      <c r="G644" s="51">
        <f t="shared" si="34"/>
        <v>38.299999999999997</v>
      </c>
      <c r="H644" s="48">
        <v>1000</v>
      </c>
      <c r="I644" s="48"/>
      <c r="J644" s="48"/>
      <c r="K644" s="46"/>
      <c r="L644" s="46" t="s">
        <v>75</v>
      </c>
      <c r="M644" s="46" t="str">
        <f t="shared" si="33"/>
        <v>4000sk</v>
      </c>
      <c r="N644" s="46"/>
    </row>
    <row r="645" spans="1:14" ht="15">
      <c r="A645" s="42" t="s">
        <v>902</v>
      </c>
      <c r="B645" s="42">
        <v>4000</v>
      </c>
      <c r="C645" s="42"/>
      <c r="D645" s="43" t="s">
        <v>282</v>
      </c>
      <c r="E645" s="44">
        <v>669536</v>
      </c>
      <c r="F645" s="44">
        <f>Таблица14[[#This Row],[ip55]]*1.49987465123196</f>
        <v>1004220.0744872416</v>
      </c>
      <c r="G645" s="41">
        <f>G604</f>
        <v>38.299999999999997</v>
      </c>
      <c r="H645" s="48">
        <v>1000</v>
      </c>
      <c r="I645" s="48"/>
      <c r="J645" s="48"/>
      <c r="K645" s="46"/>
      <c r="L645" s="46"/>
      <c r="M645" s="46" t="str">
        <f t="shared" si="33"/>
        <v>4000</v>
      </c>
      <c r="N645" s="46"/>
    </row>
    <row r="646" spans="1:14" ht="15">
      <c r="A646" s="42" t="s">
        <v>903</v>
      </c>
      <c r="B646" s="42">
        <v>4000</v>
      </c>
      <c r="C646" s="42"/>
      <c r="D646" s="43" t="s">
        <v>284</v>
      </c>
      <c r="E646" s="44">
        <v>632339</v>
      </c>
      <c r="F646" s="44">
        <f>Таблица14[[#This Row],[ip55]]*1.49987465123196</f>
        <v>948429.23708536639</v>
      </c>
      <c r="G646" s="41">
        <f>G604</f>
        <v>38.299999999999997</v>
      </c>
      <c r="H646" s="48">
        <v>1000</v>
      </c>
      <c r="I646" s="48"/>
      <c r="J646" s="48"/>
      <c r="K646" s="46"/>
      <c r="L646" s="46"/>
      <c r="M646" s="46" t="str">
        <f t="shared" si="33"/>
        <v>4000</v>
      </c>
      <c r="N646" s="46"/>
    </row>
    <row r="647" spans="1:14" ht="15">
      <c r="A647" s="42" t="s">
        <v>904</v>
      </c>
      <c r="B647" s="42">
        <v>4000</v>
      </c>
      <c r="C647" s="42"/>
      <c r="D647" s="43" t="s">
        <v>286</v>
      </c>
      <c r="E647" s="44">
        <v>903874</v>
      </c>
      <c r="F647" s="44">
        <f>Таблица14[[#This Row],[ip55]]*1.49987465123196</f>
        <v>1355697.7005076366</v>
      </c>
      <c r="G647" s="41">
        <f>G604</f>
        <v>38.299999999999997</v>
      </c>
      <c r="H647" s="48">
        <v>1000</v>
      </c>
      <c r="I647" s="48"/>
      <c r="J647" s="48"/>
      <c r="K647" s="46"/>
      <c r="L647" s="46"/>
      <c r="M647" s="46" t="str">
        <f t="shared" si="33"/>
        <v>4000</v>
      </c>
      <c r="N647" s="46"/>
    </row>
    <row r="648" spans="1:14" ht="15">
      <c r="A648" s="42" t="s">
        <v>905</v>
      </c>
      <c r="B648" s="42">
        <v>4000</v>
      </c>
      <c r="C648" s="42"/>
      <c r="D648" s="43" t="s">
        <v>288</v>
      </c>
      <c r="E648" s="44">
        <v>246331</v>
      </c>
      <c r="F648" s="44">
        <f>Таблица14[[#This Row],[ip55]]*1.49987465123196</f>
        <v>369465.62271261995</v>
      </c>
      <c r="G648" s="41">
        <f>G604</f>
        <v>38.299999999999997</v>
      </c>
      <c r="H648" s="48">
        <v>1000</v>
      </c>
      <c r="I648" s="48"/>
      <c r="J648" s="48"/>
      <c r="K648" s="46"/>
      <c r="L648" s="46"/>
      <c r="M648" s="46" t="str">
        <f t="shared" si="33"/>
        <v>4000</v>
      </c>
      <c r="N648" s="46"/>
    </row>
    <row r="649" spans="1:14" ht="15">
      <c r="A649" s="42" t="s">
        <v>906</v>
      </c>
      <c r="B649" s="42">
        <v>4000</v>
      </c>
      <c r="C649" s="42"/>
      <c r="D649" s="43" t="s">
        <v>290</v>
      </c>
      <c r="E649" s="44">
        <v>645336</v>
      </c>
      <c r="F649" s="44">
        <f>Таблица14[[#This Row],[ip55]]*1.49987465123196</f>
        <v>967923.10792742821</v>
      </c>
      <c r="G649" s="41">
        <f>G604</f>
        <v>38.299999999999997</v>
      </c>
      <c r="H649" s="48">
        <v>1000</v>
      </c>
      <c r="I649" s="48"/>
      <c r="J649" s="48"/>
      <c r="K649" s="46"/>
      <c r="L649" s="46"/>
      <c r="M649" s="46" t="str">
        <f t="shared" si="33"/>
        <v>4000</v>
      </c>
      <c r="N649" s="46"/>
    </row>
    <row r="650" spans="1:14" ht="15">
      <c r="A650" s="42" t="s">
        <v>907</v>
      </c>
      <c r="B650" s="42">
        <v>4000</v>
      </c>
      <c r="C650" s="42"/>
      <c r="D650" s="43" t="s">
        <v>364</v>
      </c>
      <c r="E650" s="44">
        <v>1060715</v>
      </c>
      <c r="F650" s="44">
        <f>Таблица14[[#This Row],[ip55]]*1.49987465123196</f>
        <v>1590939.5406815086</v>
      </c>
      <c r="G650" s="41">
        <f>G604</f>
        <v>38.299999999999997</v>
      </c>
      <c r="H650" s="48">
        <v>1000</v>
      </c>
      <c r="I650" s="48"/>
      <c r="J650" s="48"/>
      <c r="K650" s="46"/>
      <c r="L650" s="46"/>
      <c r="M650" s="46" t="str">
        <f t="shared" si="33"/>
        <v>4000</v>
      </c>
      <c r="N650" s="46"/>
    </row>
    <row r="651" spans="1:14" ht="15">
      <c r="A651" s="42" t="s">
        <v>908</v>
      </c>
      <c r="B651" s="42">
        <v>4000</v>
      </c>
      <c r="C651" s="42"/>
      <c r="D651" s="43" t="s">
        <v>294</v>
      </c>
      <c r="E651" s="44">
        <v>919658</v>
      </c>
      <c r="F651" s="44">
        <f>Таблица14[[#This Row],[ip55]]*1.49987465123196</f>
        <v>1379371.722002682</v>
      </c>
      <c r="G651" s="41">
        <f>G604</f>
        <v>38.299999999999997</v>
      </c>
      <c r="H651" s="48">
        <v>1000</v>
      </c>
      <c r="I651" s="48"/>
      <c r="J651" s="48"/>
      <c r="K651" s="46"/>
      <c r="L651" s="46"/>
      <c r="M651" s="46" t="str">
        <f t="shared" si="33"/>
        <v>4000</v>
      </c>
      <c r="N651" s="46"/>
    </row>
    <row r="652" spans="1:14" ht="15">
      <c r="A652" s="42" t="s">
        <v>909</v>
      </c>
      <c r="B652" s="42">
        <v>4000</v>
      </c>
      <c r="C652" s="42"/>
      <c r="D652" s="43" t="s">
        <v>427</v>
      </c>
      <c r="E652" s="44">
        <v>1387313</v>
      </c>
      <c r="F652" s="44">
        <f>Таблица14[[#This Row],[ip55]]*1.49987465123196</f>
        <v>2080795.6020245643</v>
      </c>
      <c r="G652" s="41"/>
      <c r="H652" s="48">
        <v>0</v>
      </c>
      <c r="I652" s="48"/>
      <c r="J652" s="48"/>
      <c r="K652" s="46"/>
      <c r="L652" s="46"/>
      <c r="M652" s="46" t="str">
        <f t="shared" si="33"/>
        <v>4000</v>
      </c>
      <c r="N652" s="46"/>
    </row>
    <row r="653" spans="1:14" ht="15">
      <c r="A653" s="42" t="s">
        <v>910</v>
      </c>
      <c r="B653" s="42">
        <v>4000</v>
      </c>
      <c r="C653" s="42" t="s">
        <v>298</v>
      </c>
      <c r="D653" s="43" t="s">
        <v>299</v>
      </c>
      <c r="E653" s="44">
        <v>437989</v>
      </c>
      <c r="F653" s="44">
        <f>Таблица14[[#This Row],[ip55]]*1.49987465123196</f>
        <v>656928.59861843497</v>
      </c>
      <c r="G653" s="41">
        <f>G605</f>
        <v>47.875</v>
      </c>
      <c r="H653" s="48">
        <v>1500</v>
      </c>
      <c r="I653" s="48"/>
      <c r="J653" s="48"/>
      <c r="K653" s="46"/>
      <c r="L653" s="46" t="s">
        <v>84</v>
      </c>
      <c r="M653" s="46" t="str">
        <f t="shared" si="33"/>
        <v>4000tsv</v>
      </c>
      <c r="N653" s="46"/>
    </row>
    <row r="654" spans="1:14" ht="15">
      <c r="A654" s="42" t="s">
        <v>911</v>
      </c>
      <c r="B654" s="42">
        <v>4000</v>
      </c>
      <c r="C654" s="42"/>
      <c r="D654" s="43" t="s">
        <v>301</v>
      </c>
      <c r="E654" s="44">
        <v>549958</v>
      </c>
      <c r="F654" s="44">
        <f>Таблица14[[#This Row],[ip55]]*1.49987465123196</f>
        <v>824868.06344222627</v>
      </c>
      <c r="G654" s="41">
        <f>G604</f>
        <v>38.299999999999997</v>
      </c>
      <c r="H654" s="48">
        <v>1500</v>
      </c>
      <c r="I654" s="48">
        <v>500</v>
      </c>
      <c r="J654" s="48"/>
      <c r="K654" s="46"/>
      <c r="L654" s="46"/>
      <c r="M654" s="46" t="str">
        <f t="shared" si="33"/>
        <v>4000</v>
      </c>
      <c r="N654" s="46"/>
    </row>
    <row r="655" spans="1:14" ht="15">
      <c r="A655" s="42" t="s">
        <v>912</v>
      </c>
      <c r="B655" s="42">
        <v>4000</v>
      </c>
      <c r="C655" s="42"/>
      <c r="D655" s="43" t="s">
        <v>303</v>
      </c>
      <c r="E655" s="44">
        <v>221207</v>
      </c>
      <c r="F655" s="44">
        <f>Таблица14[[#This Row],[ip55]]*1.49987465123196</f>
        <v>331782.7719750682</v>
      </c>
      <c r="G655" s="41">
        <f>G608</f>
        <v>76.599999999999994</v>
      </c>
      <c r="H655" s="48">
        <v>1500</v>
      </c>
      <c r="I655" s="48"/>
      <c r="J655" s="48"/>
      <c r="K655" s="46"/>
      <c r="L655" s="46"/>
      <c r="M655" s="46" t="str">
        <f t="shared" si="33"/>
        <v>4000</v>
      </c>
      <c r="N655" s="46"/>
    </row>
    <row r="656" spans="1:14" ht="15">
      <c r="A656" s="42" t="s">
        <v>913</v>
      </c>
      <c r="B656" s="42">
        <v>4000</v>
      </c>
      <c r="C656" s="42"/>
      <c r="D656" s="43" t="s">
        <v>305</v>
      </c>
      <c r="E656" s="44">
        <v>365534</v>
      </c>
      <c r="F656" s="44">
        <f>Таблица14[[#This Row],[ip55]]*1.49987465123196</f>
        <v>548255.18076342333</v>
      </c>
      <c r="G656" s="41">
        <f>G607</f>
        <v>67.024999999999991</v>
      </c>
      <c r="H656" s="48">
        <v>1500</v>
      </c>
      <c r="I656" s="48">
        <v>500</v>
      </c>
      <c r="J656" s="48"/>
      <c r="K656" s="46"/>
      <c r="L656" s="46"/>
      <c r="M656" s="46" t="str">
        <f t="shared" si="33"/>
        <v>4000</v>
      </c>
      <c r="N656" s="46"/>
    </row>
    <row r="657" spans="1:14" ht="15">
      <c r="A657" s="42" t="s">
        <v>914</v>
      </c>
      <c r="B657" s="42">
        <v>4000</v>
      </c>
      <c r="C657" s="42"/>
      <c r="D657" s="43" t="s">
        <v>111</v>
      </c>
      <c r="E657" s="44">
        <v>152542</v>
      </c>
      <c r="F657" s="44">
        <f>Таблица14[[#This Row],[ip55]]*1.49987465123196</f>
        <v>228793.87904822564</v>
      </c>
      <c r="G657" s="41"/>
      <c r="H657" s="48">
        <v>500</v>
      </c>
      <c r="I657" s="48"/>
      <c r="J657" s="48"/>
      <c r="K657" s="46"/>
      <c r="L657" s="46"/>
      <c r="M657" s="46" t="str">
        <f t="shared" si="33"/>
        <v>4000</v>
      </c>
      <c r="N657" s="46"/>
    </row>
    <row r="658" spans="1:14" ht="15">
      <c r="A658" s="42" t="s">
        <v>915</v>
      </c>
      <c r="B658" s="42">
        <v>4000</v>
      </c>
      <c r="C658" s="42"/>
      <c r="D658" s="43" t="s">
        <v>308</v>
      </c>
      <c r="E658" s="44">
        <v>31408</v>
      </c>
      <c r="F658" s="44">
        <f>Таблица14[[#This Row],[ip55]]*1.49987465123196</f>
        <v>47108.063045893403</v>
      </c>
      <c r="G658" s="41"/>
      <c r="H658" s="48">
        <v>200</v>
      </c>
      <c r="I658" s="48"/>
      <c r="J658" s="48"/>
      <c r="K658" s="46"/>
      <c r="L658" s="46" t="s">
        <v>101</v>
      </c>
      <c r="M658" s="46" t="str">
        <f t="shared" si="33"/>
        <v>4000sb</v>
      </c>
      <c r="N658" s="46"/>
    </row>
    <row r="659" spans="1:14" ht="15">
      <c r="A659" s="42" t="s">
        <v>916</v>
      </c>
      <c r="B659" s="42">
        <v>4000</v>
      </c>
      <c r="C659" s="42"/>
      <c r="D659" s="43" t="s">
        <v>310</v>
      </c>
      <c r="E659" s="44">
        <v>1038</v>
      </c>
      <c r="F659" s="44">
        <f>Таблица14[[#This Row],[ip55]]*1.49987465123196</f>
        <v>1556.8698879787746</v>
      </c>
      <c r="G659" s="41"/>
      <c r="H659" s="48">
        <v>200</v>
      </c>
      <c r="I659" s="48"/>
      <c r="J659" s="48"/>
      <c r="K659" s="46"/>
      <c r="L659" s="46"/>
      <c r="M659" s="46" t="str">
        <f t="shared" si="33"/>
        <v>4000</v>
      </c>
      <c r="N659" s="46"/>
    </row>
    <row r="660" spans="1:14" ht="15">
      <c r="A660" s="42" t="s">
        <v>917</v>
      </c>
      <c r="B660" s="42">
        <v>4000</v>
      </c>
      <c r="C660" s="42" t="s">
        <v>312</v>
      </c>
      <c r="D660" s="43" t="s">
        <v>313</v>
      </c>
      <c r="E660" s="44">
        <v>51123</v>
      </c>
      <c r="F660" s="44">
        <f>Таблица14[[#This Row],[ip55]]*1.49987465123196</f>
        <v>76678.09179493149</v>
      </c>
      <c r="G660" s="41"/>
      <c r="H660" s="48">
        <v>200</v>
      </c>
      <c r="I660" s="48"/>
      <c r="J660" s="48"/>
      <c r="K660" s="46"/>
      <c r="L660" s="46" t="s">
        <v>99</v>
      </c>
      <c r="M660" s="46" t="str">
        <f t="shared" si="33"/>
        <v>4000kz</v>
      </c>
      <c r="N660" s="46"/>
    </row>
    <row r="661" spans="1:14" ht="15">
      <c r="A661" s="42" t="s">
        <v>918</v>
      </c>
      <c r="B661" s="42">
        <v>4000</v>
      </c>
      <c r="C661" s="42"/>
      <c r="D661" s="43" t="s">
        <v>120</v>
      </c>
      <c r="E661" s="44">
        <v>41885</v>
      </c>
      <c r="F661" s="44">
        <f>Таблица14[[#This Row],[ip55]]*1.49987465123196</f>
        <v>62822.249766850648</v>
      </c>
      <c r="G661" s="41"/>
      <c r="H661" s="48"/>
      <c r="I661" s="48"/>
      <c r="J661" s="48"/>
      <c r="K661" s="46"/>
      <c r="L661" s="46"/>
      <c r="M661" s="46" t="str">
        <f t="shared" si="33"/>
        <v>4000</v>
      </c>
      <c r="N661" s="46"/>
    </row>
    <row r="662" spans="1:14" ht="15">
      <c r="A662" s="42" t="s">
        <v>919</v>
      </c>
      <c r="B662" s="42">
        <v>5000</v>
      </c>
      <c r="C662" s="42" t="s">
        <v>181</v>
      </c>
      <c r="D662" s="43" t="s">
        <v>182</v>
      </c>
      <c r="E662" s="44">
        <v>40261</v>
      </c>
      <c r="F662" s="44">
        <f>Таблица14[[#This Row],[ip55]]*1.49987465123196</f>
        <v>60386.453333249941</v>
      </c>
      <c r="G662" s="41">
        <f>G664*0.5</f>
        <v>23.3</v>
      </c>
      <c r="H662" s="48">
        <v>500</v>
      </c>
      <c r="I662" s="48"/>
      <c r="J662" s="48"/>
      <c r="K662" s="46"/>
      <c r="L662" s="46" t="s">
        <v>36</v>
      </c>
      <c r="M662" s="46" t="str">
        <f t="shared" si="33"/>
        <v>5000pt0.5</v>
      </c>
      <c r="N662" s="49" t="s">
        <v>183</v>
      </c>
    </row>
    <row r="663" spans="1:14" ht="15">
      <c r="A663" s="42" t="s">
        <v>920</v>
      </c>
      <c r="B663" s="42">
        <v>5000</v>
      </c>
      <c r="C663" s="42" t="s">
        <v>181</v>
      </c>
      <c r="D663" s="43" t="s">
        <v>182</v>
      </c>
      <c r="E663" s="44">
        <v>71664</v>
      </c>
      <c r="F663" s="44">
        <f>Таблица14[[#This Row],[ip55]]*1.49987465123196</f>
        <v>107487.01700588719</v>
      </c>
      <c r="G663" s="41">
        <f>G664*0.75</f>
        <v>34.950000000000003</v>
      </c>
      <c r="H663" s="48">
        <v>750</v>
      </c>
      <c r="I663" s="48"/>
      <c r="J663" s="48"/>
      <c r="K663" s="46"/>
      <c r="L663" s="46" t="s">
        <v>36</v>
      </c>
      <c r="M663" s="46" t="str">
        <f t="shared" si="33"/>
        <v>5000pt0.9</v>
      </c>
      <c r="N663" s="49" t="s">
        <v>185</v>
      </c>
    </row>
    <row r="664" spans="1:14" ht="15">
      <c r="A664" s="42" t="s">
        <v>921</v>
      </c>
      <c r="B664" s="42">
        <v>5000</v>
      </c>
      <c r="C664" s="42" t="s">
        <v>181</v>
      </c>
      <c r="D664" s="43" t="s">
        <v>187</v>
      </c>
      <c r="E664" s="44">
        <v>80522</v>
      </c>
      <c r="F664" s="44">
        <f>Таблица14[[#This Row],[ip55]]*1.49987465123196</f>
        <v>120772.90666649988</v>
      </c>
      <c r="G664" s="41">
        <v>46.6</v>
      </c>
      <c r="H664" s="48">
        <v>1000</v>
      </c>
      <c r="I664" s="48"/>
      <c r="J664" s="48"/>
      <c r="K664" s="46"/>
      <c r="L664" s="46" t="s">
        <v>36</v>
      </c>
      <c r="M664" s="46" t="str">
        <f t="shared" si="33"/>
        <v>5000pt1.0</v>
      </c>
      <c r="N664" s="49" t="s">
        <v>188</v>
      </c>
    </row>
    <row r="665" spans="1:14" ht="15">
      <c r="A665" s="42" t="s">
        <v>922</v>
      </c>
      <c r="B665" s="42">
        <v>5000</v>
      </c>
      <c r="C665" s="42" t="s">
        <v>181</v>
      </c>
      <c r="D665" s="43" t="s">
        <v>182</v>
      </c>
      <c r="E665" s="44">
        <v>111925</v>
      </c>
      <c r="F665" s="44">
        <f>Таблица14[[#This Row],[ip55]]*1.49987465123196</f>
        <v>167873.47033913713</v>
      </c>
      <c r="G665" s="41">
        <f>G664*1.25</f>
        <v>58.25</v>
      </c>
      <c r="H665" s="48">
        <v>1250</v>
      </c>
      <c r="I665" s="48"/>
      <c r="J665" s="48"/>
      <c r="K665" s="46"/>
      <c r="L665" s="46" t="s">
        <v>36</v>
      </c>
      <c r="M665" s="46" t="str">
        <f t="shared" si="33"/>
        <v>5000pt1.4</v>
      </c>
      <c r="N665" s="49" t="s">
        <v>190</v>
      </c>
    </row>
    <row r="666" spans="1:14" ht="15">
      <c r="A666" s="42" t="s">
        <v>923</v>
      </c>
      <c r="B666" s="42">
        <v>5000</v>
      </c>
      <c r="C666" s="42" t="s">
        <v>181</v>
      </c>
      <c r="D666" s="43" t="s">
        <v>182</v>
      </c>
      <c r="E666" s="44">
        <v>120783</v>
      </c>
      <c r="F666" s="44">
        <f>Таблица14[[#This Row],[ip55]]*1.49987465123196</f>
        <v>181159.35999974984</v>
      </c>
      <c r="G666" s="41">
        <f>G664*1.5</f>
        <v>69.900000000000006</v>
      </c>
      <c r="H666" s="48">
        <v>1500</v>
      </c>
      <c r="I666" s="48"/>
      <c r="J666" s="48"/>
      <c r="K666" s="46"/>
      <c r="L666" s="46" t="s">
        <v>36</v>
      </c>
      <c r="M666" s="46" t="str">
        <f t="shared" si="33"/>
        <v>5000pt1.5</v>
      </c>
      <c r="N666" s="49" t="s">
        <v>192</v>
      </c>
    </row>
    <row r="667" spans="1:14" ht="15">
      <c r="A667" s="42" t="s">
        <v>924</v>
      </c>
      <c r="B667" s="42">
        <v>5000</v>
      </c>
      <c r="C667" s="42" t="s">
        <v>181</v>
      </c>
      <c r="D667" s="43" t="s">
        <v>182</v>
      </c>
      <c r="E667" s="44">
        <v>152187</v>
      </c>
      <c r="F667" s="44">
        <f>Таблица14[[#This Row],[ip55]]*1.49987465123196</f>
        <v>228261.42354703831</v>
      </c>
      <c r="G667" s="41">
        <f>G664*1.75</f>
        <v>81.55</v>
      </c>
      <c r="H667" s="48">
        <v>1750</v>
      </c>
      <c r="I667" s="48"/>
      <c r="J667" s="48"/>
      <c r="K667" s="46"/>
      <c r="L667" s="46" t="s">
        <v>36</v>
      </c>
      <c r="M667" s="46" t="str">
        <f t="shared" si="33"/>
        <v>5000pt1.9</v>
      </c>
      <c r="N667" s="49" t="s">
        <v>194</v>
      </c>
    </row>
    <row r="668" spans="1:14" ht="15">
      <c r="A668" s="42" t="s">
        <v>925</v>
      </c>
      <c r="B668" s="42">
        <v>5000</v>
      </c>
      <c r="C668" s="42" t="s">
        <v>181</v>
      </c>
      <c r="D668" s="43" t="s">
        <v>196</v>
      </c>
      <c r="E668" s="44">
        <v>161044</v>
      </c>
      <c r="F668" s="44">
        <f>Таблица14[[#This Row],[ip55]]*1.49987465123196</f>
        <v>241545.81333299977</v>
      </c>
      <c r="G668" s="41">
        <f>G664*2</f>
        <v>93.2</v>
      </c>
      <c r="H668" s="48">
        <v>2000</v>
      </c>
      <c r="I668" s="48"/>
      <c r="J668" s="48"/>
      <c r="K668" s="46"/>
      <c r="L668" s="46" t="s">
        <v>36</v>
      </c>
      <c r="M668" s="46" t="str">
        <f t="shared" si="33"/>
        <v>5000pt2.0</v>
      </c>
      <c r="N668" s="49" t="s">
        <v>197</v>
      </c>
    </row>
    <row r="669" spans="1:14" ht="15">
      <c r="A669" s="42" t="s">
        <v>926</v>
      </c>
      <c r="B669" s="42">
        <v>5000</v>
      </c>
      <c r="C669" s="42" t="s">
        <v>181</v>
      </c>
      <c r="D669" s="43" t="s">
        <v>182</v>
      </c>
      <c r="E669" s="44">
        <v>192448</v>
      </c>
      <c r="F669" s="44">
        <f>Таблица14[[#This Row],[ip55]]*1.49987465123196</f>
        <v>288647.87688028824</v>
      </c>
      <c r="G669" s="41">
        <f>G664*2.25</f>
        <v>104.85000000000001</v>
      </c>
      <c r="H669" s="48">
        <v>2250</v>
      </c>
      <c r="I669" s="48"/>
      <c r="J669" s="48"/>
      <c r="K669" s="46"/>
      <c r="L669" s="46" t="s">
        <v>36</v>
      </c>
      <c r="M669" s="46" t="str">
        <f t="shared" si="33"/>
        <v>5000pt2.4</v>
      </c>
      <c r="N669" s="49" t="s">
        <v>199</v>
      </c>
    </row>
    <row r="670" spans="1:14" ht="15">
      <c r="A670" s="42" t="s">
        <v>927</v>
      </c>
      <c r="B670" s="42">
        <v>5000</v>
      </c>
      <c r="C670" s="42" t="s">
        <v>181</v>
      </c>
      <c r="D670" s="43" t="s">
        <v>182</v>
      </c>
      <c r="E670" s="44">
        <v>201306</v>
      </c>
      <c r="F670" s="44">
        <f>Таблица14[[#This Row],[ip55]]*1.49987465123196</f>
        <v>301933.76654090098</v>
      </c>
      <c r="G670" s="41">
        <f>G664*2.5</f>
        <v>116.5</v>
      </c>
      <c r="H670" s="48">
        <v>2500</v>
      </c>
      <c r="I670" s="48"/>
      <c r="J670" s="48"/>
      <c r="K670" s="46"/>
      <c r="L670" s="46" t="s">
        <v>36</v>
      </c>
      <c r="M670" s="46" t="str">
        <f t="shared" si="33"/>
        <v>5000pt2.5</v>
      </c>
      <c r="N670" s="49" t="s">
        <v>201</v>
      </c>
    </row>
    <row r="671" spans="1:14" ht="15">
      <c r="A671" s="42" t="s">
        <v>928</v>
      </c>
      <c r="B671" s="42">
        <v>5000</v>
      </c>
      <c r="C671" s="42" t="s">
        <v>181</v>
      </c>
      <c r="D671" s="43" t="s">
        <v>182</v>
      </c>
      <c r="E671" s="44">
        <v>232709</v>
      </c>
      <c r="F671" s="44">
        <f>Таблица14[[#This Row],[ip55]]*1.49987465123196</f>
        <v>349034.3302135382</v>
      </c>
      <c r="G671" s="41">
        <f>G664*2.75</f>
        <v>128.15</v>
      </c>
      <c r="H671" s="48">
        <v>2750</v>
      </c>
      <c r="I671" s="48"/>
      <c r="J671" s="48"/>
      <c r="K671" s="46"/>
      <c r="L671" s="46" t="s">
        <v>36</v>
      </c>
      <c r="M671" s="46" t="str">
        <f t="shared" si="33"/>
        <v>5000pt2.9</v>
      </c>
      <c r="N671" s="49" t="s">
        <v>203</v>
      </c>
    </row>
    <row r="672" spans="1:14" ht="15">
      <c r="A672" s="42" t="s">
        <v>929</v>
      </c>
      <c r="B672" s="42">
        <v>5000</v>
      </c>
      <c r="C672" s="42" t="s">
        <v>181</v>
      </c>
      <c r="D672" s="43" t="s">
        <v>205</v>
      </c>
      <c r="E672" s="44">
        <v>241567</v>
      </c>
      <c r="F672" s="44">
        <f>Таблица14[[#This Row],[ip55]]*1.49987465123196</f>
        <v>362320.21987415088</v>
      </c>
      <c r="G672" s="41">
        <f>G664*3</f>
        <v>139.80000000000001</v>
      </c>
      <c r="H672" s="48">
        <v>3000</v>
      </c>
      <c r="I672" s="48"/>
      <c r="J672" s="48"/>
      <c r="K672" s="46"/>
      <c r="L672" s="46" t="s">
        <v>36</v>
      </c>
      <c r="M672" s="46" t="str">
        <f t="shared" si="33"/>
        <v>5000pt3.0</v>
      </c>
      <c r="N672" s="49" t="s">
        <v>206</v>
      </c>
    </row>
    <row r="673" spans="1:14" ht="15">
      <c r="A673" s="42" t="s">
        <v>930</v>
      </c>
      <c r="B673" s="42">
        <v>5000</v>
      </c>
      <c r="C673" s="42" t="s">
        <v>181</v>
      </c>
      <c r="D673" s="43" t="s">
        <v>182</v>
      </c>
      <c r="E673" s="44">
        <v>272971</v>
      </c>
      <c r="F673" s="44">
        <f>Таблица14[[#This Row],[ip55]]*1.49987465123196</f>
        <v>409422.28342143935</v>
      </c>
      <c r="G673" s="41">
        <f>G664*3.25</f>
        <v>151.45000000000002</v>
      </c>
      <c r="H673" s="48">
        <v>3250</v>
      </c>
      <c r="I673" s="48"/>
      <c r="J673" s="48"/>
      <c r="K673" s="46"/>
      <c r="L673" s="46" t="s">
        <v>36</v>
      </c>
      <c r="M673" s="46" t="str">
        <f t="shared" si="33"/>
        <v>5000pt</v>
      </c>
      <c r="N673" s="46"/>
    </row>
    <row r="674" spans="1:14" ht="15">
      <c r="A674" s="42" t="s">
        <v>931</v>
      </c>
      <c r="B674" s="42">
        <v>5000</v>
      </c>
      <c r="C674" s="42" t="s">
        <v>181</v>
      </c>
      <c r="D674" s="43" t="s">
        <v>182</v>
      </c>
      <c r="E674" s="44">
        <v>281828</v>
      </c>
      <c r="F674" s="44">
        <f>Таблица14[[#This Row],[ip55]]*1.49987465123196</f>
        <v>422706.67320740083</v>
      </c>
      <c r="G674" s="41">
        <f>G664*3.5</f>
        <v>163.1</v>
      </c>
      <c r="H674" s="48">
        <v>3500</v>
      </c>
      <c r="I674" s="48"/>
      <c r="J674" s="48"/>
      <c r="K674" s="46"/>
      <c r="L674" s="46" t="s">
        <v>36</v>
      </c>
      <c r="M674" s="46" t="str">
        <f t="shared" si="33"/>
        <v>5000pt</v>
      </c>
      <c r="N674" s="46"/>
    </row>
    <row r="675" spans="1:14" ht="15">
      <c r="A675" s="42" t="s">
        <v>932</v>
      </c>
      <c r="B675" s="42">
        <v>5000</v>
      </c>
      <c r="C675" s="42" t="s">
        <v>181</v>
      </c>
      <c r="D675" s="43" t="s">
        <v>182</v>
      </c>
      <c r="E675" s="44">
        <v>313232</v>
      </c>
      <c r="F675" s="44">
        <f>Таблица14[[#This Row],[ip55]]*1.49987465123196</f>
        <v>469808.73675468931</v>
      </c>
      <c r="G675" s="41">
        <f>G664*3.75</f>
        <v>174.75</v>
      </c>
      <c r="H675" s="48">
        <v>3750</v>
      </c>
      <c r="I675" s="48"/>
      <c r="J675" s="48"/>
      <c r="K675" s="46"/>
      <c r="L675" s="46" t="s">
        <v>36</v>
      </c>
      <c r="M675" s="46" t="str">
        <f t="shared" si="33"/>
        <v>5000pt</v>
      </c>
      <c r="N675" s="46"/>
    </row>
    <row r="676" spans="1:14" ht="15">
      <c r="A676" s="42" t="s">
        <v>933</v>
      </c>
      <c r="B676" s="42">
        <v>5000</v>
      </c>
      <c r="C676" s="42" t="s">
        <v>181</v>
      </c>
      <c r="D676" s="43" t="s">
        <v>182</v>
      </c>
      <c r="E676" s="44">
        <v>322089</v>
      </c>
      <c r="F676" s="44">
        <f>Таблица14[[#This Row],[ip55]]*1.49987465123196</f>
        <v>483093.12654065079</v>
      </c>
      <c r="G676" s="41">
        <f>G664*4</f>
        <v>186.4</v>
      </c>
      <c r="H676" s="48">
        <v>4000</v>
      </c>
      <c r="I676" s="48"/>
      <c r="J676" s="48"/>
      <c r="K676" s="46"/>
      <c r="L676" s="46" t="s">
        <v>36</v>
      </c>
      <c r="M676" s="46" t="str">
        <f t="shared" si="33"/>
        <v>5000pt</v>
      </c>
      <c r="N676" s="46"/>
    </row>
    <row r="677" spans="1:14" ht="15">
      <c r="A677" s="42" t="s">
        <v>934</v>
      </c>
      <c r="B677" s="42">
        <v>5000</v>
      </c>
      <c r="C677" s="42" t="s">
        <v>212</v>
      </c>
      <c r="D677" s="43" t="s">
        <v>213</v>
      </c>
      <c r="E677" s="44">
        <v>250249</v>
      </c>
      <c r="F677" s="50">
        <f>Таблица14[[#This Row],[ip55]]*1.49987465123196</f>
        <v>375342.13159614679</v>
      </c>
      <c r="G677" s="41">
        <f>G672</f>
        <v>139.80000000000001</v>
      </c>
      <c r="H677" s="48">
        <v>3000</v>
      </c>
      <c r="I677" s="48"/>
      <c r="J677" s="48"/>
      <c r="K677" s="46"/>
      <c r="L677" s="46" t="s">
        <v>43</v>
      </c>
      <c r="M677" s="46" t="str">
        <f t="shared" si="33"/>
        <v>5000pr1</v>
      </c>
      <c r="N677" s="46">
        <v>1</v>
      </c>
    </row>
    <row r="678" spans="1:14" ht="15">
      <c r="A678" s="42" t="s">
        <v>935</v>
      </c>
      <c r="B678" s="42">
        <v>5000</v>
      </c>
      <c r="C678" s="42" t="s">
        <v>212</v>
      </c>
      <c r="D678" s="43" t="s">
        <v>215</v>
      </c>
      <c r="E678" s="44">
        <v>258931</v>
      </c>
      <c r="F678" s="50">
        <f>Таблица14[[#This Row],[ip55]]*1.49987465123196</f>
        <v>388364.04331814265</v>
      </c>
      <c r="G678" s="41">
        <f>G672</f>
        <v>139.80000000000001</v>
      </c>
      <c r="H678" s="48">
        <v>3000</v>
      </c>
      <c r="I678" s="48"/>
      <c r="J678" s="48"/>
      <c r="K678" s="46"/>
      <c r="L678" s="46" t="s">
        <v>43</v>
      </c>
      <c r="M678" s="46" t="str">
        <f t="shared" si="33"/>
        <v>5000pr3</v>
      </c>
      <c r="N678" s="46">
        <v>3</v>
      </c>
    </row>
    <row r="679" spans="1:14" ht="15">
      <c r="A679" s="42" t="s">
        <v>936</v>
      </c>
      <c r="B679" s="42">
        <v>5000</v>
      </c>
      <c r="C679" s="42" t="s">
        <v>212</v>
      </c>
      <c r="D679" s="43" t="s">
        <v>217</v>
      </c>
      <c r="E679" s="44">
        <v>267613</v>
      </c>
      <c r="F679" s="50">
        <f>Таблица14[[#This Row],[ip55]]*1.49987465123196</f>
        <v>401385.95504013851</v>
      </c>
      <c r="G679" s="41">
        <f>G672</f>
        <v>139.80000000000001</v>
      </c>
      <c r="H679" s="48">
        <v>3000</v>
      </c>
      <c r="I679" s="48"/>
      <c r="J679" s="48"/>
      <c r="K679" s="46"/>
      <c r="L679" s="46" t="s">
        <v>43</v>
      </c>
      <c r="M679" s="46" t="str">
        <f t="shared" si="33"/>
        <v>5000pr5</v>
      </c>
      <c r="N679" s="46">
        <v>5</v>
      </c>
    </row>
    <row r="680" spans="1:14" ht="15">
      <c r="A680" s="42" t="s">
        <v>937</v>
      </c>
      <c r="B680" s="42">
        <v>5000</v>
      </c>
      <c r="C680" s="42" t="s">
        <v>212</v>
      </c>
      <c r="D680" s="43" t="s">
        <v>219</v>
      </c>
      <c r="E680" s="44">
        <v>276295</v>
      </c>
      <c r="F680" s="50">
        <f>Таблица14[[#This Row],[ip55]]*1.49987465123196</f>
        <v>414407.86676213442</v>
      </c>
      <c r="G680" s="41">
        <f>G672</f>
        <v>139.80000000000001</v>
      </c>
      <c r="H680" s="48">
        <v>3000</v>
      </c>
      <c r="I680" s="48"/>
      <c r="J680" s="48"/>
      <c r="K680" s="46"/>
      <c r="L680" s="46" t="s">
        <v>43</v>
      </c>
      <c r="M680" s="46" t="str">
        <f t="shared" si="33"/>
        <v>5000pr4</v>
      </c>
      <c r="N680" s="46">
        <v>4</v>
      </c>
    </row>
    <row r="681" spans="1:14" ht="15">
      <c r="A681" s="42" t="s">
        <v>938</v>
      </c>
      <c r="B681" s="42">
        <v>5000</v>
      </c>
      <c r="C681" s="42" t="s">
        <v>212</v>
      </c>
      <c r="D681" s="43" t="s">
        <v>221</v>
      </c>
      <c r="E681" s="44">
        <v>284978</v>
      </c>
      <c r="F681" s="50">
        <f>Таблица14[[#This Row],[ip55]]*1.49987465123196</f>
        <v>427431.27835878154</v>
      </c>
      <c r="G681" s="41">
        <f>G672</f>
        <v>139.80000000000001</v>
      </c>
      <c r="H681" s="48">
        <v>3000</v>
      </c>
      <c r="I681" s="48"/>
      <c r="J681" s="48"/>
      <c r="K681" s="46"/>
      <c r="L681" s="46" t="s">
        <v>43</v>
      </c>
      <c r="M681" s="46" t="str">
        <f t="shared" si="33"/>
        <v>5000pr</v>
      </c>
      <c r="N681" s="46"/>
    </row>
    <row r="682" spans="1:14" ht="15">
      <c r="A682" s="42" t="s">
        <v>939</v>
      </c>
      <c r="B682" s="42">
        <v>5000</v>
      </c>
      <c r="C682" s="42" t="s">
        <v>212</v>
      </c>
      <c r="D682" s="43" t="s">
        <v>223</v>
      </c>
      <c r="E682" s="44">
        <v>293659</v>
      </c>
      <c r="F682" s="50">
        <f>Таблица14[[#This Row],[ip55]]*1.49987465123196</f>
        <v>440451.69020612614</v>
      </c>
      <c r="G682" s="41">
        <f>G672</f>
        <v>139.80000000000001</v>
      </c>
      <c r="H682" s="48">
        <v>3000</v>
      </c>
      <c r="I682" s="48"/>
      <c r="J682" s="48"/>
      <c r="K682" s="46"/>
      <c r="L682" s="46" t="s">
        <v>43</v>
      </c>
      <c r="M682" s="46" t="str">
        <f t="shared" si="33"/>
        <v>5000pr6</v>
      </c>
      <c r="N682" s="46">
        <v>6</v>
      </c>
    </row>
    <row r="683" spans="1:14" ht="15">
      <c r="A683" s="42" t="s">
        <v>940</v>
      </c>
      <c r="B683" s="42">
        <v>5000</v>
      </c>
      <c r="C683" s="42" t="s">
        <v>212</v>
      </c>
      <c r="D683" s="43" t="s">
        <v>225</v>
      </c>
      <c r="E683" s="44">
        <v>330205</v>
      </c>
      <c r="F683" s="44">
        <f>Таблица14[[#This Row],[ip55]]*1.49987465123196</f>
        <v>495266.10921004938</v>
      </c>
      <c r="G683" s="41">
        <f>G672</f>
        <v>139.80000000000001</v>
      </c>
      <c r="H683" s="48">
        <v>3000</v>
      </c>
      <c r="I683" s="48"/>
      <c r="J683" s="48"/>
      <c r="K683" s="46"/>
      <c r="L683" s="46" t="s">
        <v>42</v>
      </c>
      <c r="M683" s="46" t="str">
        <f t="shared" si="33"/>
        <v>5000prf1</v>
      </c>
      <c r="N683" s="46">
        <v>1</v>
      </c>
    </row>
    <row r="684" spans="1:14" ht="15">
      <c r="A684" s="42" t="s">
        <v>941</v>
      </c>
      <c r="B684" s="42">
        <v>5000</v>
      </c>
      <c r="C684" s="42" t="s">
        <v>212</v>
      </c>
      <c r="D684" s="43" t="s">
        <v>227</v>
      </c>
      <c r="E684" s="44">
        <v>418845</v>
      </c>
      <c r="F684" s="44">
        <f>Таблица14[[#This Row],[ip55]]*1.49987465123196</f>
        <v>628214.99829525035</v>
      </c>
      <c r="G684" s="41">
        <f>G672</f>
        <v>139.80000000000001</v>
      </c>
      <c r="H684" s="48">
        <v>3000</v>
      </c>
      <c r="I684" s="48"/>
      <c r="J684" s="48"/>
      <c r="K684" s="46"/>
      <c r="L684" s="46" t="s">
        <v>42</v>
      </c>
      <c r="M684" s="46" t="str">
        <f t="shared" si="33"/>
        <v>5000prf2</v>
      </c>
      <c r="N684" s="46">
        <v>2</v>
      </c>
    </row>
    <row r="685" spans="1:14" ht="15">
      <c r="A685" s="42" t="s">
        <v>942</v>
      </c>
      <c r="B685" s="42">
        <v>5000</v>
      </c>
      <c r="C685" s="42" t="s">
        <v>212</v>
      </c>
      <c r="D685" s="43" t="s">
        <v>229</v>
      </c>
      <c r="E685" s="44">
        <v>596122</v>
      </c>
      <c r="F685" s="44">
        <f>Таблица14[[#This Row],[ip55]]*1.49987465123196</f>
        <v>894108.27684169845</v>
      </c>
      <c r="G685" s="41">
        <f>G672</f>
        <v>139.80000000000001</v>
      </c>
      <c r="H685" s="48">
        <v>3000</v>
      </c>
      <c r="I685" s="48"/>
      <c r="J685" s="48"/>
      <c r="K685" s="46"/>
      <c r="L685" s="46" t="s">
        <v>42</v>
      </c>
      <c r="M685" s="46" t="str">
        <f t="shared" si="33"/>
        <v>5000prf3</v>
      </c>
      <c r="N685" s="46">
        <v>3</v>
      </c>
    </row>
    <row r="686" spans="1:14" ht="15">
      <c r="A686" s="42" t="s">
        <v>943</v>
      </c>
      <c r="B686" s="42">
        <v>5000</v>
      </c>
      <c r="C686" s="42" t="s">
        <v>231</v>
      </c>
      <c r="D686" s="43" t="s">
        <v>232</v>
      </c>
      <c r="E686" s="44">
        <v>144020</v>
      </c>
      <c r="F686" s="44">
        <f>Таблица14[[#This Row],[ip55]]*1.49987465123196</f>
        <v>216011.9472704269</v>
      </c>
      <c r="G686" s="41">
        <f>G664</f>
        <v>46.6</v>
      </c>
      <c r="H686" s="48">
        <v>350</v>
      </c>
      <c r="I686" s="48">
        <v>350</v>
      </c>
      <c r="J686" s="48"/>
      <c r="K686" s="46"/>
      <c r="L686" s="46" t="s">
        <v>47</v>
      </c>
      <c r="M686" s="46" t="str">
        <f t="shared" si="33"/>
        <v>5000uv</v>
      </c>
      <c r="N686" s="46"/>
    </row>
    <row r="687" spans="1:14" ht="15">
      <c r="A687" s="42" t="s">
        <v>944</v>
      </c>
      <c r="B687" s="42">
        <v>5000</v>
      </c>
      <c r="C687" s="42" t="s">
        <v>234</v>
      </c>
      <c r="D687" s="43" t="s">
        <v>235</v>
      </c>
      <c r="E687" s="44">
        <v>115080</v>
      </c>
      <c r="F687" s="44">
        <f>Таблица14[[#This Row],[ip55]]*1.49987465123196</f>
        <v>172605.57486377397</v>
      </c>
      <c r="G687" s="41">
        <f>G664</f>
        <v>46.6</v>
      </c>
      <c r="H687" s="48">
        <v>350</v>
      </c>
      <c r="I687" s="48">
        <v>350</v>
      </c>
      <c r="J687" s="48"/>
      <c r="K687" s="46"/>
      <c r="L687" s="46" t="s">
        <v>44</v>
      </c>
      <c r="M687" s="46" t="str">
        <f t="shared" si="33"/>
        <v>5000ug</v>
      </c>
      <c r="N687" s="46"/>
    </row>
    <row r="688" spans="1:14" ht="15">
      <c r="A688" s="42" t="s">
        <v>945</v>
      </c>
      <c r="B688" s="42">
        <v>5000</v>
      </c>
      <c r="C688" s="42" t="s">
        <v>237</v>
      </c>
      <c r="D688" s="43" t="s">
        <v>238</v>
      </c>
      <c r="E688" s="44">
        <v>244972</v>
      </c>
      <c r="F688" s="44">
        <f>Таблица14[[#This Row],[ip55]]*1.49987465123196</f>
        <v>367427.2930615957</v>
      </c>
      <c r="G688" s="41">
        <f>G666</f>
        <v>69.900000000000006</v>
      </c>
      <c r="H688" s="48">
        <v>350</v>
      </c>
      <c r="I688" s="48">
        <v>150</v>
      </c>
      <c r="J688" s="48">
        <v>350</v>
      </c>
      <c r="K688" s="46"/>
      <c r="L688" s="46" t="s">
        <v>63</v>
      </c>
      <c r="M688" s="46" t="str">
        <f t="shared" si="33"/>
        <v>5000zv</v>
      </c>
      <c r="N688" s="46"/>
    </row>
    <row r="689" spans="1:14" ht="15">
      <c r="A689" s="42" t="s">
        <v>946</v>
      </c>
      <c r="B689" s="42">
        <v>5000</v>
      </c>
      <c r="C689" s="42" t="s">
        <v>240</v>
      </c>
      <c r="D689" s="43" t="s">
        <v>241</v>
      </c>
      <c r="E689" s="44">
        <v>187091</v>
      </c>
      <c r="F689" s="44">
        <f>Таблица14[[#This Row],[ip55]]*1.49987465123196</f>
        <v>280613.04837363865</v>
      </c>
      <c r="G689" s="41">
        <f>G666</f>
        <v>69.900000000000006</v>
      </c>
      <c r="H689" s="48">
        <v>350</v>
      </c>
      <c r="I689" s="48">
        <v>150</v>
      </c>
      <c r="J689" s="48">
        <v>350</v>
      </c>
      <c r="K689" s="46"/>
      <c r="L689" s="46" t="s">
        <v>66</v>
      </c>
      <c r="M689" s="46" t="str">
        <f t="shared" si="33"/>
        <v>5000zg</v>
      </c>
      <c r="N689" s="46"/>
    </row>
    <row r="690" spans="1:14" ht="15">
      <c r="A690" s="42" t="s">
        <v>947</v>
      </c>
      <c r="B690" s="42">
        <v>5000</v>
      </c>
      <c r="C690" s="42" t="s">
        <v>243</v>
      </c>
      <c r="D690" s="43" t="s">
        <v>244</v>
      </c>
      <c r="E690" s="44">
        <v>302315</v>
      </c>
      <c r="F690" s="44">
        <f>Таблица14[[#This Row],[ip55]]*1.49987465123196</f>
        <v>453434.60518719</v>
      </c>
      <c r="G690" s="41">
        <f>G666</f>
        <v>69.900000000000006</v>
      </c>
      <c r="H690" s="48">
        <v>350</v>
      </c>
      <c r="I690" s="48">
        <v>350</v>
      </c>
      <c r="J690" s="48">
        <v>350</v>
      </c>
      <c r="K690" s="46"/>
      <c r="L690" s="46" t="s">
        <v>68</v>
      </c>
      <c r="M690" s="46" t="str">
        <f t="shared" si="33"/>
        <v>5000tv</v>
      </c>
      <c r="N690" s="46"/>
    </row>
    <row r="691" spans="1:14" ht="15">
      <c r="A691" s="42" t="s">
        <v>948</v>
      </c>
      <c r="B691" s="42">
        <v>5000</v>
      </c>
      <c r="C691" s="42" t="s">
        <v>246</v>
      </c>
      <c r="D691" s="43" t="s">
        <v>247</v>
      </c>
      <c r="E691" s="44">
        <v>389684</v>
      </c>
      <c r="F691" s="44">
        <f>Таблица14[[#This Row],[ip55]]*1.49987465123196</f>
        <v>584477.15359067509</v>
      </c>
      <c r="G691" s="41">
        <f>G666</f>
        <v>69.900000000000006</v>
      </c>
      <c r="H691" s="48">
        <v>350</v>
      </c>
      <c r="I691" s="48">
        <v>350</v>
      </c>
      <c r="J691" s="48">
        <v>350</v>
      </c>
      <c r="K691" s="46"/>
      <c r="L691" s="46" t="s">
        <v>71</v>
      </c>
      <c r="M691" s="46" t="str">
        <f t="shared" si="33"/>
        <v>5000tg</v>
      </c>
      <c r="N691" s="46"/>
    </row>
    <row r="692" spans="1:14" ht="15">
      <c r="A692" s="42" t="s">
        <v>949</v>
      </c>
      <c r="B692" s="42">
        <v>5000</v>
      </c>
      <c r="C692" s="42" t="s">
        <v>249</v>
      </c>
      <c r="D692" s="43" t="s">
        <v>250</v>
      </c>
      <c r="E692" s="44">
        <v>216032</v>
      </c>
      <c r="F692" s="44">
        <f>Таблица14[[#This Row],[ip55]]*1.49987465123196</f>
        <v>324020.92065494281</v>
      </c>
      <c r="G692" s="41">
        <v>69.900000000000006</v>
      </c>
      <c r="H692" s="48">
        <v>500</v>
      </c>
      <c r="I692" s="48">
        <v>500</v>
      </c>
      <c r="J692" s="48">
        <v>500</v>
      </c>
      <c r="K692" s="46"/>
      <c r="L692" s="46" t="s">
        <v>56</v>
      </c>
      <c r="M692" s="46" t="str">
        <f t="shared" si="33"/>
        <v>5000kl</v>
      </c>
      <c r="N692" s="46"/>
    </row>
    <row r="693" spans="1:14" ht="15">
      <c r="A693" s="42" t="s">
        <v>950</v>
      </c>
      <c r="B693" s="42">
        <v>5000</v>
      </c>
      <c r="C693" s="42" t="s">
        <v>252</v>
      </c>
      <c r="D693" s="43" t="s">
        <v>250</v>
      </c>
      <c r="E693" s="44">
        <v>216032</v>
      </c>
      <c r="F693" s="44">
        <f>Таблица14[[#This Row],[ip55]]*1.49987465123196</f>
        <v>324020.92065494281</v>
      </c>
      <c r="G693" s="41">
        <f>G666</f>
        <v>69.900000000000006</v>
      </c>
      <c r="H693" s="48">
        <v>500</v>
      </c>
      <c r="I693" s="48">
        <v>500</v>
      </c>
      <c r="J693" s="48">
        <v>500</v>
      </c>
      <c r="K693" s="46"/>
      <c r="L693" s="46" t="s">
        <v>50</v>
      </c>
      <c r="M693" s="46" t="str">
        <f t="shared" si="33"/>
        <v>5000kp</v>
      </c>
      <c r="N693" s="46"/>
    </row>
    <row r="694" spans="1:14" ht="15">
      <c r="A694" s="41" t="s">
        <v>951</v>
      </c>
      <c r="B694" s="42">
        <v>5000</v>
      </c>
      <c r="C694" s="42" t="s">
        <v>254</v>
      </c>
      <c r="D694" s="43" t="s">
        <v>255</v>
      </c>
      <c r="E694" s="44">
        <v>45836</v>
      </c>
      <c r="F694" s="44">
        <f>Таблица14[[#This Row],[ip55]]*1.49987465123196</f>
        <v>68748.254513868116</v>
      </c>
      <c r="G694" s="41">
        <f>G662</f>
        <v>23.3</v>
      </c>
      <c r="H694" s="48">
        <v>200</v>
      </c>
      <c r="I694" s="48">
        <v>300</v>
      </c>
      <c r="J694" s="48"/>
      <c r="K694" s="46"/>
      <c r="L694" s="46" t="s">
        <v>38</v>
      </c>
      <c r="M694" s="46" t="str">
        <f t="shared" si="33"/>
        <v>5000pf</v>
      </c>
      <c r="N694" s="46"/>
    </row>
    <row r="695" spans="1:14" ht="15">
      <c r="A695" s="41" t="s">
        <v>952</v>
      </c>
      <c r="B695" s="42">
        <v>5000</v>
      </c>
      <c r="C695" s="42" t="s">
        <v>257</v>
      </c>
      <c r="D695" s="43" t="s">
        <v>258</v>
      </c>
      <c r="E695" s="44">
        <v>160916</v>
      </c>
      <c r="F695" s="44">
        <f>Таблица14[[#This Row],[ip55]]*1.49987465123196</f>
        <v>241353.82937764208</v>
      </c>
      <c r="G695" s="41"/>
      <c r="H695" s="48"/>
      <c r="I695" s="48"/>
      <c r="J695" s="48"/>
      <c r="K695" s="46"/>
      <c r="L695" s="46" t="s">
        <v>46</v>
      </c>
      <c r="M695" s="46" t="str">
        <f t="shared" si="33"/>
        <v>5000ugf</v>
      </c>
      <c r="N695" s="46"/>
    </row>
    <row r="696" spans="1:14" ht="15">
      <c r="A696" s="41" t="s">
        <v>953</v>
      </c>
      <c r="B696" s="42">
        <v>5000</v>
      </c>
      <c r="C696" s="42" t="s">
        <v>260</v>
      </c>
      <c r="D696" s="43" t="s">
        <v>261</v>
      </c>
      <c r="E696" s="44">
        <v>189856</v>
      </c>
      <c r="F696" s="44">
        <f>Таблица14[[#This Row],[ip55]]*1.49987465123196</f>
        <v>284760.20178429503</v>
      </c>
      <c r="G696" s="41"/>
      <c r="H696" s="48"/>
      <c r="I696" s="48"/>
      <c r="J696" s="48"/>
      <c r="K696" s="46"/>
      <c r="L696" s="46" t="s">
        <v>49</v>
      </c>
      <c r="M696" s="46" t="str">
        <f t="shared" si="33"/>
        <v>5000uvf</v>
      </c>
      <c r="N696" s="46"/>
    </row>
    <row r="697" spans="1:14" ht="15">
      <c r="A697" s="41" t="s">
        <v>954</v>
      </c>
      <c r="B697" s="42">
        <v>5000</v>
      </c>
      <c r="C697" s="42" t="s">
        <v>263</v>
      </c>
      <c r="D697" s="43" t="s">
        <v>264</v>
      </c>
      <c r="E697" s="44">
        <v>91672</v>
      </c>
      <c r="F697" s="44">
        <f>Таблица14[[#This Row],[ip55]]*1.49987465123196</f>
        <v>137496.50902773623</v>
      </c>
      <c r="G697" s="41"/>
      <c r="H697" s="48"/>
      <c r="I697" s="48"/>
      <c r="J697" s="48"/>
      <c r="K697" s="46"/>
      <c r="L697" s="46"/>
      <c r="M697" s="46" t="str">
        <f t="shared" si="33"/>
        <v>5000</v>
      </c>
      <c r="N697" s="46"/>
    </row>
    <row r="698" spans="1:14" ht="15">
      <c r="A698" s="42" t="s">
        <v>955</v>
      </c>
      <c r="B698" s="42">
        <v>5000</v>
      </c>
      <c r="C698" s="42"/>
      <c r="D698" s="43" t="s">
        <v>266</v>
      </c>
      <c r="E698" s="44">
        <v>172881</v>
      </c>
      <c r="F698" s="44">
        <f>Таблица14[[#This Row],[ip55]]*1.49987465123196</f>
        <v>259299.8295796325</v>
      </c>
      <c r="G698" s="51">
        <f t="shared" ref="G698:G699" si="35">G662</f>
        <v>23.3</v>
      </c>
      <c r="H698" s="48">
        <v>200</v>
      </c>
      <c r="I698" s="48">
        <v>300</v>
      </c>
      <c r="J698" s="48"/>
      <c r="K698" s="46"/>
      <c r="L698" s="46"/>
      <c r="M698" s="46" t="str">
        <f t="shared" si="33"/>
        <v>5000</v>
      </c>
      <c r="N698" s="46"/>
    </row>
    <row r="699" spans="1:14" ht="15">
      <c r="A699" s="42" t="s">
        <v>956</v>
      </c>
      <c r="B699" s="42">
        <v>5000</v>
      </c>
      <c r="C699" s="42" t="s">
        <v>268</v>
      </c>
      <c r="D699" s="43" t="s">
        <v>269</v>
      </c>
      <c r="E699" s="44">
        <v>1004303</v>
      </c>
      <c r="F699" s="44">
        <f>Таблица14[[#This Row],[ip55]]*1.49987465123196</f>
        <v>1506328.6118562112</v>
      </c>
      <c r="G699" s="51">
        <f t="shared" si="35"/>
        <v>34.950000000000003</v>
      </c>
      <c r="H699" s="48">
        <v>500</v>
      </c>
      <c r="I699" s="48">
        <v>500</v>
      </c>
      <c r="J699" s="48"/>
      <c r="K699" s="46"/>
      <c r="L699" s="46"/>
      <c r="M699" s="46" t="str">
        <f t="shared" si="33"/>
        <v>5000</v>
      </c>
      <c r="N699" s="46"/>
    </row>
    <row r="700" spans="1:14" ht="15">
      <c r="A700" s="42" t="s">
        <v>957</v>
      </c>
      <c r="B700" s="42">
        <v>5000</v>
      </c>
      <c r="C700" s="42"/>
      <c r="D700" s="43" t="s">
        <v>271</v>
      </c>
      <c r="E700" s="44">
        <v>266903</v>
      </c>
      <c r="F700" s="44">
        <f>Таблица14[[#This Row],[ip55]]*1.49987465123196</f>
        <v>400321.04403776384</v>
      </c>
      <c r="G700" s="51">
        <f>G663</f>
        <v>34.950000000000003</v>
      </c>
      <c r="H700" s="48">
        <v>200</v>
      </c>
      <c r="I700" s="48">
        <v>500</v>
      </c>
      <c r="J700" s="48"/>
      <c r="K700" s="46"/>
      <c r="L700" s="46"/>
      <c r="M700" s="46" t="str">
        <f t="shared" si="33"/>
        <v>5000</v>
      </c>
      <c r="N700" s="46"/>
    </row>
    <row r="701" spans="1:14" ht="15">
      <c r="A701" s="42" t="s">
        <v>958</v>
      </c>
      <c r="B701" s="42">
        <v>5000</v>
      </c>
      <c r="C701" s="42"/>
      <c r="D701" s="43" t="s">
        <v>538</v>
      </c>
      <c r="E701" s="44">
        <v>676674</v>
      </c>
      <c r="F701" s="44">
        <f>Таблица14[[#This Row],[ip55]]*1.49987465123196</f>
        <v>1014926.1797477354</v>
      </c>
      <c r="G701" s="51">
        <f>G665</f>
        <v>58.25</v>
      </c>
      <c r="H701" s="48">
        <v>200</v>
      </c>
      <c r="I701" s="48">
        <v>1000</v>
      </c>
      <c r="J701" s="48"/>
      <c r="K701" s="46"/>
      <c r="L701" s="46"/>
      <c r="M701" s="46" t="str">
        <f t="shared" si="33"/>
        <v>5000</v>
      </c>
      <c r="N701" s="46"/>
    </row>
    <row r="702" spans="1:14" ht="15">
      <c r="A702" s="42" t="s">
        <v>959</v>
      </c>
      <c r="B702" s="42">
        <v>5000</v>
      </c>
      <c r="C702" s="42"/>
      <c r="D702" s="43" t="s">
        <v>275</v>
      </c>
      <c r="E702" s="44">
        <v>514116</v>
      </c>
      <c r="F702" s="44">
        <f>Таблица14[[#This Row],[ip55]]*1.49987465123196</f>
        <v>771109.55619277037</v>
      </c>
      <c r="G702" s="51">
        <f>G665</f>
        <v>58.25</v>
      </c>
      <c r="H702" s="48">
        <v>200</v>
      </c>
      <c r="I702" s="48">
        <v>1000</v>
      </c>
      <c r="J702" s="48"/>
      <c r="K702" s="46"/>
      <c r="L702" s="46"/>
      <c r="M702" s="46" t="str">
        <f t="shared" si="33"/>
        <v>5000</v>
      </c>
      <c r="N702" s="46"/>
    </row>
    <row r="703" spans="1:14" ht="15">
      <c r="A703" s="42" t="s">
        <v>960</v>
      </c>
      <c r="B703" s="42">
        <v>5000</v>
      </c>
      <c r="C703" s="42"/>
      <c r="D703" s="43" t="s">
        <v>277</v>
      </c>
      <c r="E703" s="44">
        <v>373431</v>
      </c>
      <c r="F703" s="44">
        <f>Таблица14[[#This Row],[ip55]]*1.49987465123196</f>
        <v>560099.69088420214</v>
      </c>
      <c r="G703" s="51">
        <f t="shared" ref="G703:G704" si="36">G663</f>
        <v>34.950000000000003</v>
      </c>
      <c r="H703" s="48">
        <v>200</v>
      </c>
      <c r="I703" s="48">
        <v>500</v>
      </c>
      <c r="J703" s="48"/>
      <c r="K703" s="46"/>
      <c r="L703" s="46"/>
      <c r="M703" s="46" t="str">
        <f t="shared" si="33"/>
        <v>5000</v>
      </c>
      <c r="N703" s="46"/>
    </row>
    <row r="704" spans="1:14" ht="15">
      <c r="A704" s="42" t="s">
        <v>961</v>
      </c>
      <c r="B704" s="42">
        <v>5000</v>
      </c>
      <c r="C704" s="42" t="s">
        <v>279</v>
      </c>
      <c r="D704" s="43" t="s">
        <v>280</v>
      </c>
      <c r="E704" s="44">
        <v>383478</v>
      </c>
      <c r="F704" s="44">
        <f>Таблица14[[#This Row],[ip55]]*1.49987465123196</f>
        <v>575168.93150512956</v>
      </c>
      <c r="G704" s="51">
        <f t="shared" si="36"/>
        <v>46.6</v>
      </c>
      <c r="H704" s="48">
        <v>1000</v>
      </c>
      <c r="I704" s="48"/>
      <c r="J704" s="48"/>
      <c r="K704" s="46"/>
      <c r="L704" s="46" t="s">
        <v>75</v>
      </c>
      <c r="M704" s="46" t="str">
        <f t="shared" si="33"/>
        <v>5000sk</v>
      </c>
      <c r="N704" s="46"/>
    </row>
    <row r="705" spans="1:14" ht="15">
      <c r="A705" s="42" t="s">
        <v>962</v>
      </c>
      <c r="B705" s="42">
        <v>5000</v>
      </c>
      <c r="C705" s="42"/>
      <c r="D705" s="43" t="s">
        <v>282</v>
      </c>
      <c r="E705" s="44">
        <v>903874</v>
      </c>
      <c r="F705" s="44">
        <f>Таблица14[[#This Row],[ip55]]*1.49987465123196</f>
        <v>1355697.7005076366</v>
      </c>
      <c r="G705" s="41">
        <f>G664</f>
        <v>46.6</v>
      </c>
      <c r="H705" s="48">
        <v>1000</v>
      </c>
      <c r="I705" s="48"/>
      <c r="J705" s="48"/>
      <c r="K705" s="46"/>
      <c r="L705" s="46"/>
      <c r="M705" s="46" t="str">
        <f t="shared" si="33"/>
        <v>5000</v>
      </c>
      <c r="N705" s="46"/>
    </row>
    <row r="706" spans="1:14" ht="15">
      <c r="A706" s="42" t="s">
        <v>963</v>
      </c>
      <c r="B706" s="42">
        <v>5000</v>
      </c>
      <c r="C706" s="42"/>
      <c r="D706" s="43" t="s">
        <v>284</v>
      </c>
      <c r="E706" s="44">
        <v>853658</v>
      </c>
      <c r="F706" s="44">
        <f>Таблица14[[#This Row],[ip55]]*1.49987465123196</f>
        <v>1280379.9950213726</v>
      </c>
      <c r="G706" s="41">
        <f>G664</f>
        <v>46.6</v>
      </c>
      <c r="H706" s="48">
        <v>1000</v>
      </c>
      <c r="I706" s="48"/>
      <c r="J706" s="48"/>
      <c r="K706" s="46"/>
      <c r="L706" s="46"/>
      <c r="M706" s="46" t="str">
        <f t="shared" ref="M706:M769" si="37">B706&amp;L706&amp;N706</f>
        <v>5000</v>
      </c>
      <c r="N706" s="46"/>
    </row>
    <row r="707" spans="1:14" ht="15">
      <c r="A707" s="42" t="s">
        <v>964</v>
      </c>
      <c r="B707" s="42">
        <v>5000</v>
      </c>
      <c r="C707" s="42"/>
      <c r="D707" s="43" t="s">
        <v>286</v>
      </c>
      <c r="E707" s="44">
        <v>1220228</v>
      </c>
      <c r="F707" s="44">
        <f>Таблица14[[#This Row],[ip55]]*1.49987465123196</f>
        <v>1830189.0459234721</v>
      </c>
      <c r="G707" s="41">
        <f>G664</f>
        <v>46.6</v>
      </c>
      <c r="H707" s="48">
        <v>1000</v>
      </c>
      <c r="I707" s="48"/>
      <c r="J707" s="48"/>
      <c r="K707" s="46"/>
      <c r="L707" s="46"/>
      <c r="M707" s="46" t="str">
        <f t="shared" si="37"/>
        <v>5000</v>
      </c>
      <c r="N707" s="46"/>
    </row>
    <row r="708" spans="1:14" ht="15">
      <c r="A708" s="42" t="s">
        <v>965</v>
      </c>
      <c r="B708" s="42">
        <v>5000</v>
      </c>
      <c r="C708" s="42"/>
      <c r="D708" s="43" t="s">
        <v>288</v>
      </c>
      <c r="E708" s="44">
        <v>332546</v>
      </c>
      <c r="F708" s="44">
        <f>Таблица14[[#This Row],[ip55]]*1.49987465123196</f>
        <v>498777.31576858339</v>
      </c>
      <c r="G708" s="41">
        <f>G664</f>
        <v>46.6</v>
      </c>
      <c r="H708" s="48">
        <v>1000</v>
      </c>
      <c r="I708" s="48"/>
      <c r="J708" s="48"/>
      <c r="K708" s="46"/>
      <c r="L708" s="46"/>
      <c r="M708" s="46" t="str">
        <f t="shared" si="37"/>
        <v>5000</v>
      </c>
      <c r="N708" s="46"/>
    </row>
    <row r="709" spans="1:14" ht="15">
      <c r="A709" s="42" t="s">
        <v>966</v>
      </c>
      <c r="B709" s="42">
        <v>5000</v>
      </c>
      <c r="C709" s="42"/>
      <c r="D709" s="43" t="s">
        <v>290</v>
      </c>
      <c r="E709" s="44">
        <v>871203</v>
      </c>
      <c r="F709" s="44">
        <f>Таблица14[[#This Row],[ip55]]*1.49987465123196</f>
        <v>1306695.2957772373</v>
      </c>
      <c r="G709" s="41">
        <f>G664</f>
        <v>46.6</v>
      </c>
      <c r="H709" s="48">
        <v>1000</v>
      </c>
      <c r="I709" s="48"/>
      <c r="J709" s="48"/>
      <c r="K709" s="46"/>
      <c r="L709" s="46"/>
      <c r="M709" s="46" t="str">
        <f t="shared" si="37"/>
        <v>5000</v>
      </c>
      <c r="N709" s="46"/>
    </row>
    <row r="710" spans="1:14" ht="15">
      <c r="A710" s="42" t="s">
        <v>967</v>
      </c>
      <c r="B710" s="42">
        <v>5000</v>
      </c>
      <c r="C710" s="42"/>
      <c r="D710" s="43" t="s">
        <v>364</v>
      </c>
      <c r="E710" s="44">
        <v>1431964</v>
      </c>
      <c r="F710" s="44">
        <f>Таблица14[[#This Row],[ip55]]*1.49987465123196</f>
        <v>2147766.5050767222</v>
      </c>
      <c r="G710" s="41">
        <f>G664</f>
        <v>46.6</v>
      </c>
      <c r="H710" s="48">
        <v>1000</v>
      </c>
      <c r="I710" s="48"/>
      <c r="J710" s="48"/>
      <c r="K710" s="46"/>
      <c r="L710" s="46"/>
      <c r="M710" s="46" t="str">
        <f t="shared" si="37"/>
        <v>5000</v>
      </c>
      <c r="N710" s="46"/>
    </row>
    <row r="711" spans="1:14" ht="15">
      <c r="A711" s="42" t="s">
        <v>968</v>
      </c>
      <c r="B711" s="42">
        <v>5000</v>
      </c>
      <c r="C711" s="42"/>
      <c r="D711" s="43" t="s">
        <v>294</v>
      </c>
      <c r="E711" s="44">
        <v>1241537</v>
      </c>
      <c r="F711" s="44">
        <f>Таблица14[[#This Row],[ip55]]*1.49987465123196</f>
        <v>1862149.8748665741</v>
      </c>
      <c r="G711" s="41">
        <f>G664</f>
        <v>46.6</v>
      </c>
      <c r="H711" s="48">
        <v>1000</v>
      </c>
      <c r="I711" s="48"/>
      <c r="J711" s="48"/>
      <c r="K711" s="46"/>
      <c r="L711" s="46"/>
      <c r="M711" s="46" t="str">
        <f t="shared" si="37"/>
        <v>5000</v>
      </c>
      <c r="N711" s="46"/>
    </row>
    <row r="712" spans="1:14" ht="15">
      <c r="A712" s="42" t="s">
        <v>969</v>
      </c>
      <c r="B712" s="42">
        <v>5000</v>
      </c>
      <c r="C712" s="42"/>
      <c r="D712" s="43" t="s">
        <v>427</v>
      </c>
      <c r="E712" s="44">
        <v>1872873</v>
      </c>
      <c r="F712" s="44">
        <f>Таблица14[[#This Row],[ip55]]*1.49987465123196</f>
        <v>2809074.7376767546</v>
      </c>
      <c r="G712" s="41"/>
      <c r="H712" s="48">
        <v>0</v>
      </c>
      <c r="I712" s="48"/>
      <c r="J712" s="48"/>
      <c r="K712" s="46"/>
      <c r="L712" s="46"/>
      <c r="M712" s="46" t="str">
        <f t="shared" si="37"/>
        <v>5000</v>
      </c>
      <c r="N712" s="46"/>
    </row>
    <row r="713" spans="1:14" ht="15">
      <c r="A713" s="42" t="s">
        <v>970</v>
      </c>
      <c r="B713" s="42">
        <v>5000</v>
      </c>
      <c r="C713" s="42" t="s">
        <v>298</v>
      </c>
      <c r="D713" s="43" t="s">
        <v>299</v>
      </c>
      <c r="E713" s="44">
        <v>591286</v>
      </c>
      <c r="F713" s="44">
        <f>Таблица14[[#This Row],[ip55]]*1.49987465123196</f>
        <v>886854.88302834076</v>
      </c>
      <c r="G713" s="41">
        <f>G665</f>
        <v>58.25</v>
      </c>
      <c r="H713" s="48">
        <v>1500</v>
      </c>
      <c r="I713" s="48"/>
      <c r="J713" s="48"/>
      <c r="K713" s="46"/>
      <c r="L713" s="46" t="s">
        <v>84</v>
      </c>
      <c r="M713" s="46" t="str">
        <f t="shared" si="37"/>
        <v>5000tsv</v>
      </c>
      <c r="N713" s="46"/>
    </row>
    <row r="714" spans="1:14" ht="15">
      <c r="A714" s="42" t="s">
        <v>971</v>
      </c>
      <c r="B714" s="42">
        <v>5000</v>
      </c>
      <c r="C714" s="42"/>
      <c r="D714" s="43" t="s">
        <v>301</v>
      </c>
      <c r="E714" s="44">
        <v>742443</v>
      </c>
      <c r="F714" s="44">
        <f>Таблица14[[#This Row],[ip55]]*1.49987465123196</f>
        <v>1113571.4356846102</v>
      </c>
      <c r="G714" s="41">
        <f>G664</f>
        <v>46.6</v>
      </c>
      <c r="H714" s="48">
        <v>1500</v>
      </c>
      <c r="I714" s="48">
        <v>500</v>
      </c>
      <c r="J714" s="48"/>
      <c r="K714" s="46"/>
      <c r="L714" s="46"/>
      <c r="M714" s="46" t="str">
        <f t="shared" si="37"/>
        <v>5000</v>
      </c>
      <c r="N714" s="46"/>
    </row>
    <row r="715" spans="1:14" ht="15">
      <c r="A715" s="42" t="s">
        <v>972</v>
      </c>
      <c r="B715" s="42">
        <v>5000</v>
      </c>
      <c r="C715" s="42"/>
      <c r="D715" s="43" t="s">
        <v>303</v>
      </c>
      <c r="E715" s="44">
        <v>298629</v>
      </c>
      <c r="F715" s="44">
        <f>Таблица14[[#This Row],[ip55]]*1.49987465123196</f>
        <v>447906.067222749</v>
      </c>
      <c r="G715" s="41">
        <f>G668</f>
        <v>93.2</v>
      </c>
      <c r="H715" s="48">
        <v>1500</v>
      </c>
      <c r="I715" s="48"/>
      <c r="J715" s="48"/>
      <c r="K715" s="46"/>
      <c r="L715" s="46"/>
      <c r="M715" s="46" t="str">
        <f t="shared" si="37"/>
        <v>5000</v>
      </c>
      <c r="N715" s="46"/>
    </row>
    <row r="716" spans="1:14" ht="15">
      <c r="A716" s="42" t="s">
        <v>973</v>
      </c>
      <c r="B716" s="42">
        <v>5000</v>
      </c>
      <c r="C716" s="42"/>
      <c r="D716" s="43" t="s">
        <v>305</v>
      </c>
      <c r="E716" s="44">
        <v>493471</v>
      </c>
      <c r="F716" s="44">
        <f>Таблица14[[#This Row],[ip55]]*1.49987465123196</f>
        <v>740144.6440180866</v>
      </c>
      <c r="G716" s="41">
        <f>G667</f>
        <v>81.55</v>
      </c>
      <c r="H716" s="48">
        <v>1500</v>
      </c>
      <c r="I716" s="48">
        <v>500</v>
      </c>
      <c r="J716" s="48"/>
      <c r="K716" s="46"/>
      <c r="L716" s="46"/>
      <c r="M716" s="46" t="str">
        <f t="shared" si="37"/>
        <v>5000</v>
      </c>
      <c r="N716" s="46"/>
    </row>
    <row r="717" spans="1:14" ht="15">
      <c r="A717" s="42" t="s">
        <v>974</v>
      </c>
      <c r="B717" s="42">
        <v>5000</v>
      </c>
      <c r="C717" s="42"/>
      <c r="D717" s="43" t="s">
        <v>111</v>
      </c>
      <c r="E717" s="44">
        <v>152542</v>
      </c>
      <c r="F717" s="44">
        <f>Таблица14[[#This Row],[ip55]]*1.49987465123196</f>
        <v>228793.87904822564</v>
      </c>
      <c r="G717" s="41"/>
      <c r="H717" s="48">
        <v>500</v>
      </c>
      <c r="I717" s="48"/>
      <c r="J717" s="48"/>
      <c r="K717" s="46"/>
      <c r="L717" s="46"/>
      <c r="M717" s="46" t="str">
        <f t="shared" si="37"/>
        <v>5000</v>
      </c>
      <c r="N717" s="46"/>
    </row>
    <row r="718" spans="1:14" ht="15">
      <c r="A718" s="42" t="s">
        <v>975</v>
      </c>
      <c r="B718" s="42">
        <v>5000</v>
      </c>
      <c r="C718" s="42"/>
      <c r="D718" s="43" t="s">
        <v>308</v>
      </c>
      <c r="E718" s="44">
        <v>42402</v>
      </c>
      <c r="F718" s="44">
        <f>Таблица14[[#This Row],[ip55]]*1.49987465123196</f>
        <v>63597.684961537569</v>
      </c>
      <c r="G718" s="41"/>
      <c r="H718" s="48">
        <v>200</v>
      </c>
      <c r="I718" s="48"/>
      <c r="J718" s="48"/>
      <c r="K718" s="46"/>
      <c r="L718" s="46" t="s">
        <v>101</v>
      </c>
      <c r="M718" s="46" t="str">
        <f t="shared" si="37"/>
        <v>5000sb</v>
      </c>
      <c r="N718" s="46"/>
    </row>
    <row r="719" spans="1:14" ht="15">
      <c r="A719" s="42" t="s">
        <v>976</v>
      </c>
      <c r="B719" s="42">
        <v>5000</v>
      </c>
      <c r="C719" s="42"/>
      <c r="D719" s="43" t="s">
        <v>310</v>
      </c>
      <c r="E719" s="44">
        <v>2077</v>
      </c>
      <c r="F719" s="44">
        <f>Таблица14[[#This Row],[ip55]]*1.49987465123196</f>
        <v>3115.2396506087812</v>
      </c>
      <c r="G719" s="41"/>
      <c r="H719" s="48">
        <v>200</v>
      </c>
      <c r="I719" s="48"/>
      <c r="J719" s="48"/>
      <c r="K719" s="46"/>
      <c r="L719" s="46"/>
      <c r="M719" s="46" t="str">
        <f t="shared" si="37"/>
        <v>5000</v>
      </c>
      <c r="N719" s="46"/>
    </row>
    <row r="720" spans="1:14" ht="15">
      <c r="A720" s="42" t="s">
        <v>977</v>
      </c>
      <c r="B720" s="42">
        <v>5000</v>
      </c>
      <c r="C720" s="42" t="s">
        <v>312</v>
      </c>
      <c r="D720" s="43" t="s">
        <v>313</v>
      </c>
      <c r="E720" s="44">
        <v>102245</v>
      </c>
      <c r="F720" s="44">
        <f>Таблица14[[#This Row],[ip55]]*1.49987465123196</f>
        <v>153354.68371521175</v>
      </c>
      <c r="G720" s="41"/>
      <c r="H720" s="48">
        <v>200</v>
      </c>
      <c r="I720" s="48"/>
      <c r="J720" s="48"/>
      <c r="K720" s="46"/>
      <c r="L720" s="46" t="s">
        <v>99</v>
      </c>
      <c r="M720" s="46" t="str">
        <f t="shared" si="37"/>
        <v>5000kz</v>
      </c>
      <c r="N720" s="46"/>
    </row>
    <row r="721" spans="1:14" ht="15">
      <c r="A721" s="42" t="s">
        <v>978</v>
      </c>
      <c r="B721" s="42">
        <v>5000</v>
      </c>
      <c r="C721" s="42"/>
      <c r="D721" s="43" t="s">
        <v>120</v>
      </c>
      <c r="E721" s="44">
        <v>83769</v>
      </c>
      <c r="F721" s="44">
        <f>Таблица14[[#This Row],[ip55]]*1.49987465123196</f>
        <v>125642.99965905007</v>
      </c>
      <c r="G721" s="41"/>
      <c r="H721" s="48"/>
      <c r="I721" s="48"/>
      <c r="J721" s="48"/>
      <c r="K721" s="46"/>
      <c r="L721" s="46"/>
      <c r="M721" s="46" t="str">
        <f t="shared" si="37"/>
        <v>5000</v>
      </c>
      <c r="N721" s="46"/>
    </row>
    <row r="722" spans="1:14" ht="15">
      <c r="A722" s="42" t="s">
        <v>979</v>
      </c>
      <c r="B722" s="42">
        <v>6400</v>
      </c>
      <c r="C722" s="42" t="s">
        <v>181</v>
      </c>
      <c r="D722" s="43" t="s">
        <v>182</v>
      </c>
      <c r="E722" s="44">
        <v>67244</v>
      </c>
      <c r="F722" s="44">
        <f>Таблица14[[#This Row],[ip55]]*1.49987465123196</f>
        <v>100857.57104744192</v>
      </c>
      <c r="G722" s="41">
        <f>G724*0.5</f>
        <v>32</v>
      </c>
      <c r="H722" s="48">
        <v>500</v>
      </c>
      <c r="I722" s="48"/>
      <c r="J722" s="48"/>
      <c r="K722" s="46"/>
      <c r="L722" s="46" t="s">
        <v>36</v>
      </c>
      <c r="M722" s="46" t="str">
        <f t="shared" si="37"/>
        <v>6400pt0.5</v>
      </c>
      <c r="N722" s="49" t="s">
        <v>183</v>
      </c>
    </row>
    <row r="723" spans="1:14" ht="15">
      <c r="A723" s="42" t="s">
        <v>980</v>
      </c>
      <c r="B723" s="42">
        <v>6400</v>
      </c>
      <c r="C723" s="42" t="s">
        <v>181</v>
      </c>
      <c r="D723" s="43" t="s">
        <v>182</v>
      </c>
      <c r="E723" s="44">
        <v>119694</v>
      </c>
      <c r="F723" s="44">
        <f>Таблица14[[#This Row],[ip55]]*1.49987465123196</f>
        <v>179525.99650455822</v>
      </c>
      <c r="G723" s="41">
        <f>G724*0.75</f>
        <v>48</v>
      </c>
      <c r="H723" s="48">
        <v>750</v>
      </c>
      <c r="I723" s="48"/>
      <c r="J723" s="48"/>
      <c r="K723" s="46"/>
      <c r="L723" s="46" t="s">
        <v>36</v>
      </c>
      <c r="M723" s="46" t="str">
        <f t="shared" si="37"/>
        <v>6400pt0.9</v>
      </c>
      <c r="N723" s="49" t="s">
        <v>185</v>
      </c>
    </row>
    <row r="724" spans="1:14" ht="15">
      <c r="A724" s="42" t="s">
        <v>981</v>
      </c>
      <c r="B724" s="42">
        <v>6400</v>
      </c>
      <c r="C724" s="42" t="s">
        <v>181</v>
      </c>
      <c r="D724" s="43" t="s">
        <v>187</v>
      </c>
      <c r="E724" s="44">
        <v>134487</v>
      </c>
      <c r="F724" s="44">
        <f>Таблица14[[#This Row],[ip55]]*1.49987465123196</f>
        <v>201713.64222023261</v>
      </c>
      <c r="G724" s="41">
        <v>64</v>
      </c>
      <c r="H724" s="48">
        <v>1000</v>
      </c>
      <c r="I724" s="48"/>
      <c r="J724" s="48"/>
      <c r="K724" s="46"/>
      <c r="L724" s="46" t="s">
        <v>36</v>
      </c>
      <c r="M724" s="46" t="str">
        <f t="shared" si="37"/>
        <v>6400pt1.0</v>
      </c>
      <c r="N724" s="49" t="s">
        <v>188</v>
      </c>
    </row>
    <row r="725" spans="1:14" ht="15">
      <c r="A725" s="42" t="s">
        <v>982</v>
      </c>
      <c r="B725" s="42">
        <v>6400</v>
      </c>
      <c r="C725" s="42" t="s">
        <v>181</v>
      </c>
      <c r="D725" s="43" t="s">
        <v>182</v>
      </c>
      <c r="E725" s="44">
        <v>186938</v>
      </c>
      <c r="F725" s="44">
        <f>Таблица14[[#This Row],[ip55]]*1.49987465123196</f>
        <v>280383.56755200017</v>
      </c>
      <c r="G725" s="41">
        <f>G724*1.25</f>
        <v>80</v>
      </c>
      <c r="H725" s="48">
        <v>1250</v>
      </c>
      <c r="I725" s="48"/>
      <c r="J725" s="48"/>
      <c r="K725" s="46"/>
      <c r="L725" s="46" t="s">
        <v>36</v>
      </c>
      <c r="M725" s="46" t="str">
        <f t="shared" si="37"/>
        <v>6400pt1.4</v>
      </c>
      <c r="N725" s="49" t="s">
        <v>190</v>
      </c>
    </row>
    <row r="726" spans="1:14" ht="15">
      <c r="A726" s="42" t="s">
        <v>983</v>
      </c>
      <c r="B726" s="42">
        <v>6400</v>
      </c>
      <c r="C726" s="42" t="s">
        <v>181</v>
      </c>
      <c r="D726" s="43" t="s">
        <v>182</v>
      </c>
      <c r="E726" s="44">
        <v>201731</v>
      </c>
      <c r="F726" s="44">
        <f>Таблица14[[#This Row],[ip55]]*1.49987465123196</f>
        <v>302571.21326767455</v>
      </c>
      <c r="G726" s="41">
        <f>G724*1.5</f>
        <v>96</v>
      </c>
      <c r="H726" s="48">
        <v>1500</v>
      </c>
      <c r="I726" s="48"/>
      <c r="J726" s="48"/>
      <c r="K726" s="46"/>
      <c r="L726" s="46" t="s">
        <v>36</v>
      </c>
      <c r="M726" s="46" t="str">
        <f t="shared" si="37"/>
        <v>6400pt1.5</v>
      </c>
      <c r="N726" s="49" t="s">
        <v>192</v>
      </c>
    </row>
    <row r="727" spans="1:14" ht="15">
      <c r="A727" s="42" t="s">
        <v>984</v>
      </c>
      <c r="B727" s="42">
        <v>6400</v>
      </c>
      <c r="C727" s="42" t="s">
        <v>181</v>
      </c>
      <c r="D727" s="43" t="s">
        <v>182</v>
      </c>
      <c r="E727" s="44">
        <v>254181</v>
      </c>
      <c r="F727" s="44">
        <f>Таблица14[[#This Row],[ip55]]*1.49987465123196</f>
        <v>381239.63872479083</v>
      </c>
      <c r="G727" s="41">
        <f>G724*1.75</f>
        <v>112</v>
      </c>
      <c r="H727" s="48">
        <v>1750</v>
      </c>
      <c r="I727" s="48"/>
      <c r="J727" s="48"/>
      <c r="K727" s="46"/>
      <c r="L727" s="46" t="s">
        <v>36</v>
      </c>
      <c r="M727" s="46" t="str">
        <f t="shared" si="37"/>
        <v>6400pt1.9</v>
      </c>
      <c r="N727" s="49" t="s">
        <v>194</v>
      </c>
    </row>
    <row r="728" spans="1:14" ht="15">
      <c r="A728" s="42" t="s">
        <v>985</v>
      </c>
      <c r="B728" s="42">
        <v>6400</v>
      </c>
      <c r="C728" s="42" t="s">
        <v>181</v>
      </c>
      <c r="D728" s="43" t="s">
        <v>196</v>
      </c>
      <c r="E728" s="44">
        <v>268975</v>
      </c>
      <c r="F728" s="44">
        <f>Таблица14[[#This Row],[ip55]]*1.49987465123196</f>
        <v>403428.78431511647</v>
      </c>
      <c r="G728" s="41">
        <f>G724*2</f>
        <v>128</v>
      </c>
      <c r="H728" s="48">
        <v>2000</v>
      </c>
      <c r="I728" s="48"/>
      <c r="J728" s="48"/>
      <c r="K728" s="46"/>
      <c r="L728" s="46" t="s">
        <v>36</v>
      </c>
      <c r="M728" s="46" t="str">
        <f t="shared" si="37"/>
        <v>6400pt2.0</v>
      </c>
      <c r="N728" s="49" t="s">
        <v>197</v>
      </c>
    </row>
    <row r="729" spans="1:14" ht="15">
      <c r="A729" s="42" t="s">
        <v>986</v>
      </c>
      <c r="B729" s="42">
        <v>6400</v>
      </c>
      <c r="C729" s="42" t="s">
        <v>181</v>
      </c>
      <c r="D729" s="43" t="s">
        <v>182</v>
      </c>
      <c r="E729" s="44">
        <v>321425</v>
      </c>
      <c r="F729" s="44">
        <f>Таблица14[[#This Row],[ip55]]*1.49987465123196</f>
        <v>482097.20977223275</v>
      </c>
      <c r="G729" s="41">
        <f>G724*2.25</f>
        <v>144</v>
      </c>
      <c r="H729" s="48">
        <v>2250</v>
      </c>
      <c r="I729" s="48"/>
      <c r="J729" s="48"/>
      <c r="K729" s="46"/>
      <c r="L729" s="46" t="s">
        <v>36</v>
      </c>
      <c r="M729" s="46" t="str">
        <f t="shared" si="37"/>
        <v>6400pt2.4</v>
      </c>
      <c r="N729" s="49" t="s">
        <v>199</v>
      </c>
    </row>
    <row r="730" spans="1:14" ht="15">
      <c r="A730" s="42" t="s">
        <v>987</v>
      </c>
      <c r="B730" s="42">
        <v>6400</v>
      </c>
      <c r="C730" s="42" t="s">
        <v>181</v>
      </c>
      <c r="D730" s="43" t="s">
        <v>182</v>
      </c>
      <c r="E730" s="44">
        <v>336219</v>
      </c>
      <c r="F730" s="44">
        <f>Таблица14[[#This Row],[ip55]]*1.49987465123196</f>
        <v>504286.35536255839</v>
      </c>
      <c r="G730" s="41">
        <f>G724*2.5</f>
        <v>160</v>
      </c>
      <c r="H730" s="48">
        <v>2500</v>
      </c>
      <c r="I730" s="48"/>
      <c r="J730" s="48"/>
      <c r="K730" s="46"/>
      <c r="L730" s="46" t="s">
        <v>36</v>
      </c>
      <c r="M730" s="46" t="str">
        <f t="shared" si="37"/>
        <v>6400pt2.5</v>
      </c>
      <c r="N730" s="49" t="s">
        <v>201</v>
      </c>
    </row>
    <row r="731" spans="1:14" ht="15">
      <c r="A731" s="42" t="s">
        <v>988</v>
      </c>
      <c r="B731" s="42">
        <v>6400</v>
      </c>
      <c r="C731" s="42" t="s">
        <v>181</v>
      </c>
      <c r="D731" s="43" t="s">
        <v>182</v>
      </c>
      <c r="E731" s="44">
        <v>388669</v>
      </c>
      <c r="F731" s="44">
        <f>Таблица14[[#This Row],[ip55]]*1.49987465123196</f>
        <v>582954.78081967472</v>
      </c>
      <c r="G731" s="41">
        <f>G724*2.75</f>
        <v>176</v>
      </c>
      <c r="H731" s="48">
        <v>2750</v>
      </c>
      <c r="I731" s="48"/>
      <c r="J731" s="48"/>
      <c r="K731" s="46"/>
      <c r="L731" s="46" t="s">
        <v>36</v>
      </c>
      <c r="M731" s="46" t="str">
        <f t="shared" si="37"/>
        <v>6400pt2.9</v>
      </c>
      <c r="N731" s="49" t="s">
        <v>203</v>
      </c>
    </row>
    <row r="732" spans="1:14" ht="15">
      <c r="A732" s="42" t="s">
        <v>989</v>
      </c>
      <c r="B732" s="42">
        <v>6400</v>
      </c>
      <c r="C732" s="42" t="s">
        <v>181</v>
      </c>
      <c r="D732" s="43" t="s">
        <v>205</v>
      </c>
      <c r="E732" s="44">
        <v>403462</v>
      </c>
      <c r="F732" s="44">
        <f>Таблица14[[#This Row],[ip55]]*1.49987465123196</f>
        <v>605142.42653534911</v>
      </c>
      <c r="G732" s="41">
        <f>G724*3</f>
        <v>192</v>
      </c>
      <c r="H732" s="48">
        <v>3000</v>
      </c>
      <c r="I732" s="48"/>
      <c r="J732" s="48"/>
      <c r="K732" s="46"/>
      <c r="L732" s="46" t="s">
        <v>36</v>
      </c>
      <c r="M732" s="46" t="str">
        <f t="shared" si="37"/>
        <v>6400pt3.0</v>
      </c>
      <c r="N732" s="49" t="s">
        <v>206</v>
      </c>
    </row>
    <row r="733" spans="1:14" ht="15">
      <c r="A733" s="42" t="s">
        <v>990</v>
      </c>
      <c r="B733" s="42">
        <v>6400</v>
      </c>
      <c r="C733" s="42" t="s">
        <v>181</v>
      </c>
      <c r="D733" s="43" t="s">
        <v>182</v>
      </c>
      <c r="E733" s="44">
        <v>455913</v>
      </c>
      <c r="F733" s="44">
        <f>Таблица14[[#This Row],[ip55]]*1.49987465123196</f>
        <v>683812.35186711664</v>
      </c>
      <c r="G733" s="41">
        <f>G724*3.25</f>
        <v>208</v>
      </c>
      <c r="H733" s="48">
        <v>3250</v>
      </c>
      <c r="I733" s="48"/>
      <c r="J733" s="48"/>
      <c r="K733" s="46"/>
      <c r="L733" s="46" t="s">
        <v>36</v>
      </c>
      <c r="M733" s="46" t="str">
        <f t="shared" si="37"/>
        <v>6400pt</v>
      </c>
      <c r="N733" s="46"/>
    </row>
    <row r="734" spans="1:14" ht="15">
      <c r="A734" s="42" t="s">
        <v>991</v>
      </c>
      <c r="B734" s="42">
        <v>6400</v>
      </c>
      <c r="C734" s="42" t="s">
        <v>181</v>
      </c>
      <c r="D734" s="43" t="s">
        <v>182</v>
      </c>
      <c r="E734" s="44">
        <v>470706</v>
      </c>
      <c r="F734" s="44">
        <f>Таблица14[[#This Row],[ip55]]*1.49987465123196</f>
        <v>705999.99758279102</v>
      </c>
      <c r="G734" s="41">
        <f>G724*3.5</f>
        <v>224</v>
      </c>
      <c r="H734" s="48">
        <v>3500</v>
      </c>
      <c r="I734" s="48"/>
      <c r="J734" s="48"/>
      <c r="K734" s="46"/>
      <c r="L734" s="46" t="s">
        <v>36</v>
      </c>
      <c r="M734" s="46" t="str">
        <f t="shared" si="37"/>
        <v>6400pt</v>
      </c>
      <c r="N734" s="46"/>
    </row>
    <row r="735" spans="1:14" ht="15">
      <c r="A735" s="42" t="s">
        <v>992</v>
      </c>
      <c r="B735" s="42">
        <v>6400</v>
      </c>
      <c r="C735" s="42" t="s">
        <v>181</v>
      </c>
      <c r="D735" s="43" t="s">
        <v>182</v>
      </c>
      <c r="E735" s="44">
        <v>523156</v>
      </c>
      <c r="F735" s="44">
        <f>Таблица14[[#This Row],[ip55]]*1.49987465123196</f>
        <v>784668.42303990736</v>
      </c>
      <c r="G735" s="41">
        <f>G724*3.75</f>
        <v>240</v>
      </c>
      <c r="H735" s="48">
        <v>3750</v>
      </c>
      <c r="I735" s="48"/>
      <c r="J735" s="48"/>
      <c r="K735" s="46"/>
      <c r="L735" s="46" t="s">
        <v>36</v>
      </c>
      <c r="M735" s="46" t="str">
        <f t="shared" si="37"/>
        <v>6400pt</v>
      </c>
      <c r="N735" s="46"/>
    </row>
    <row r="736" spans="1:14" ht="15">
      <c r="A736" s="42" t="s">
        <v>993</v>
      </c>
      <c r="B736" s="42">
        <v>6400</v>
      </c>
      <c r="C736" s="42" t="s">
        <v>181</v>
      </c>
      <c r="D736" s="43" t="s">
        <v>182</v>
      </c>
      <c r="E736" s="44">
        <v>537950</v>
      </c>
      <c r="F736" s="44">
        <f>Таблица14[[#This Row],[ip55]]*1.49987465123196</f>
        <v>806857.56863023294</v>
      </c>
      <c r="G736" s="41">
        <f>G724*4</f>
        <v>256</v>
      </c>
      <c r="H736" s="48">
        <v>4000</v>
      </c>
      <c r="I736" s="48"/>
      <c r="J736" s="48"/>
      <c r="K736" s="46"/>
      <c r="L736" s="46" t="s">
        <v>36</v>
      </c>
      <c r="M736" s="46" t="str">
        <f t="shared" si="37"/>
        <v>6400pt</v>
      </c>
      <c r="N736" s="46"/>
    </row>
    <row r="737" spans="1:14" ht="15">
      <c r="A737" s="42" t="s">
        <v>994</v>
      </c>
      <c r="B737" s="42">
        <v>6400</v>
      </c>
      <c r="C737" s="42" t="s">
        <v>212</v>
      </c>
      <c r="D737" s="43" t="s">
        <v>213</v>
      </c>
      <c r="E737" s="44">
        <v>412144</v>
      </c>
      <c r="F737" s="50">
        <f>Таблица14[[#This Row],[ip55]]*1.49987465123196</f>
        <v>618164.33825734491</v>
      </c>
      <c r="G737" s="41">
        <f>G732</f>
        <v>192</v>
      </c>
      <c r="H737" s="48">
        <v>3000</v>
      </c>
      <c r="I737" s="48"/>
      <c r="J737" s="48"/>
      <c r="K737" s="46"/>
      <c r="L737" s="46" t="s">
        <v>43</v>
      </c>
      <c r="M737" s="46" t="str">
        <f t="shared" si="37"/>
        <v>6400pr1</v>
      </c>
      <c r="N737" s="46">
        <v>1</v>
      </c>
    </row>
    <row r="738" spans="1:14" ht="15">
      <c r="A738" s="42" t="s">
        <v>995</v>
      </c>
      <c r="B738" s="42">
        <v>6400</v>
      </c>
      <c r="C738" s="42" t="s">
        <v>212</v>
      </c>
      <c r="D738" s="43" t="s">
        <v>215</v>
      </c>
      <c r="E738" s="44">
        <v>420827</v>
      </c>
      <c r="F738" s="50">
        <f>Таблица14[[#This Row],[ip55]]*1.49987465123196</f>
        <v>631187.74985399202</v>
      </c>
      <c r="G738" s="41">
        <f>G732</f>
        <v>192</v>
      </c>
      <c r="H738" s="48">
        <v>3000</v>
      </c>
      <c r="I738" s="48"/>
      <c r="J738" s="48"/>
      <c r="K738" s="46"/>
      <c r="L738" s="46" t="s">
        <v>43</v>
      </c>
      <c r="M738" s="46" t="str">
        <f t="shared" si="37"/>
        <v>6400pr3</v>
      </c>
      <c r="N738" s="46">
        <v>3</v>
      </c>
    </row>
    <row r="739" spans="1:14" ht="15">
      <c r="A739" s="42" t="s">
        <v>996</v>
      </c>
      <c r="B739" s="42">
        <v>6400</v>
      </c>
      <c r="C739" s="42" t="s">
        <v>212</v>
      </c>
      <c r="D739" s="43" t="s">
        <v>217</v>
      </c>
      <c r="E739" s="44">
        <v>429508</v>
      </c>
      <c r="F739" s="50">
        <f>Таблица14[[#This Row],[ip55]]*1.49987465123196</f>
        <v>644208.16170133674</v>
      </c>
      <c r="G739" s="41">
        <f>G732</f>
        <v>192</v>
      </c>
      <c r="H739" s="48">
        <v>3000</v>
      </c>
      <c r="I739" s="48"/>
      <c r="J739" s="48"/>
      <c r="K739" s="46"/>
      <c r="L739" s="46" t="s">
        <v>43</v>
      </c>
      <c r="M739" s="46" t="str">
        <f t="shared" si="37"/>
        <v>6400pr5</v>
      </c>
      <c r="N739" s="46">
        <v>5</v>
      </c>
    </row>
    <row r="740" spans="1:14" ht="15">
      <c r="A740" s="42" t="s">
        <v>997</v>
      </c>
      <c r="B740" s="42">
        <v>6400</v>
      </c>
      <c r="C740" s="42" t="s">
        <v>212</v>
      </c>
      <c r="D740" s="43" t="s">
        <v>219</v>
      </c>
      <c r="E740" s="44">
        <v>438191</v>
      </c>
      <c r="F740" s="50">
        <f>Таблица14[[#This Row],[ip55]]*1.49987465123196</f>
        <v>657231.57329798385</v>
      </c>
      <c r="G740" s="41">
        <f>G732</f>
        <v>192</v>
      </c>
      <c r="H740" s="48">
        <v>3000</v>
      </c>
      <c r="I740" s="48"/>
      <c r="J740" s="48"/>
      <c r="K740" s="46"/>
      <c r="L740" s="46" t="s">
        <v>43</v>
      </c>
      <c r="M740" s="46" t="str">
        <f t="shared" si="37"/>
        <v>6400pr4</v>
      </c>
      <c r="N740" s="46">
        <v>4</v>
      </c>
    </row>
    <row r="741" spans="1:14" ht="15">
      <c r="A741" s="42" t="s">
        <v>998</v>
      </c>
      <c r="B741" s="42">
        <v>6400</v>
      </c>
      <c r="C741" s="42" t="s">
        <v>212</v>
      </c>
      <c r="D741" s="43" t="s">
        <v>221</v>
      </c>
      <c r="E741" s="44">
        <v>446873</v>
      </c>
      <c r="F741" s="50">
        <f>Таблица14[[#This Row],[ip55]]*1.49987465123196</f>
        <v>670253.48501997965</v>
      </c>
      <c r="G741" s="41">
        <f>G732</f>
        <v>192</v>
      </c>
      <c r="H741" s="48">
        <v>3000</v>
      </c>
      <c r="I741" s="48"/>
      <c r="J741" s="48"/>
      <c r="K741" s="46"/>
      <c r="L741" s="46" t="s">
        <v>43</v>
      </c>
      <c r="M741" s="46" t="str">
        <f t="shared" si="37"/>
        <v>6400pr</v>
      </c>
      <c r="N741" s="46"/>
    </row>
    <row r="742" spans="1:14" ht="15">
      <c r="A742" s="42" t="s">
        <v>999</v>
      </c>
      <c r="B742" s="42">
        <v>6400</v>
      </c>
      <c r="C742" s="42" t="s">
        <v>212</v>
      </c>
      <c r="D742" s="43" t="s">
        <v>223</v>
      </c>
      <c r="E742" s="44">
        <v>455555</v>
      </c>
      <c r="F742" s="50">
        <f>Таблица14[[#This Row],[ip55]]*1.49987465123196</f>
        <v>683275.39674197556</v>
      </c>
      <c r="G742" s="41">
        <f>G732</f>
        <v>192</v>
      </c>
      <c r="H742" s="48">
        <v>3000</v>
      </c>
      <c r="I742" s="48"/>
      <c r="J742" s="48"/>
      <c r="K742" s="46"/>
      <c r="L742" s="46" t="s">
        <v>43</v>
      </c>
      <c r="M742" s="46" t="str">
        <f t="shared" si="37"/>
        <v>6400pr6</v>
      </c>
      <c r="N742" s="46">
        <v>6</v>
      </c>
    </row>
    <row r="743" spans="1:14" ht="15">
      <c r="A743" s="42" t="s">
        <v>1000</v>
      </c>
      <c r="B743" s="42">
        <v>6400</v>
      </c>
      <c r="C743" s="42" t="s">
        <v>212</v>
      </c>
      <c r="D743" s="43" t="s">
        <v>225</v>
      </c>
      <c r="E743" s="44">
        <v>551506</v>
      </c>
      <c r="F743" s="44">
        <f>Таблица14[[#This Row],[ip55]]*1.49987465123196</f>
        <v>827189.8694023334</v>
      </c>
      <c r="G743" s="41">
        <f>G732</f>
        <v>192</v>
      </c>
      <c r="H743" s="48">
        <v>3000</v>
      </c>
      <c r="I743" s="48"/>
      <c r="J743" s="48"/>
      <c r="K743" s="46"/>
      <c r="L743" s="46" t="s">
        <v>42</v>
      </c>
      <c r="M743" s="46" t="str">
        <f t="shared" si="37"/>
        <v>6400prf1</v>
      </c>
      <c r="N743" s="46">
        <v>1</v>
      </c>
    </row>
    <row r="744" spans="1:14" ht="15">
      <c r="A744" s="42" t="s">
        <v>1001</v>
      </c>
      <c r="B744" s="42">
        <v>6400</v>
      </c>
      <c r="C744" s="42" t="s">
        <v>212</v>
      </c>
      <c r="D744" s="43" t="s">
        <v>227</v>
      </c>
      <c r="E744" s="44">
        <v>699550</v>
      </c>
      <c r="F744" s="44">
        <f>Таблица14[[#This Row],[ip55]]*1.49987465123196</f>
        <v>1049237.3122693177</v>
      </c>
      <c r="G744" s="41">
        <f>G732</f>
        <v>192</v>
      </c>
      <c r="H744" s="48">
        <v>3000</v>
      </c>
      <c r="I744" s="48"/>
      <c r="J744" s="48"/>
      <c r="K744" s="46"/>
      <c r="L744" s="46" t="s">
        <v>42</v>
      </c>
      <c r="M744" s="46" t="str">
        <f t="shared" si="37"/>
        <v>6400prf2</v>
      </c>
      <c r="N744" s="46">
        <v>2</v>
      </c>
    </row>
    <row r="745" spans="1:14" ht="15">
      <c r="A745" s="42" t="s">
        <v>1002</v>
      </c>
      <c r="B745" s="42">
        <v>6400</v>
      </c>
      <c r="C745" s="42" t="s">
        <v>212</v>
      </c>
      <c r="D745" s="43" t="s">
        <v>229</v>
      </c>
      <c r="E745" s="44">
        <v>995638</v>
      </c>
      <c r="F745" s="44">
        <f>Таблица14[[#This Row],[ip55]]*1.49987465123196</f>
        <v>1493332.1980032863</v>
      </c>
      <c r="G745" s="41">
        <f>G732</f>
        <v>192</v>
      </c>
      <c r="H745" s="48">
        <v>3000</v>
      </c>
      <c r="I745" s="48"/>
      <c r="J745" s="48"/>
      <c r="K745" s="46"/>
      <c r="L745" s="46" t="s">
        <v>42</v>
      </c>
      <c r="M745" s="46" t="str">
        <f t="shared" si="37"/>
        <v>6400prf3</v>
      </c>
      <c r="N745" s="46">
        <v>3</v>
      </c>
    </row>
    <row r="746" spans="1:14" ht="15">
      <c r="A746" s="42" t="s">
        <v>1003</v>
      </c>
      <c r="B746" s="42">
        <v>6400</v>
      </c>
      <c r="C746" s="42" t="s">
        <v>231</v>
      </c>
      <c r="D746" s="43" t="s">
        <v>232</v>
      </c>
      <c r="E746" s="44">
        <v>241056</v>
      </c>
      <c r="F746" s="44">
        <f>Таблица14[[#This Row],[ip55]]*1.49987465123196</f>
        <v>361553.78392737138</v>
      </c>
      <c r="G746" s="41">
        <f>G724</f>
        <v>64</v>
      </c>
      <c r="H746" s="48">
        <v>350</v>
      </c>
      <c r="I746" s="48">
        <v>350</v>
      </c>
      <c r="J746" s="48"/>
      <c r="K746" s="46"/>
      <c r="L746" s="46" t="s">
        <v>47</v>
      </c>
      <c r="M746" s="46" t="str">
        <f t="shared" si="37"/>
        <v>6400uv</v>
      </c>
      <c r="N746" s="46"/>
    </row>
    <row r="747" spans="1:14" ht="15">
      <c r="A747" s="42" t="s">
        <v>1004</v>
      </c>
      <c r="B747" s="42">
        <v>6400</v>
      </c>
      <c r="C747" s="42" t="s">
        <v>234</v>
      </c>
      <c r="D747" s="43" t="s">
        <v>235</v>
      </c>
      <c r="E747" s="44">
        <v>189984</v>
      </c>
      <c r="F747" s="44">
        <f>Таблица14[[#This Row],[ip55]]*1.49987465123196</f>
        <v>284952.18573965272</v>
      </c>
      <c r="G747" s="41">
        <f>G724</f>
        <v>64</v>
      </c>
      <c r="H747" s="48">
        <v>350</v>
      </c>
      <c r="I747" s="48">
        <v>350</v>
      </c>
      <c r="J747" s="48"/>
      <c r="K747" s="46"/>
      <c r="L747" s="46" t="s">
        <v>44</v>
      </c>
      <c r="M747" s="46" t="str">
        <f t="shared" si="37"/>
        <v>6400ug</v>
      </c>
      <c r="N747" s="46"/>
    </row>
    <row r="748" spans="1:14" ht="15">
      <c r="A748" s="42" t="s">
        <v>1005</v>
      </c>
      <c r="B748" s="42">
        <v>6400</v>
      </c>
      <c r="C748" s="42" t="s">
        <v>237</v>
      </c>
      <c r="D748" s="43" t="s">
        <v>238</v>
      </c>
      <c r="E748" s="44">
        <v>412656</v>
      </c>
      <c r="F748" s="44">
        <f>Таблица14[[#This Row],[ip55]]*1.49987465123196</f>
        <v>618932.27407877566</v>
      </c>
      <c r="G748" s="41">
        <f>G726</f>
        <v>96</v>
      </c>
      <c r="H748" s="48">
        <v>350</v>
      </c>
      <c r="I748" s="48">
        <v>150</v>
      </c>
      <c r="J748" s="48">
        <v>350</v>
      </c>
      <c r="K748" s="46"/>
      <c r="L748" s="46" t="s">
        <v>63</v>
      </c>
      <c r="M748" s="46" t="str">
        <f t="shared" si="37"/>
        <v>6400zv</v>
      </c>
      <c r="N748" s="46"/>
    </row>
    <row r="749" spans="1:14" ht="15">
      <c r="A749" s="42" t="s">
        <v>1006</v>
      </c>
      <c r="B749" s="42">
        <v>6400</v>
      </c>
      <c r="C749" s="42" t="s">
        <v>240</v>
      </c>
      <c r="D749" s="43" t="s">
        <v>241</v>
      </c>
      <c r="E749" s="44">
        <v>310513</v>
      </c>
      <c r="F749" s="44">
        <f>Таблица14[[#This Row],[ip55]]*1.49987465123196</f>
        <v>465730.57757798961</v>
      </c>
      <c r="G749" s="41">
        <f>G726</f>
        <v>96</v>
      </c>
      <c r="H749" s="48">
        <v>350</v>
      </c>
      <c r="I749" s="48">
        <v>150</v>
      </c>
      <c r="J749" s="48">
        <v>350</v>
      </c>
      <c r="K749" s="46"/>
      <c r="L749" s="46" t="s">
        <v>66</v>
      </c>
      <c r="M749" s="46" t="str">
        <f t="shared" si="37"/>
        <v>6400zg</v>
      </c>
      <c r="N749" s="46"/>
    </row>
    <row r="750" spans="1:14" ht="15">
      <c r="A750" s="42" t="s">
        <v>1007</v>
      </c>
      <c r="B750" s="42">
        <v>6400</v>
      </c>
      <c r="C750" s="42" t="s">
        <v>243</v>
      </c>
      <c r="D750" s="43" t="s">
        <v>244</v>
      </c>
      <c r="E750" s="44">
        <v>447874</v>
      </c>
      <c r="F750" s="44">
        <f>Таблица14[[#This Row],[ip55]]*1.49987465123196</f>
        <v>671754.85954586288</v>
      </c>
      <c r="G750" s="41">
        <f>G726</f>
        <v>96</v>
      </c>
      <c r="H750" s="48">
        <v>350</v>
      </c>
      <c r="I750" s="48">
        <v>350</v>
      </c>
      <c r="J750" s="48">
        <v>350</v>
      </c>
      <c r="K750" s="46"/>
      <c r="L750" s="46" t="s">
        <v>68</v>
      </c>
      <c r="M750" s="46" t="str">
        <f t="shared" si="37"/>
        <v>6400tv</v>
      </c>
      <c r="N750" s="46"/>
    </row>
    <row r="751" spans="1:14" ht="15">
      <c r="A751" s="42" t="s">
        <v>1008</v>
      </c>
      <c r="B751" s="42">
        <v>6400</v>
      </c>
      <c r="C751" s="42" t="s">
        <v>246</v>
      </c>
      <c r="D751" s="43" t="s">
        <v>247</v>
      </c>
      <c r="E751" s="44">
        <v>577309</v>
      </c>
      <c r="F751" s="44">
        <f>Таблица14[[#This Row],[ip55]]*1.49987465123196</f>
        <v>865891.13502807159</v>
      </c>
      <c r="G751" s="41">
        <f>G726</f>
        <v>96</v>
      </c>
      <c r="H751" s="48">
        <v>350</v>
      </c>
      <c r="I751" s="48">
        <v>350</v>
      </c>
      <c r="J751" s="48">
        <v>350</v>
      </c>
      <c r="K751" s="46"/>
      <c r="L751" s="46" t="s">
        <v>71</v>
      </c>
      <c r="M751" s="46" t="str">
        <f t="shared" si="37"/>
        <v>6400tg</v>
      </c>
      <c r="N751" s="46"/>
    </row>
    <row r="752" spans="1:14" ht="15">
      <c r="A752" s="42" t="s">
        <v>1009</v>
      </c>
      <c r="B752" s="42">
        <v>6400</v>
      </c>
      <c r="C752" s="42" t="s">
        <v>249</v>
      </c>
      <c r="D752" s="43" t="s">
        <v>250</v>
      </c>
      <c r="E752" s="44">
        <v>432981</v>
      </c>
      <c r="F752" s="44">
        <f>Таблица14[[#This Row],[ip55]]*1.49987465123196</f>
        <v>649417.22636506532</v>
      </c>
      <c r="G752" s="41">
        <v>96</v>
      </c>
      <c r="H752" s="48">
        <v>500</v>
      </c>
      <c r="I752" s="48">
        <v>500</v>
      </c>
      <c r="J752" s="48">
        <v>500</v>
      </c>
      <c r="K752" s="46"/>
      <c r="L752" s="46" t="s">
        <v>56</v>
      </c>
      <c r="M752" s="46" t="str">
        <f t="shared" si="37"/>
        <v>6400kl</v>
      </c>
      <c r="N752" s="46"/>
    </row>
    <row r="753" spans="1:14" ht="15">
      <c r="A753" s="42" t="s">
        <v>1010</v>
      </c>
      <c r="B753" s="42">
        <v>6400</v>
      </c>
      <c r="C753" s="42" t="s">
        <v>252</v>
      </c>
      <c r="D753" s="43" t="s">
        <v>250</v>
      </c>
      <c r="E753" s="44">
        <v>432981</v>
      </c>
      <c r="F753" s="44">
        <f>Таблица14[[#This Row],[ip55]]*1.49987465123196</f>
        <v>649417.22636506532</v>
      </c>
      <c r="G753" s="41">
        <f>G726</f>
        <v>96</v>
      </c>
      <c r="H753" s="48">
        <v>500</v>
      </c>
      <c r="I753" s="48">
        <v>500</v>
      </c>
      <c r="J753" s="48">
        <v>500</v>
      </c>
      <c r="K753" s="46"/>
      <c r="L753" s="46" t="s">
        <v>50</v>
      </c>
      <c r="M753" s="46" t="str">
        <f t="shared" si="37"/>
        <v>6400kp</v>
      </c>
      <c r="N753" s="46"/>
    </row>
    <row r="754" spans="1:14" ht="15">
      <c r="A754" s="41" t="s">
        <v>1011</v>
      </c>
      <c r="B754" s="42">
        <v>6400</v>
      </c>
      <c r="C754" s="42" t="s">
        <v>254</v>
      </c>
      <c r="D754" s="43" t="s">
        <v>255</v>
      </c>
      <c r="E754" s="44">
        <v>110654</v>
      </c>
      <c r="F754" s="44">
        <f>Таблица14[[#This Row],[ip55]]*1.49987465123196</f>
        <v>165967.12965742132</v>
      </c>
      <c r="G754" s="41">
        <f>G722</f>
        <v>32</v>
      </c>
      <c r="H754" s="48">
        <v>200</v>
      </c>
      <c r="I754" s="48">
        <v>300</v>
      </c>
      <c r="J754" s="48"/>
      <c r="K754" s="46"/>
      <c r="L754" s="46" t="s">
        <v>38</v>
      </c>
      <c r="M754" s="46" t="str">
        <f t="shared" si="37"/>
        <v>6400pf</v>
      </c>
      <c r="N754" s="46"/>
    </row>
    <row r="755" spans="1:14" ht="15">
      <c r="A755" s="41" t="s">
        <v>1012</v>
      </c>
      <c r="B755" s="42">
        <v>6400</v>
      </c>
      <c r="C755" s="42" t="s">
        <v>257</v>
      </c>
      <c r="D755" s="43" t="s">
        <v>258</v>
      </c>
      <c r="E755" s="44">
        <v>300639</v>
      </c>
      <c r="F755" s="44">
        <f>Таблица14[[#This Row],[ip55]]*1.49987465123196</f>
        <v>450920.81527172524</v>
      </c>
      <c r="G755" s="41"/>
      <c r="H755" s="48"/>
      <c r="I755" s="48"/>
      <c r="J755" s="48"/>
      <c r="K755" s="46"/>
      <c r="L755" s="46" t="s">
        <v>46</v>
      </c>
      <c r="M755" s="46" t="str">
        <f t="shared" si="37"/>
        <v>6400ugf</v>
      </c>
      <c r="N755" s="46"/>
    </row>
    <row r="756" spans="1:14" ht="15">
      <c r="A756" s="41" t="s">
        <v>1013</v>
      </c>
      <c r="B756" s="42">
        <v>6400</v>
      </c>
      <c r="C756" s="42" t="s">
        <v>260</v>
      </c>
      <c r="D756" s="43" t="s">
        <v>261</v>
      </c>
      <c r="E756" s="44">
        <v>351710</v>
      </c>
      <c r="F756" s="44">
        <f>Таблица14[[#This Row],[ip55]]*1.49987465123196</f>
        <v>527520.91358479264</v>
      </c>
      <c r="G756" s="41"/>
      <c r="H756" s="48"/>
      <c r="I756" s="48"/>
      <c r="J756" s="48"/>
      <c r="K756" s="46"/>
      <c r="L756" s="46" t="s">
        <v>49</v>
      </c>
      <c r="M756" s="46" t="str">
        <f t="shared" si="37"/>
        <v>6400uvf</v>
      </c>
      <c r="N756" s="46"/>
    </row>
    <row r="757" spans="1:14" ht="15">
      <c r="A757" s="41" t="s">
        <v>1014</v>
      </c>
      <c r="B757" s="42">
        <v>6400</v>
      </c>
      <c r="C757" s="42" t="s">
        <v>263</v>
      </c>
      <c r="D757" s="43" t="s">
        <v>264</v>
      </c>
      <c r="E757" s="44">
        <v>221308</v>
      </c>
      <c r="F757" s="44">
        <f>Таблица14[[#This Row],[ip55]]*1.49987465123196</f>
        <v>331934.25931484264</v>
      </c>
      <c r="G757" s="41"/>
      <c r="H757" s="48"/>
      <c r="I757" s="48"/>
      <c r="J757" s="48"/>
      <c r="K757" s="46"/>
      <c r="L757" s="46"/>
      <c r="M757" s="46" t="str">
        <f t="shared" si="37"/>
        <v>6400</v>
      </c>
      <c r="N757" s="46"/>
    </row>
    <row r="758" spans="1:14" ht="15">
      <c r="A758" s="42" t="s">
        <v>1015</v>
      </c>
      <c r="B758" s="42">
        <v>6400</v>
      </c>
      <c r="C758" s="42"/>
      <c r="D758" s="43" t="s">
        <v>266</v>
      </c>
      <c r="E758" s="44">
        <v>200880</v>
      </c>
      <c r="F758" s="44">
        <f>Таблица14[[#This Row],[ip55]]*1.49987465123196</f>
        <v>301294.81993947615</v>
      </c>
      <c r="G758" s="51">
        <f t="shared" ref="G758:G759" si="38">G722</f>
        <v>32</v>
      </c>
      <c r="H758" s="48">
        <v>200</v>
      </c>
      <c r="I758" s="48">
        <v>300</v>
      </c>
      <c r="J758" s="48"/>
      <c r="K758" s="46"/>
      <c r="L758" s="46"/>
      <c r="M758" s="46" t="str">
        <f t="shared" si="37"/>
        <v>6400</v>
      </c>
      <c r="N758" s="46"/>
    </row>
    <row r="759" spans="1:14" ht="15">
      <c r="A759" s="42" t="s">
        <v>1016</v>
      </c>
      <c r="B759" s="42">
        <v>6400</v>
      </c>
      <c r="C759" s="42" t="s">
        <v>268</v>
      </c>
      <c r="D759" s="43" t="s">
        <v>269</v>
      </c>
      <c r="E759" s="44">
        <v>1487857</v>
      </c>
      <c r="F759" s="44">
        <f>Таблица14[[#This Row],[ip55]]*1.49987465123196</f>
        <v>2231598.9989580302</v>
      </c>
      <c r="G759" s="51">
        <f t="shared" si="38"/>
        <v>48</v>
      </c>
      <c r="H759" s="48">
        <v>500</v>
      </c>
      <c r="I759" s="48">
        <v>500</v>
      </c>
      <c r="J759" s="48"/>
      <c r="K759" s="46"/>
      <c r="L759" s="46"/>
      <c r="M759" s="46" t="str">
        <f t="shared" si="37"/>
        <v>6400</v>
      </c>
      <c r="N759" s="46"/>
    </row>
    <row r="760" spans="1:14" ht="15">
      <c r="A760" s="42" t="s">
        <v>1017</v>
      </c>
      <c r="B760" s="42">
        <v>6400</v>
      </c>
      <c r="C760" s="42"/>
      <c r="D760" s="43" t="s">
        <v>271</v>
      </c>
      <c r="E760" s="44">
        <v>258079</v>
      </c>
      <c r="F760" s="44">
        <f>Таблица14[[#This Row],[ip55]]*1.49987465123196</f>
        <v>387086.15011529304</v>
      </c>
      <c r="G760" s="51">
        <f>G723</f>
        <v>48</v>
      </c>
      <c r="H760" s="48">
        <v>200</v>
      </c>
      <c r="I760" s="48">
        <v>500</v>
      </c>
      <c r="J760" s="48"/>
      <c r="K760" s="46"/>
      <c r="L760" s="46"/>
      <c r="M760" s="46" t="str">
        <f t="shared" si="37"/>
        <v>6400</v>
      </c>
      <c r="N760" s="46"/>
    </row>
    <row r="761" spans="1:14" ht="15">
      <c r="A761" s="42" t="s">
        <v>1018</v>
      </c>
      <c r="B761" s="42">
        <v>6400</v>
      </c>
      <c r="C761" s="42"/>
      <c r="D761" s="43" t="s">
        <v>538</v>
      </c>
      <c r="E761" s="44">
        <v>742577</v>
      </c>
      <c r="F761" s="44">
        <f>Таблица14[[#This Row],[ip55]]*1.49987465123196</f>
        <v>1113772.4188878753</v>
      </c>
      <c r="G761" s="51">
        <f>G725</f>
        <v>80</v>
      </c>
      <c r="H761" s="48">
        <v>200</v>
      </c>
      <c r="I761" s="48">
        <v>1000</v>
      </c>
      <c r="J761" s="48"/>
      <c r="K761" s="46"/>
      <c r="L761" s="46"/>
      <c r="M761" s="46" t="str">
        <f t="shared" si="37"/>
        <v>6400</v>
      </c>
      <c r="N761" s="46"/>
    </row>
    <row r="762" spans="1:14" ht="15">
      <c r="A762" s="42" t="s">
        <v>1019</v>
      </c>
      <c r="B762" s="42">
        <v>6400</v>
      </c>
      <c r="C762" s="42"/>
      <c r="D762" s="43" t="s">
        <v>275</v>
      </c>
      <c r="E762" s="44">
        <v>564187</v>
      </c>
      <c r="F762" s="44">
        <f>Таблица14[[#This Row],[ip55]]*1.49987465123196</f>
        <v>846209.77985460591</v>
      </c>
      <c r="G762" s="51">
        <f>G725</f>
        <v>80</v>
      </c>
      <c r="H762" s="48">
        <v>200</v>
      </c>
      <c r="I762" s="48">
        <v>1000</v>
      </c>
      <c r="J762" s="48"/>
      <c r="K762" s="46"/>
      <c r="L762" s="46"/>
      <c r="M762" s="46" t="str">
        <f t="shared" si="37"/>
        <v>6400</v>
      </c>
      <c r="N762" s="46"/>
    </row>
    <row r="763" spans="1:14" ht="15">
      <c r="A763" s="42" t="s">
        <v>1020</v>
      </c>
      <c r="B763" s="42">
        <v>6400</v>
      </c>
      <c r="C763" s="42"/>
      <c r="D763" s="43" t="s">
        <v>277</v>
      </c>
      <c r="E763" s="44">
        <v>374982</v>
      </c>
      <c r="F763" s="44">
        <f>Таблица14[[#This Row],[ip55]]*1.49987465123196</f>
        <v>562425.99646826286</v>
      </c>
      <c r="G763" s="51">
        <f t="shared" ref="G763:G764" si="39">G723</f>
        <v>48</v>
      </c>
      <c r="H763" s="48">
        <v>200</v>
      </c>
      <c r="I763" s="48">
        <v>500</v>
      </c>
      <c r="J763" s="48"/>
      <c r="K763" s="46"/>
      <c r="L763" s="46"/>
      <c r="M763" s="46" t="str">
        <f t="shared" si="37"/>
        <v>6400</v>
      </c>
      <c r="N763" s="46"/>
    </row>
    <row r="764" spans="1:14" ht="15">
      <c r="A764" s="42" t="s">
        <v>1021</v>
      </c>
      <c r="B764" s="42">
        <v>6400</v>
      </c>
      <c r="C764" s="42" t="s">
        <v>279</v>
      </c>
      <c r="D764" s="43" t="s">
        <v>280</v>
      </c>
      <c r="E764" s="44">
        <v>568116</v>
      </c>
      <c r="F764" s="44">
        <f>Таблица14[[#This Row],[ip55]]*1.49987465123196</f>
        <v>852102.78735929623</v>
      </c>
      <c r="G764" s="51">
        <f t="shared" si="39"/>
        <v>64</v>
      </c>
      <c r="H764" s="48">
        <v>1000</v>
      </c>
      <c r="I764" s="48"/>
      <c r="J764" s="48"/>
      <c r="K764" s="46"/>
      <c r="L764" s="46" t="s">
        <v>75</v>
      </c>
      <c r="M764" s="46" t="str">
        <f t="shared" si="37"/>
        <v>6400sk</v>
      </c>
      <c r="N764" s="46"/>
    </row>
    <row r="765" spans="1:14" ht="15">
      <c r="A765" s="42" t="s">
        <v>1022</v>
      </c>
      <c r="B765" s="42">
        <v>6400</v>
      </c>
      <c r="C765" s="42"/>
      <c r="D765" s="43" t="s">
        <v>282</v>
      </c>
      <c r="E765" s="44">
        <v>1339071</v>
      </c>
      <c r="F765" s="44">
        <f>Таблица14[[#This Row],[ip55]]*1.49987465123196</f>
        <v>2008438.6490998319</v>
      </c>
      <c r="G765" s="41">
        <f>G724</f>
        <v>64</v>
      </c>
      <c r="H765" s="48">
        <v>1000</v>
      </c>
      <c r="I765" s="48"/>
      <c r="J765" s="48"/>
      <c r="K765" s="46"/>
      <c r="L765" s="46"/>
      <c r="M765" s="46" t="str">
        <f t="shared" si="37"/>
        <v>6400</v>
      </c>
      <c r="N765" s="46"/>
    </row>
    <row r="766" spans="1:14" ht="15">
      <c r="A766" s="42" t="s">
        <v>1023</v>
      </c>
      <c r="B766" s="42">
        <v>6400</v>
      </c>
      <c r="C766" s="42"/>
      <c r="D766" s="43" t="s">
        <v>284</v>
      </c>
      <c r="E766" s="44">
        <v>1264678</v>
      </c>
      <c r="F766" s="44">
        <f>Таблица14[[#This Row],[ip55]]*1.49987465123196</f>
        <v>1896858.4741707328</v>
      </c>
      <c r="G766" s="41">
        <f>G724</f>
        <v>64</v>
      </c>
      <c r="H766" s="48">
        <v>1000</v>
      </c>
      <c r="I766" s="48"/>
      <c r="J766" s="48"/>
      <c r="K766" s="46"/>
      <c r="L766" s="46"/>
      <c r="M766" s="46" t="str">
        <f t="shared" si="37"/>
        <v>6400</v>
      </c>
      <c r="N766" s="46"/>
    </row>
    <row r="767" spans="1:14" ht="15">
      <c r="A767" s="42" t="s">
        <v>1024</v>
      </c>
      <c r="B767" s="42">
        <v>6400</v>
      </c>
      <c r="C767" s="42"/>
      <c r="D767" s="43" t="s">
        <v>286</v>
      </c>
      <c r="E767" s="44">
        <v>1807746</v>
      </c>
      <c r="F767" s="44">
        <f>Таблица14[[#This Row],[ip55]]*1.49987465123196</f>
        <v>2711392.4012659709</v>
      </c>
      <c r="G767" s="41">
        <f>G724</f>
        <v>64</v>
      </c>
      <c r="H767" s="48">
        <v>1000</v>
      </c>
      <c r="I767" s="48"/>
      <c r="J767" s="48"/>
      <c r="K767" s="46"/>
      <c r="L767" s="46"/>
      <c r="M767" s="46" t="str">
        <f t="shared" si="37"/>
        <v>6400</v>
      </c>
      <c r="N767" s="46"/>
    </row>
    <row r="768" spans="1:14" ht="15">
      <c r="A768" s="42" t="s">
        <v>1025</v>
      </c>
      <c r="B768" s="42">
        <v>6400</v>
      </c>
      <c r="C768" s="42"/>
      <c r="D768" s="43" t="s">
        <v>288</v>
      </c>
      <c r="E768" s="44">
        <v>492661</v>
      </c>
      <c r="F768" s="44">
        <f>Таблица14[[#This Row],[ip55]]*1.49987465123196</f>
        <v>738929.7455505887</v>
      </c>
      <c r="G768" s="41">
        <f>G724</f>
        <v>64</v>
      </c>
      <c r="H768" s="48">
        <v>1000</v>
      </c>
      <c r="I768" s="48"/>
      <c r="J768" s="48"/>
      <c r="K768" s="46"/>
      <c r="L768" s="46"/>
      <c r="M768" s="46" t="str">
        <f t="shared" si="37"/>
        <v>6400</v>
      </c>
      <c r="N768" s="46"/>
    </row>
    <row r="769" spans="1:14" ht="15">
      <c r="A769" s="42" t="s">
        <v>1026</v>
      </c>
      <c r="B769" s="42">
        <v>6400</v>
      </c>
      <c r="C769" s="42"/>
      <c r="D769" s="43" t="s">
        <v>290</v>
      </c>
      <c r="E769" s="44">
        <v>1290671</v>
      </c>
      <c r="F769" s="44">
        <f>Таблица14[[#This Row],[ip55]]*1.49987465123196</f>
        <v>1935844.7159802052</v>
      </c>
      <c r="G769" s="41">
        <f>G724</f>
        <v>64</v>
      </c>
      <c r="H769" s="48">
        <v>1000</v>
      </c>
      <c r="I769" s="48"/>
      <c r="J769" s="48"/>
      <c r="K769" s="46"/>
      <c r="L769" s="46"/>
      <c r="M769" s="46" t="str">
        <f t="shared" si="37"/>
        <v>6400</v>
      </c>
      <c r="N769" s="46"/>
    </row>
    <row r="770" spans="1:14" ht="15">
      <c r="A770" s="42" t="s">
        <v>1027</v>
      </c>
      <c r="B770" s="42">
        <v>6400</v>
      </c>
      <c r="C770" s="42"/>
      <c r="D770" s="43" t="s">
        <v>364</v>
      </c>
      <c r="E770" s="44">
        <v>2121429</v>
      </c>
      <c r="F770" s="44">
        <f>Таблица14[[#This Row],[ip55]]*1.49987465123196</f>
        <v>3181877.5814883658</v>
      </c>
      <c r="G770" s="41">
        <f>G724</f>
        <v>64</v>
      </c>
      <c r="H770" s="48">
        <v>1000</v>
      </c>
      <c r="I770" s="48"/>
      <c r="J770" s="48"/>
      <c r="K770" s="46"/>
      <c r="L770" s="46"/>
      <c r="M770" s="46" t="str">
        <f t="shared" ref="M770:M833" si="40">B770&amp;L770&amp;N770</f>
        <v>6400</v>
      </c>
      <c r="N770" s="46"/>
    </row>
    <row r="771" spans="1:14" ht="15">
      <c r="A771" s="42" t="s">
        <v>1028</v>
      </c>
      <c r="B771" s="42">
        <v>6400</v>
      </c>
      <c r="C771" s="42"/>
      <c r="D771" s="43" t="s">
        <v>294</v>
      </c>
      <c r="E771" s="44">
        <v>1839314</v>
      </c>
      <c r="F771" s="44">
        <f>Таблица14[[#This Row],[ip55]]*1.49987465123196</f>
        <v>2758740.4442560612</v>
      </c>
      <c r="G771" s="41">
        <f>G724</f>
        <v>64</v>
      </c>
      <c r="H771" s="48">
        <v>1000</v>
      </c>
      <c r="I771" s="48"/>
      <c r="J771" s="48"/>
      <c r="K771" s="46"/>
      <c r="L771" s="46"/>
      <c r="M771" s="46" t="str">
        <f t="shared" si="40"/>
        <v>6400</v>
      </c>
      <c r="N771" s="46"/>
    </row>
    <row r="772" spans="1:14" ht="15">
      <c r="A772" s="42" t="s">
        <v>1029</v>
      </c>
      <c r="B772" s="42">
        <v>6400</v>
      </c>
      <c r="C772" s="42"/>
      <c r="D772" s="43" t="s">
        <v>427</v>
      </c>
      <c r="E772" s="44">
        <v>2774626</v>
      </c>
      <c r="F772" s="44">
        <f>Таблица14[[#This Row],[ip55]]*1.49987465123196</f>
        <v>4161591.2040491286</v>
      </c>
      <c r="G772" s="41"/>
      <c r="H772" s="48">
        <v>0</v>
      </c>
      <c r="I772" s="48"/>
      <c r="J772" s="48"/>
      <c r="K772" s="46"/>
      <c r="L772" s="46"/>
      <c r="M772" s="46" t="str">
        <f t="shared" si="40"/>
        <v>6400</v>
      </c>
      <c r="N772" s="46"/>
    </row>
    <row r="773" spans="1:14" ht="15">
      <c r="A773" s="42" t="s">
        <v>1030</v>
      </c>
      <c r="B773" s="42">
        <v>6400</v>
      </c>
      <c r="C773" s="42" t="s">
        <v>298</v>
      </c>
      <c r="D773" s="43" t="s">
        <v>299</v>
      </c>
      <c r="E773" s="44">
        <v>875979</v>
      </c>
      <c r="F773" s="44">
        <f>Таблица14[[#This Row],[ip55]]*1.49987465123196</f>
        <v>1313858.6971115211</v>
      </c>
      <c r="G773" s="41">
        <f>G725</f>
        <v>80</v>
      </c>
      <c r="H773" s="48">
        <v>1500</v>
      </c>
      <c r="I773" s="48"/>
      <c r="J773" s="48"/>
      <c r="K773" s="46"/>
      <c r="L773" s="46" t="s">
        <v>84</v>
      </c>
      <c r="M773" s="46" t="str">
        <f t="shared" si="40"/>
        <v>6400tsv</v>
      </c>
      <c r="N773" s="46"/>
    </row>
    <row r="774" spans="1:14" ht="15">
      <c r="A774" s="42" t="s">
        <v>1031</v>
      </c>
      <c r="B774" s="42">
        <v>6400</v>
      </c>
      <c r="C774" s="42"/>
      <c r="D774" s="43" t="s">
        <v>301</v>
      </c>
      <c r="E774" s="44">
        <v>1099915</v>
      </c>
      <c r="F774" s="44">
        <f>Таблица14[[#This Row],[ip55]]*1.49987465123196</f>
        <v>1649734.6270098013</v>
      </c>
      <c r="G774" s="41">
        <f>G724</f>
        <v>64</v>
      </c>
      <c r="H774" s="48">
        <v>1500</v>
      </c>
      <c r="I774" s="48">
        <v>500</v>
      </c>
      <c r="J774" s="48"/>
      <c r="K774" s="46"/>
      <c r="L774" s="46"/>
      <c r="M774" s="46" t="str">
        <f t="shared" si="40"/>
        <v>6400</v>
      </c>
      <c r="N774" s="46"/>
    </row>
    <row r="775" spans="1:14" ht="15">
      <c r="A775" s="42" t="s">
        <v>1032</v>
      </c>
      <c r="B775" s="42">
        <v>6400</v>
      </c>
      <c r="C775" s="42"/>
      <c r="D775" s="43" t="s">
        <v>303</v>
      </c>
      <c r="E775" s="44">
        <v>442414</v>
      </c>
      <c r="F775" s="44">
        <f>Таблица14[[#This Row],[ip55]]*1.49987465123196</f>
        <v>663565.5439501364</v>
      </c>
      <c r="G775" s="41">
        <f>G728</f>
        <v>128</v>
      </c>
      <c r="H775" s="48">
        <v>1500</v>
      </c>
      <c r="I775" s="48"/>
      <c r="J775" s="48"/>
      <c r="K775" s="46"/>
      <c r="L775" s="46"/>
      <c r="M775" s="46" t="str">
        <f t="shared" si="40"/>
        <v>6400</v>
      </c>
      <c r="N775" s="46"/>
    </row>
    <row r="776" spans="1:14" ht="15">
      <c r="A776" s="42" t="s">
        <v>1033</v>
      </c>
      <c r="B776" s="42">
        <v>6400</v>
      </c>
      <c r="C776" s="42"/>
      <c r="D776" s="43" t="s">
        <v>305</v>
      </c>
      <c r="E776" s="44">
        <v>731067</v>
      </c>
      <c r="F776" s="44">
        <f>Таблица14[[#This Row],[ip55]]*1.49987465123196</f>
        <v>1096508.8616521955</v>
      </c>
      <c r="G776" s="41">
        <f>G727</f>
        <v>112</v>
      </c>
      <c r="H776" s="48">
        <v>1500</v>
      </c>
      <c r="I776" s="48">
        <v>500</v>
      </c>
      <c r="J776" s="48"/>
      <c r="K776" s="46"/>
      <c r="L776" s="46"/>
      <c r="M776" s="46" t="str">
        <f t="shared" si="40"/>
        <v>6400</v>
      </c>
      <c r="N776" s="46"/>
    </row>
    <row r="777" spans="1:14" ht="15">
      <c r="A777" s="42" t="s">
        <v>854</v>
      </c>
      <c r="B777" s="42">
        <v>6400</v>
      </c>
      <c r="C777" s="42"/>
      <c r="D777" s="43" t="s">
        <v>111</v>
      </c>
      <c r="E777" s="44">
        <v>152542</v>
      </c>
      <c r="F777" s="44">
        <f>Таблица14[[#This Row],[ip55]]*1.49987465123196</f>
        <v>228793.87904822564</v>
      </c>
      <c r="G777" s="41"/>
      <c r="H777" s="48">
        <v>500</v>
      </c>
      <c r="I777" s="48"/>
      <c r="J777" s="48"/>
      <c r="K777" s="46"/>
      <c r="L777" s="46"/>
      <c r="M777" s="46" t="str">
        <f t="shared" si="40"/>
        <v>6400</v>
      </c>
      <c r="N777" s="46"/>
    </row>
    <row r="778" spans="1:14" ht="15">
      <c r="A778" s="42" t="s">
        <v>1034</v>
      </c>
      <c r="B778" s="42">
        <v>6400</v>
      </c>
      <c r="C778" s="42"/>
      <c r="D778" s="43" t="s">
        <v>308</v>
      </c>
      <c r="E778" s="44">
        <v>62818</v>
      </c>
      <c r="F778" s="44">
        <f>Таблица14[[#This Row],[ip55]]*1.49987465123196</f>
        <v>94219.125841089262</v>
      </c>
      <c r="G778" s="41"/>
      <c r="H778" s="48">
        <v>200</v>
      </c>
      <c r="I778" s="48"/>
      <c r="J778" s="48"/>
      <c r="K778" s="46"/>
      <c r="L778" s="46" t="s">
        <v>101</v>
      </c>
      <c r="M778" s="46" t="str">
        <f t="shared" si="40"/>
        <v>6400sb</v>
      </c>
      <c r="N778" s="46"/>
    </row>
    <row r="779" spans="1:14" ht="15">
      <c r="A779" s="42" t="s">
        <v>1035</v>
      </c>
      <c r="B779" s="42">
        <v>6400</v>
      </c>
      <c r="C779" s="42"/>
      <c r="D779" s="43" t="s">
        <v>310</v>
      </c>
      <c r="E779" s="44">
        <v>2077</v>
      </c>
      <c r="F779" s="44">
        <f>Таблица14[[#This Row],[ip55]]*1.49987465123196</f>
        <v>3115.2396506087812</v>
      </c>
      <c r="G779" s="41"/>
      <c r="H779" s="48">
        <v>200</v>
      </c>
      <c r="I779" s="48"/>
      <c r="J779" s="48"/>
      <c r="K779" s="46"/>
      <c r="L779" s="46"/>
      <c r="M779" s="46" t="str">
        <f t="shared" si="40"/>
        <v>6400</v>
      </c>
      <c r="N779" s="46"/>
    </row>
    <row r="780" spans="1:14" ht="15">
      <c r="A780" s="42" t="s">
        <v>1036</v>
      </c>
      <c r="B780" s="42">
        <v>6400</v>
      </c>
      <c r="C780" s="42" t="s">
        <v>312</v>
      </c>
      <c r="D780" s="43" t="s">
        <v>313</v>
      </c>
      <c r="E780" s="44">
        <v>102245</v>
      </c>
      <c r="F780" s="44">
        <f>Таблица14[[#This Row],[ip55]]*1.49987465123196</f>
        <v>153354.68371521175</v>
      </c>
      <c r="G780" s="41"/>
      <c r="H780" s="48">
        <v>200</v>
      </c>
      <c r="I780" s="48"/>
      <c r="J780" s="48"/>
      <c r="K780" s="46"/>
      <c r="L780" s="46" t="s">
        <v>99</v>
      </c>
      <c r="M780" s="46" t="str">
        <f t="shared" si="40"/>
        <v>6400kz</v>
      </c>
      <c r="N780" s="46"/>
    </row>
    <row r="781" spans="1:14" ht="15">
      <c r="A781" s="42" t="s">
        <v>1037</v>
      </c>
      <c r="B781" s="42">
        <v>6400</v>
      </c>
      <c r="C781" s="42"/>
      <c r="D781" s="43" t="s">
        <v>120</v>
      </c>
      <c r="E781" s="44">
        <v>83769</v>
      </c>
      <c r="F781" s="44">
        <f>Таблица14[[#This Row],[ip55]]*1.49987465123196</f>
        <v>125642.99965905007</v>
      </c>
      <c r="G781" s="41"/>
      <c r="H781" s="48"/>
      <c r="I781" s="48"/>
      <c r="J781" s="48"/>
      <c r="K781" s="46"/>
      <c r="L781" s="46"/>
      <c r="M781" s="46" t="str">
        <f t="shared" si="40"/>
        <v>6400</v>
      </c>
      <c r="N781" s="46"/>
    </row>
    <row r="782" spans="1:14" ht="15">
      <c r="A782" s="42"/>
      <c r="B782" s="42" t="s">
        <v>1038</v>
      </c>
      <c r="C782" s="42"/>
      <c r="D782" s="43" t="s">
        <v>1039</v>
      </c>
      <c r="E782" s="44">
        <v>37034</v>
      </c>
      <c r="F782" s="44">
        <f>Таблица14[[#This Row],[ip55]]*1.49987465123196</f>
        <v>55546.357833724411</v>
      </c>
      <c r="G782" s="41"/>
      <c r="H782" s="48"/>
      <c r="I782" s="48"/>
      <c r="J782" s="48"/>
      <c r="K782" s="46"/>
      <c r="L782" s="46"/>
      <c r="M782" s="46" t="str">
        <f t="shared" si="40"/>
        <v>отвод.блок</v>
      </c>
      <c r="N782" s="46"/>
    </row>
    <row r="783" spans="1:14" ht="15">
      <c r="A783" s="42"/>
      <c r="B783" s="42" t="s">
        <v>1038</v>
      </c>
      <c r="C783" s="42"/>
      <c r="D783" s="43" t="s">
        <v>1040</v>
      </c>
      <c r="E783" s="44">
        <v>0</v>
      </c>
      <c r="F783" s="44">
        <f>Таблица14[[#This Row],[ip55]]*1.49987465123196</f>
        <v>0</v>
      </c>
      <c r="G783" s="41"/>
      <c r="H783" s="48"/>
      <c r="I783" s="48"/>
      <c r="J783" s="48"/>
      <c r="K783" s="46"/>
      <c r="L783" s="46"/>
      <c r="M783" s="46" t="str">
        <f t="shared" si="40"/>
        <v>отвод.блок</v>
      </c>
      <c r="N783" s="46"/>
    </row>
    <row r="784" spans="1:14" ht="15">
      <c r="A784" s="42"/>
      <c r="B784" s="42" t="s">
        <v>1038</v>
      </c>
      <c r="C784" s="42"/>
      <c r="D784" s="43" t="s">
        <v>1041</v>
      </c>
      <c r="E784" s="44">
        <v>0</v>
      </c>
      <c r="F784" s="44">
        <f>Таблица14[[#This Row],[ip55]]*1.49987465123196</f>
        <v>0</v>
      </c>
      <c r="G784" s="41"/>
      <c r="H784" s="48"/>
      <c r="I784" s="48"/>
      <c r="J784" s="48"/>
      <c r="K784" s="46"/>
      <c r="L784" s="46"/>
      <c r="M784" s="46" t="str">
        <f t="shared" si="40"/>
        <v>отвод.блок</v>
      </c>
      <c r="N784" s="46"/>
    </row>
    <row r="785" spans="1:14" ht="15">
      <c r="A785" s="42"/>
      <c r="B785" s="42" t="s">
        <v>1038</v>
      </c>
      <c r="C785" s="42"/>
      <c r="D785" s="43" t="s">
        <v>1042</v>
      </c>
      <c r="E785" s="44">
        <v>0</v>
      </c>
      <c r="F785" s="44">
        <f>Таблица14[[#This Row],[ip55]]*1.49987465123196</f>
        <v>0</v>
      </c>
      <c r="G785" s="41"/>
      <c r="H785" s="48"/>
      <c r="I785" s="48"/>
      <c r="J785" s="48"/>
      <c r="K785" s="46"/>
      <c r="L785" s="46"/>
      <c r="M785" s="46" t="str">
        <f t="shared" si="40"/>
        <v>отвод.блок</v>
      </c>
      <c r="N785" s="46"/>
    </row>
    <row r="786" spans="1:14" ht="15">
      <c r="A786" s="42"/>
      <c r="B786" s="42" t="s">
        <v>1038</v>
      </c>
      <c r="C786" s="42"/>
      <c r="D786" s="43" t="s">
        <v>1043</v>
      </c>
      <c r="E786" s="44">
        <v>38051</v>
      </c>
      <c r="F786" s="44">
        <f>Таблица14[[#This Row],[ip55]]*1.49987465123196</f>
        <v>57071.730354027313</v>
      </c>
      <c r="G786" s="41"/>
      <c r="H786" s="48"/>
      <c r="I786" s="48"/>
      <c r="J786" s="48"/>
      <c r="K786" s="46"/>
      <c r="L786" s="46"/>
      <c r="M786" s="46" t="str">
        <f t="shared" si="40"/>
        <v>отвод.блок</v>
      </c>
      <c r="N786" s="46"/>
    </row>
    <row r="787" spans="1:14" ht="15">
      <c r="A787" s="42"/>
      <c r="B787" s="42" t="s">
        <v>1038</v>
      </c>
      <c r="C787" s="42"/>
      <c r="D787" s="43" t="s">
        <v>1044</v>
      </c>
      <c r="E787" s="44">
        <v>0</v>
      </c>
      <c r="F787" s="44">
        <f>Таблица14[[#This Row],[ip55]]*1.49987465123196</f>
        <v>0</v>
      </c>
      <c r="G787" s="41"/>
      <c r="H787" s="48"/>
      <c r="I787" s="48"/>
      <c r="J787" s="48"/>
      <c r="K787" s="46"/>
      <c r="L787" s="46"/>
      <c r="M787" s="46" t="str">
        <f t="shared" si="40"/>
        <v>отвод.блок</v>
      </c>
      <c r="N787" s="46"/>
    </row>
    <row r="788" spans="1:14" ht="15">
      <c r="A788" s="42"/>
      <c r="B788" s="42" t="s">
        <v>1038</v>
      </c>
      <c r="C788" s="42"/>
      <c r="D788" s="43" t="s">
        <v>1045</v>
      </c>
      <c r="E788" s="44">
        <v>0</v>
      </c>
      <c r="F788" s="44">
        <f>Таблица14[[#This Row],[ip55]]*1.49987465123196</f>
        <v>0</v>
      </c>
      <c r="G788" s="41"/>
      <c r="H788" s="48"/>
      <c r="I788" s="48"/>
      <c r="J788" s="48"/>
      <c r="K788" s="46"/>
      <c r="L788" s="46"/>
      <c r="M788" s="46" t="str">
        <f t="shared" si="40"/>
        <v>отвод.блок</v>
      </c>
      <c r="N788" s="46"/>
    </row>
    <row r="789" spans="1:14" ht="15">
      <c r="A789" s="42"/>
      <c r="B789" s="42" t="s">
        <v>1038</v>
      </c>
      <c r="C789" s="42"/>
      <c r="D789" s="43" t="s">
        <v>1046</v>
      </c>
      <c r="E789" s="44">
        <v>0</v>
      </c>
      <c r="F789" s="44">
        <f>Таблица14[[#This Row],[ip55]]*1.49987465123196</f>
        <v>0</v>
      </c>
      <c r="G789" s="41"/>
      <c r="H789" s="48"/>
      <c r="I789" s="48"/>
      <c r="J789" s="48"/>
      <c r="K789" s="46"/>
      <c r="L789" s="46"/>
      <c r="M789" s="46" t="str">
        <f t="shared" si="40"/>
        <v>отвод.блок</v>
      </c>
      <c r="N789" s="46"/>
    </row>
    <row r="790" spans="1:14" ht="15">
      <c r="A790" s="42" t="s">
        <v>1047</v>
      </c>
      <c r="B790" s="42" t="s">
        <v>1038</v>
      </c>
      <c r="C790" s="42"/>
      <c r="D790" s="43" t="s">
        <v>1048</v>
      </c>
      <c r="E790" s="44">
        <v>26755</v>
      </c>
      <c r="F790" s="44">
        <f>Таблица14[[#This Row],[ip55]]*1.49987465123196</f>
        <v>40129.146293711092</v>
      </c>
      <c r="G790" s="41"/>
      <c r="H790" s="48"/>
      <c r="I790" s="48"/>
      <c r="J790" s="48"/>
      <c r="K790" s="46"/>
      <c r="L790" s="46"/>
      <c r="M790" s="46" t="str">
        <f t="shared" si="40"/>
        <v>отвод.блок</v>
      </c>
      <c r="N790" s="46"/>
    </row>
    <row r="791" spans="1:14" ht="15">
      <c r="A791" s="42" t="s">
        <v>1049</v>
      </c>
      <c r="B791" s="42" t="s">
        <v>1038</v>
      </c>
      <c r="C791" s="42"/>
      <c r="D791" s="43" t="s">
        <v>1050</v>
      </c>
      <c r="E791" s="44">
        <v>43781</v>
      </c>
      <c r="F791" s="44">
        <f>Таблица14[[#This Row],[ip55]]*1.49987465123196</f>
        <v>65666.012105586444</v>
      </c>
      <c r="G791" s="41"/>
      <c r="H791" s="48"/>
      <c r="I791" s="48"/>
      <c r="J791" s="48"/>
      <c r="K791" s="46"/>
      <c r="L791" s="46"/>
      <c r="M791" s="46" t="str">
        <f t="shared" si="40"/>
        <v>отвод.блок</v>
      </c>
      <c r="N791" s="46"/>
    </row>
    <row r="792" spans="1:14" ht="15">
      <c r="A792" s="42" t="s">
        <v>1051</v>
      </c>
      <c r="B792" s="42" t="s">
        <v>1038</v>
      </c>
      <c r="C792" s="42"/>
      <c r="D792" s="43" t="s">
        <v>1052</v>
      </c>
      <c r="E792" s="44">
        <v>53510</v>
      </c>
      <c r="F792" s="44">
        <f>Таблица14[[#This Row],[ip55]]*1.49987465123196</f>
        <v>80258.292587422184</v>
      </c>
      <c r="G792" s="41"/>
      <c r="H792" s="48"/>
      <c r="I792" s="48"/>
      <c r="J792" s="48"/>
      <c r="K792" s="46"/>
      <c r="L792" s="46"/>
      <c r="M792" s="46" t="str">
        <f t="shared" si="40"/>
        <v>отвод.блок</v>
      </c>
      <c r="N792" s="46"/>
    </row>
    <row r="793" spans="1:14" ht="15">
      <c r="A793" s="42" t="s">
        <v>1053</v>
      </c>
      <c r="B793" s="42" t="s">
        <v>1038</v>
      </c>
      <c r="C793" s="42"/>
      <c r="D793" s="43" t="s">
        <v>1054</v>
      </c>
      <c r="E793" s="44">
        <v>68103</v>
      </c>
      <c r="F793" s="44">
        <f>Таблица14[[#This Row],[ip55]]*1.49987465123196</f>
        <v>102145.96337285018</v>
      </c>
      <c r="G793" s="41"/>
      <c r="H793" s="48"/>
      <c r="I793" s="48"/>
      <c r="J793" s="48"/>
      <c r="K793" s="46"/>
      <c r="L793" s="46"/>
      <c r="M793" s="46" t="str">
        <f t="shared" si="40"/>
        <v>отвод.блок</v>
      </c>
      <c r="N793" s="46"/>
    </row>
    <row r="794" spans="1:14" ht="15">
      <c r="A794" s="42" t="s">
        <v>1055</v>
      </c>
      <c r="B794" s="42" t="s">
        <v>1038</v>
      </c>
      <c r="C794" s="42"/>
      <c r="D794" s="43" t="s">
        <v>1056</v>
      </c>
      <c r="E794" s="44">
        <v>24322</v>
      </c>
      <c r="F794" s="44">
        <f>Таблица14[[#This Row],[ip55]]*1.49987465123196</f>
        <v>36479.951267263736</v>
      </c>
      <c r="G794" s="41"/>
      <c r="H794" s="48"/>
      <c r="I794" s="48"/>
      <c r="J794" s="48"/>
      <c r="K794" s="46"/>
      <c r="L794" s="46"/>
      <c r="M794" s="46" t="str">
        <f t="shared" si="40"/>
        <v>отвод.блок</v>
      </c>
      <c r="N794" s="46"/>
    </row>
    <row r="795" spans="1:14" ht="15">
      <c r="A795" s="42" t="s">
        <v>1057</v>
      </c>
      <c r="B795" s="42" t="s">
        <v>1038</v>
      </c>
      <c r="C795" s="42"/>
      <c r="D795" s="43" t="s">
        <v>1058</v>
      </c>
      <c r="E795" s="44">
        <v>29187</v>
      </c>
      <c r="F795" s="44">
        <f>Таблица14[[#This Row],[ip55]]*1.49987465123196</f>
        <v>43776.84144550722</v>
      </c>
      <c r="G795" s="41"/>
      <c r="H795" s="48"/>
      <c r="I795" s="48"/>
      <c r="J795" s="48"/>
      <c r="K795" s="46"/>
      <c r="L795" s="46"/>
      <c r="M795" s="46" t="str">
        <f t="shared" si="40"/>
        <v>отвод.блок</v>
      </c>
      <c r="N795" s="46"/>
    </row>
    <row r="796" spans="1:14" ht="15">
      <c r="A796" s="42" t="s">
        <v>1059</v>
      </c>
      <c r="B796" s="42" t="s">
        <v>1038</v>
      </c>
      <c r="C796" s="42"/>
      <c r="D796" s="43" t="s">
        <v>1060</v>
      </c>
      <c r="E796" s="44">
        <v>51901</v>
      </c>
      <c r="F796" s="44">
        <f>Таблица14[[#This Row],[ip55]]*1.49987465123196</f>
        <v>77844.994273589953</v>
      </c>
      <c r="G796" s="41"/>
      <c r="H796" s="48"/>
      <c r="I796" s="48"/>
      <c r="J796" s="48"/>
      <c r="K796" s="46"/>
      <c r="L796" s="46"/>
      <c r="M796" s="46" t="str">
        <f t="shared" si="40"/>
        <v>отвод.блок</v>
      </c>
      <c r="N796" s="46"/>
    </row>
    <row r="797" spans="1:14" ht="15">
      <c r="A797" s="42" t="s">
        <v>1061</v>
      </c>
      <c r="B797" s="42" t="s">
        <v>1038</v>
      </c>
      <c r="C797" s="42"/>
      <c r="D797" s="43" t="s">
        <v>1062</v>
      </c>
      <c r="E797" s="44">
        <v>70479</v>
      </c>
      <c r="F797" s="44">
        <f>Таблица14[[#This Row],[ip55]]*1.49987465123196</f>
        <v>105709.66554417732</v>
      </c>
      <c r="G797" s="41"/>
      <c r="H797" s="48"/>
      <c r="I797" s="48"/>
      <c r="J797" s="48"/>
      <c r="K797" s="46"/>
      <c r="L797" s="46"/>
      <c r="M797" s="46" t="str">
        <f t="shared" si="40"/>
        <v>отвод.блок</v>
      </c>
      <c r="N797" s="46"/>
    </row>
    <row r="798" spans="1:14" ht="15">
      <c r="A798" s="42" t="s">
        <v>1063</v>
      </c>
      <c r="B798" s="42" t="s">
        <v>1038</v>
      </c>
      <c r="C798" s="42"/>
      <c r="D798" s="43" t="s">
        <v>1064</v>
      </c>
      <c r="E798" s="44">
        <v>112228</v>
      </c>
      <c r="F798" s="44">
        <f>Таблица14[[#This Row],[ip55]]*1.49987465123196</f>
        <v>168327.93235846041</v>
      </c>
      <c r="G798" s="41"/>
      <c r="H798" s="48"/>
      <c r="I798" s="48"/>
      <c r="J798" s="48"/>
      <c r="K798" s="46"/>
      <c r="L798" s="46"/>
      <c r="M798" s="46" t="str">
        <f t="shared" si="40"/>
        <v>отвод.блок</v>
      </c>
      <c r="N798" s="46"/>
    </row>
    <row r="799" spans="1:14" ht="15">
      <c r="A799" s="42" t="s">
        <v>1065</v>
      </c>
      <c r="B799" s="42" t="s">
        <v>1038</v>
      </c>
      <c r="C799" s="42"/>
      <c r="D799" s="43" t="s">
        <v>1066</v>
      </c>
      <c r="E799" s="44">
        <v>131381</v>
      </c>
      <c r="F799" s="44">
        <f>Таблица14[[#This Row],[ip55]]*1.49987465123196</f>
        <v>197055.03155350615</v>
      </c>
      <c r="G799" s="41"/>
      <c r="H799" s="48"/>
      <c r="I799" s="48"/>
      <c r="J799" s="48"/>
      <c r="K799" s="46"/>
      <c r="L799" s="46"/>
      <c r="M799" s="46" t="str">
        <f t="shared" si="40"/>
        <v>отвод.блок</v>
      </c>
      <c r="N799" s="46"/>
    </row>
    <row r="800" spans="1:14" ht="15">
      <c r="A800" s="42" t="s">
        <v>1067</v>
      </c>
      <c r="B800" s="42" t="s">
        <v>1038</v>
      </c>
      <c r="C800" s="42"/>
      <c r="D800" s="43" t="s">
        <v>1068</v>
      </c>
      <c r="E800" s="44">
        <v>150532</v>
      </c>
      <c r="F800" s="44">
        <f>Таблица14[[#This Row],[ip55]]*1.49987465123196</f>
        <v>225779.13099924941</v>
      </c>
      <c r="G800" s="41"/>
      <c r="H800" s="48"/>
      <c r="I800" s="48"/>
      <c r="J800" s="48"/>
      <c r="K800" s="46"/>
      <c r="L800" s="46"/>
      <c r="M800" s="46" t="str">
        <f t="shared" si="40"/>
        <v>отвод.блок</v>
      </c>
      <c r="N800" s="46"/>
    </row>
    <row r="801" spans="1:14" ht="15">
      <c r="A801" s="42" t="s">
        <v>1069</v>
      </c>
      <c r="B801" s="42" t="s">
        <v>1038</v>
      </c>
      <c r="C801" s="42"/>
      <c r="D801" s="43" t="s">
        <v>1070</v>
      </c>
      <c r="E801" s="44">
        <v>188835</v>
      </c>
      <c r="F801" s="44">
        <f>Таблица14[[#This Row],[ip55]]*1.49987465123196</f>
        <v>283228.82976538717</v>
      </c>
      <c r="G801" s="41"/>
      <c r="H801" s="48"/>
      <c r="I801" s="48"/>
      <c r="J801" s="48"/>
      <c r="K801" s="46"/>
      <c r="L801" s="46"/>
      <c r="M801" s="46" t="str">
        <f t="shared" si="40"/>
        <v>отвод.блок</v>
      </c>
      <c r="N801" s="46"/>
    </row>
    <row r="802" spans="1:14" ht="15">
      <c r="A802" s="42" t="s">
        <v>1071</v>
      </c>
      <c r="B802" s="42" t="s">
        <v>1038</v>
      </c>
      <c r="C802" s="42"/>
      <c r="D802" s="43" t="s">
        <v>1072</v>
      </c>
      <c r="E802" s="44">
        <v>49342</v>
      </c>
      <c r="F802" s="44">
        <f>Таблица14[[#This Row],[ip55]]*1.49987465123196</f>
        <v>74006.815041087379</v>
      </c>
      <c r="G802" s="41"/>
      <c r="H802" s="48"/>
      <c r="I802" s="48"/>
      <c r="J802" s="48"/>
      <c r="K802" s="46"/>
      <c r="L802" s="46"/>
      <c r="M802" s="46" t="str">
        <f t="shared" si="40"/>
        <v>отвод.блок</v>
      </c>
      <c r="N802" s="46"/>
    </row>
    <row r="803" spans="1:14" ht="15">
      <c r="A803" s="42" t="s">
        <v>1073</v>
      </c>
      <c r="B803" s="42" t="s">
        <v>1038</v>
      </c>
      <c r="C803" s="42"/>
      <c r="D803" s="43" t="s">
        <v>1074</v>
      </c>
      <c r="E803" s="44">
        <v>49342</v>
      </c>
      <c r="F803" s="44">
        <f>Таблица14[[#This Row],[ip55]]*1.49987465123196</f>
        <v>74006.815041087379</v>
      </c>
      <c r="G803" s="41"/>
      <c r="H803" s="48"/>
      <c r="I803" s="48"/>
      <c r="J803" s="48"/>
      <c r="K803" s="46"/>
      <c r="L803" s="46"/>
      <c r="M803" s="46" t="str">
        <f t="shared" si="40"/>
        <v>отвод.блок</v>
      </c>
      <c r="N803" s="46"/>
    </row>
    <row r="804" spans="1:14" ht="15">
      <c r="A804" s="42" t="s">
        <v>1075</v>
      </c>
      <c r="B804" s="42" t="s">
        <v>1038</v>
      </c>
      <c r="C804" s="42"/>
      <c r="D804" s="43" t="s">
        <v>1076</v>
      </c>
      <c r="E804" s="44">
        <v>66942</v>
      </c>
      <c r="F804" s="44">
        <f>Таблица14[[#This Row],[ip55]]*1.49987465123196</f>
        <v>100404.60890276988</v>
      </c>
      <c r="G804" s="41"/>
      <c r="H804" s="48"/>
      <c r="I804" s="48"/>
      <c r="J804" s="48"/>
      <c r="K804" s="46"/>
      <c r="L804" s="46"/>
      <c r="M804" s="46" t="str">
        <f t="shared" si="40"/>
        <v>отвод.блок</v>
      </c>
      <c r="N804" s="46"/>
    </row>
    <row r="805" spans="1:14" ht="15">
      <c r="A805" s="42" t="s">
        <v>1077</v>
      </c>
      <c r="B805" s="42" t="s">
        <v>1038</v>
      </c>
      <c r="C805" s="42"/>
      <c r="D805" s="43" t="s">
        <v>1078</v>
      </c>
      <c r="E805" s="44">
        <v>135283</v>
      </c>
      <c r="F805" s="44">
        <f>Таблица14[[#This Row],[ip55]]*1.49987465123196</f>
        <v>202907.54244261325</v>
      </c>
      <c r="G805" s="41"/>
      <c r="H805" s="48"/>
      <c r="I805" s="48"/>
      <c r="J805" s="48"/>
      <c r="K805" s="46"/>
      <c r="L805" s="46"/>
      <c r="M805" s="46" t="str">
        <f t="shared" si="40"/>
        <v>отвод.блок</v>
      </c>
      <c r="N805" s="46"/>
    </row>
    <row r="806" spans="1:14" ht="15">
      <c r="A806" s="42" t="s">
        <v>1079</v>
      </c>
      <c r="B806" s="42" t="s">
        <v>1038</v>
      </c>
      <c r="C806" s="42"/>
      <c r="D806" s="43" t="s">
        <v>1080</v>
      </c>
      <c r="E806" s="44">
        <v>267178</v>
      </c>
      <c r="F806" s="44">
        <f>Таблица14[[#This Row],[ip55]]*1.49987465123196</f>
        <v>400733.50956685265</v>
      </c>
      <c r="G806" s="41"/>
      <c r="H806" s="48"/>
      <c r="I806" s="48"/>
      <c r="J806" s="48"/>
      <c r="K806" s="46"/>
      <c r="L806" s="46"/>
      <c r="M806" s="46" t="str">
        <f t="shared" si="40"/>
        <v>отвод.блок</v>
      </c>
      <c r="N806" s="46"/>
    </row>
    <row r="807" spans="1:14" ht="15">
      <c r="A807" s="42" t="s">
        <v>1081</v>
      </c>
      <c r="B807" s="42" t="s">
        <v>1038</v>
      </c>
      <c r="C807" s="42"/>
      <c r="D807" s="43" t="s">
        <v>1082</v>
      </c>
      <c r="E807" s="44">
        <v>285692</v>
      </c>
      <c r="F807" s="44">
        <f>Таблица14[[#This Row],[ip55]]*1.49987465123196</f>
        <v>428502.18885976111</v>
      </c>
      <c r="G807" s="41"/>
      <c r="H807" s="48"/>
      <c r="I807" s="48"/>
      <c r="J807" s="48"/>
      <c r="K807" s="46"/>
      <c r="L807" s="46"/>
      <c r="M807" s="46" t="str">
        <f t="shared" si="40"/>
        <v>отвод.блок</v>
      </c>
      <c r="N807" s="46"/>
    </row>
    <row r="808" spans="1:14" ht="15">
      <c r="A808" s="42" t="s">
        <v>1083</v>
      </c>
      <c r="B808" s="42" t="s">
        <v>1038</v>
      </c>
      <c r="C808" s="42"/>
      <c r="D808" s="43" t="s">
        <v>1084</v>
      </c>
      <c r="E808" s="44">
        <v>520076</v>
      </c>
      <c r="F808" s="44">
        <f>Таблица14[[#This Row],[ip55]]*1.49987465123196</f>
        <v>780048.80911411287</v>
      </c>
      <c r="G808" s="41"/>
      <c r="H808" s="48"/>
      <c r="I808" s="48"/>
      <c r="J808" s="48"/>
      <c r="K808" s="46"/>
      <c r="L808" s="46"/>
      <c r="M808" s="46" t="str">
        <f t="shared" si="40"/>
        <v>отвод.блок</v>
      </c>
      <c r="N808" s="46"/>
    </row>
    <row r="809" spans="1:14" ht="15">
      <c r="A809" s="42" t="s">
        <v>1085</v>
      </c>
      <c r="B809" s="42" t="s">
        <v>1038</v>
      </c>
      <c r="C809" s="42"/>
      <c r="D809" s="43" t="s">
        <v>1086</v>
      </c>
      <c r="E809" s="44">
        <v>520076</v>
      </c>
      <c r="F809" s="44">
        <f>Таблица14[[#This Row],[ip55]]*1.49987465123196</f>
        <v>780048.80911411287</v>
      </c>
      <c r="G809" s="41"/>
      <c r="H809" s="48"/>
      <c r="I809" s="48"/>
      <c r="J809" s="48"/>
      <c r="K809" s="46"/>
      <c r="L809" s="46"/>
      <c r="M809" s="46" t="str">
        <f t="shared" si="40"/>
        <v>отвод.блок</v>
      </c>
      <c r="N809" s="46"/>
    </row>
    <row r="810" spans="1:14" ht="15">
      <c r="A810" s="42" t="s">
        <v>1087</v>
      </c>
      <c r="B810" s="42" t="s">
        <v>1088</v>
      </c>
      <c r="C810" s="42"/>
      <c r="D810" s="43" t="s">
        <v>1089</v>
      </c>
      <c r="E810" s="44">
        <v>323597</v>
      </c>
      <c r="F810" s="44">
        <f>Таблица14[[#This Row],[ip55]]*1.49987465123196</f>
        <v>485354.93751470861</v>
      </c>
      <c r="G810" s="41"/>
      <c r="H810" s="46"/>
      <c r="I810" s="46"/>
      <c r="J810" s="46"/>
      <c r="K810" s="46"/>
      <c r="L810" s="46"/>
      <c r="M810" s="46" t="str">
        <f t="shared" si="40"/>
        <v>шкаф</v>
      </c>
      <c r="N810" s="46"/>
    </row>
    <row r="811" spans="1:14" ht="15">
      <c r="A811" s="42" t="s">
        <v>1090</v>
      </c>
      <c r="B811" s="42" t="s">
        <v>1088</v>
      </c>
      <c r="C811" s="42"/>
      <c r="D811" s="43" t="s">
        <v>1091</v>
      </c>
      <c r="E811" s="44">
        <v>274402</v>
      </c>
      <c r="F811" s="44">
        <f>Таблица14[[#This Row],[ip55]]*1.49987465123196</f>
        <v>411568.60404735233</v>
      </c>
      <c r="G811" s="41"/>
      <c r="H811" s="46"/>
      <c r="I811" s="46"/>
      <c r="J811" s="46"/>
      <c r="K811" s="46"/>
      <c r="L811" s="46"/>
      <c r="M811" s="46" t="str">
        <f t="shared" si="40"/>
        <v>шкаф</v>
      </c>
      <c r="N811" s="46"/>
    </row>
    <row r="812" spans="1:14" ht="15">
      <c r="A812" s="42" t="s">
        <v>1092</v>
      </c>
      <c r="B812" s="42" t="s">
        <v>1088</v>
      </c>
      <c r="C812" s="42"/>
      <c r="D812" s="43" t="s">
        <v>1089</v>
      </c>
      <c r="E812" s="44">
        <v>340629</v>
      </c>
      <c r="F812" s="44">
        <f>Таблица14[[#This Row],[ip55]]*1.49987465123196</f>
        <v>510900.8025744913</v>
      </c>
      <c r="G812" s="41"/>
      <c r="H812" s="46"/>
      <c r="I812" s="46"/>
      <c r="J812" s="46"/>
      <c r="K812" s="46"/>
      <c r="L812" s="46"/>
      <c r="M812" s="46" t="str">
        <f t="shared" si="40"/>
        <v>шкаф</v>
      </c>
      <c r="N812" s="46"/>
    </row>
    <row r="813" spans="1:14" ht="15">
      <c r="A813" s="42" t="s">
        <v>1093</v>
      </c>
      <c r="B813" s="42" t="s">
        <v>1088</v>
      </c>
      <c r="C813" s="42"/>
      <c r="D813" s="43" t="s">
        <v>1091</v>
      </c>
      <c r="E813" s="44">
        <v>288844</v>
      </c>
      <c r="F813" s="44">
        <f>Таблица14[[#This Row],[ip55]]*1.49987465123196</f>
        <v>433229.79376044427</v>
      </c>
      <c r="G813" s="41"/>
      <c r="H813" s="46"/>
      <c r="I813" s="46"/>
      <c r="J813" s="46"/>
      <c r="K813" s="46"/>
      <c r="L813" s="46"/>
      <c r="M813" s="46" t="str">
        <f t="shared" si="40"/>
        <v>шкаф</v>
      </c>
      <c r="N813" s="46"/>
    </row>
    <row r="814" spans="1:14" ht="15">
      <c r="A814" s="42" t="s">
        <v>1094</v>
      </c>
      <c r="B814" s="42" t="s">
        <v>1088</v>
      </c>
      <c r="C814" s="42"/>
      <c r="D814" s="43" t="s">
        <v>1095</v>
      </c>
      <c r="E814" s="50">
        <v>358557</v>
      </c>
      <c r="F814" s="44">
        <f>Таблица14[[#This Row],[ip55]]*1.49987465123196</f>
        <v>537790.55532177794</v>
      </c>
      <c r="G814" s="41"/>
      <c r="H814" s="46"/>
      <c r="I814" s="46"/>
      <c r="J814" s="46"/>
      <c r="K814" s="46"/>
      <c r="L814" s="46"/>
      <c r="M814" s="46" t="str">
        <f t="shared" si="40"/>
        <v>шкаф</v>
      </c>
      <c r="N814" s="46"/>
    </row>
    <row r="815" spans="1:14" ht="15">
      <c r="A815" s="42" t="s">
        <v>1096</v>
      </c>
      <c r="B815" s="42" t="s">
        <v>1088</v>
      </c>
      <c r="C815" s="42"/>
      <c r="D815" s="43" t="s">
        <v>1097</v>
      </c>
      <c r="E815" s="50">
        <v>304046</v>
      </c>
      <c r="F815" s="44">
        <f>Таблица14[[#This Row],[ip55]]*1.49987465123196</f>
        <v>456030.88820847252</v>
      </c>
      <c r="G815" s="41"/>
      <c r="H815" s="46"/>
      <c r="I815" s="46"/>
      <c r="J815" s="46"/>
      <c r="K815" s="46"/>
      <c r="L815" s="46"/>
      <c r="M815" s="46" t="str">
        <f t="shared" si="40"/>
        <v>шкаф</v>
      </c>
      <c r="N815" s="46"/>
    </row>
    <row r="816" spans="1:14" ht="15">
      <c r="A816" s="42" t="s">
        <v>1098</v>
      </c>
      <c r="B816" s="42" t="s">
        <v>1088</v>
      </c>
      <c r="C816" s="42"/>
      <c r="D816" s="43" t="s">
        <v>1095</v>
      </c>
      <c r="E816" s="44">
        <v>377428</v>
      </c>
      <c r="F816" s="44">
        <f>Таблица14[[#This Row],[ip55]]*1.49987465123196</f>
        <v>566094.68986517622</v>
      </c>
      <c r="G816" s="41"/>
      <c r="H816" s="46"/>
      <c r="I816" s="46"/>
      <c r="J816" s="46"/>
      <c r="K816" s="46"/>
      <c r="L816" s="46"/>
      <c r="M816" s="46" t="str">
        <f t="shared" si="40"/>
        <v>шкаф</v>
      </c>
      <c r="N816" s="46"/>
    </row>
    <row r="817" spans="1:14" ht="15">
      <c r="A817" s="42" t="s">
        <v>1099</v>
      </c>
      <c r="B817" s="42" t="s">
        <v>1088</v>
      </c>
      <c r="C817" s="42"/>
      <c r="D817" s="43" t="s">
        <v>1097</v>
      </c>
      <c r="E817" s="44">
        <v>320049</v>
      </c>
      <c r="F817" s="44">
        <f>Таблица14[[#This Row],[ip55]]*1.49987465123196</f>
        <v>480033.38225213758</v>
      </c>
      <c r="G817" s="41"/>
      <c r="H817" s="46"/>
      <c r="I817" s="46"/>
      <c r="J817" s="46"/>
      <c r="K817" s="46"/>
      <c r="L817" s="46"/>
      <c r="M817" s="46" t="str">
        <f t="shared" si="40"/>
        <v>шкаф</v>
      </c>
      <c r="N817" s="46"/>
    </row>
    <row r="818" spans="1:14" ht="15">
      <c r="A818" s="42" t="s">
        <v>1100</v>
      </c>
      <c r="B818" s="42" t="s">
        <v>1088</v>
      </c>
      <c r="C818" s="42"/>
      <c r="D818" s="43" t="s">
        <v>1101</v>
      </c>
      <c r="E818" s="44">
        <v>509528</v>
      </c>
      <c r="F818" s="44">
        <f>Таблица14[[#This Row],[ip55]]*1.49987465123196</f>
        <v>764228.13129291811</v>
      </c>
      <c r="G818" s="41"/>
      <c r="H818" s="46"/>
      <c r="I818" s="46"/>
      <c r="J818" s="46"/>
      <c r="K818" s="46"/>
      <c r="L818" s="46"/>
      <c r="M818" s="46" t="str">
        <f t="shared" si="40"/>
        <v>шкаф</v>
      </c>
      <c r="N818" s="46"/>
    </row>
    <row r="819" spans="1:14" ht="15">
      <c r="A819" s="42" t="s">
        <v>1102</v>
      </c>
      <c r="B819" s="42" t="s">
        <v>1088</v>
      </c>
      <c r="C819" s="42"/>
      <c r="D819" s="43" t="s">
        <v>1103</v>
      </c>
      <c r="E819" s="44">
        <v>432066</v>
      </c>
      <c r="F819" s="44">
        <f>Таблица14[[#This Row],[ip55]]*1.49987465123196</f>
        <v>648044.84105918801</v>
      </c>
      <c r="G819" s="41"/>
      <c r="H819" s="46"/>
      <c r="I819" s="46"/>
      <c r="J819" s="46"/>
      <c r="K819" s="46"/>
      <c r="L819" s="46"/>
      <c r="M819" s="46" t="str">
        <f t="shared" si="40"/>
        <v>шкаф</v>
      </c>
      <c r="N819" s="46"/>
    </row>
    <row r="820" spans="1:14" ht="15">
      <c r="A820" s="42" t="s">
        <v>1104</v>
      </c>
      <c r="B820" s="42" t="s">
        <v>1088</v>
      </c>
      <c r="C820" s="42"/>
      <c r="D820" s="43" t="s">
        <v>1101</v>
      </c>
      <c r="E820" s="44">
        <v>687863</v>
      </c>
      <c r="F820" s="44">
        <f>Таблица14[[#This Row],[ip55]]*1.49987465123196</f>
        <v>1031708.2772203698</v>
      </c>
      <c r="G820" s="41"/>
      <c r="H820" s="46"/>
      <c r="I820" s="46"/>
      <c r="J820" s="46"/>
      <c r="K820" s="46"/>
      <c r="L820" s="46"/>
      <c r="M820" s="46" t="str">
        <f t="shared" si="40"/>
        <v>шкаф</v>
      </c>
      <c r="N820" s="46"/>
    </row>
    <row r="821" spans="1:14" ht="15">
      <c r="A821" s="42" t="s">
        <v>1105</v>
      </c>
      <c r="B821" s="42" t="s">
        <v>1088</v>
      </c>
      <c r="C821" s="42"/>
      <c r="D821" s="43" t="s">
        <v>1103</v>
      </c>
      <c r="E821" s="44">
        <v>583289</v>
      </c>
      <c r="F821" s="44">
        <f>Таблица14[[#This Row],[ip55]]*1.49987465123196</f>
        <v>874860.38544243877</v>
      </c>
      <c r="G821" s="41"/>
      <c r="H821" s="46"/>
      <c r="I821" s="46"/>
      <c r="J821" s="46"/>
      <c r="K821" s="46"/>
      <c r="L821" s="46"/>
      <c r="M821" s="46" t="str">
        <f t="shared" si="40"/>
        <v>шкаф</v>
      </c>
      <c r="N821" s="46"/>
    </row>
    <row r="822" spans="1:14" ht="15">
      <c r="A822" s="42" t="s">
        <v>1106</v>
      </c>
      <c r="B822" s="42" t="s">
        <v>1088</v>
      </c>
      <c r="C822" s="42"/>
      <c r="D822" s="43" t="s">
        <v>1101</v>
      </c>
      <c r="E822" s="44">
        <v>754857</v>
      </c>
      <c r="F822" s="44">
        <f>Таблица14[[#This Row],[ip55]]*1.49987465123196</f>
        <v>1132190.8796050036</v>
      </c>
      <c r="G822" s="41"/>
      <c r="H822" s="46"/>
      <c r="I822" s="46"/>
      <c r="J822" s="46"/>
      <c r="K822" s="46"/>
      <c r="L822" s="46"/>
      <c r="M822" s="46" t="str">
        <f t="shared" si="40"/>
        <v>шкаф</v>
      </c>
      <c r="N822" s="46"/>
    </row>
    <row r="823" spans="1:14" ht="15">
      <c r="A823" s="42" t="s">
        <v>1107</v>
      </c>
      <c r="B823" s="42" t="s">
        <v>1088</v>
      </c>
      <c r="C823" s="42"/>
      <c r="D823" s="43" t="s">
        <v>1103</v>
      </c>
      <c r="E823" s="44">
        <v>640098</v>
      </c>
      <c r="F823" s="44">
        <f>Таблица14[[#This Row],[ip55]]*1.49987465123196</f>
        <v>960066.76450427517</v>
      </c>
      <c r="G823" s="41"/>
      <c r="H823" s="46"/>
      <c r="I823" s="46"/>
      <c r="J823" s="46"/>
      <c r="K823" s="46"/>
      <c r="L823" s="46"/>
      <c r="M823" s="46" t="str">
        <f t="shared" si="40"/>
        <v>шкаф</v>
      </c>
      <c r="N823" s="46"/>
    </row>
    <row r="824" spans="1:14" ht="15">
      <c r="A824" s="42" t="s">
        <v>1108</v>
      </c>
      <c r="B824" s="42" t="s">
        <v>1088</v>
      </c>
      <c r="C824" s="42"/>
      <c r="D824" s="43" t="s">
        <v>1109</v>
      </c>
      <c r="E824" s="44">
        <v>1019056</v>
      </c>
      <c r="F824" s="44">
        <f>Таблица14[[#This Row],[ip55]]*1.49987465123196</f>
        <v>1528456.2625858362</v>
      </c>
      <c r="G824" s="41"/>
      <c r="H824" s="46"/>
      <c r="I824" s="46"/>
      <c r="J824" s="46"/>
      <c r="K824" s="46"/>
      <c r="L824" s="46"/>
      <c r="M824" s="46" t="str">
        <f t="shared" si="40"/>
        <v>шкаф</v>
      </c>
      <c r="N824" s="46"/>
    </row>
    <row r="825" spans="1:14" ht="15">
      <c r="A825" s="42" t="s">
        <v>1110</v>
      </c>
      <c r="B825" s="42" t="s">
        <v>1088</v>
      </c>
      <c r="C825" s="42"/>
      <c r="D825" s="43" t="s">
        <v>1111</v>
      </c>
      <c r="E825" s="44">
        <v>864132</v>
      </c>
      <c r="F825" s="44">
        <f>Таблица14[[#This Row],[ip55]]*1.49987465123196</f>
        <v>1296089.682118376</v>
      </c>
      <c r="G825" s="41"/>
      <c r="H825" s="46"/>
      <c r="I825" s="46"/>
      <c r="J825" s="46"/>
      <c r="K825" s="46"/>
      <c r="L825" s="46"/>
      <c r="M825" s="46" t="str">
        <f t="shared" si="40"/>
        <v>шкаф</v>
      </c>
      <c r="N825" s="46"/>
    </row>
    <row r="826" spans="1:14" ht="15">
      <c r="A826" s="42" t="s">
        <v>1112</v>
      </c>
      <c r="B826" s="42" t="s">
        <v>1088</v>
      </c>
      <c r="C826" s="42"/>
      <c r="D826" s="43" t="s">
        <v>1109</v>
      </c>
      <c r="E826" s="44">
        <v>1375726</v>
      </c>
      <c r="F826" s="44">
        <f>Таблица14[[#This Row],[ip55]]*1.49987465123196</f>
        <v>2063416.5544407396</v>
      </c>
      <c r="G826" s="41"/>
      <c r="H826" s="46"/>
      <c r="I826" s="46"/>
      <c r="J826" s="46"/>
      <c r="K826" s="46"/>
      <c r="L826" s="46"/>
      <c r="M826" s="46" t="str">
        <f t="shared" si="40"/>
        <v>шкаф</v>
      </c>
      <c r="N826" s="46"/>
    </row>
    <row r="827" spans="1:14" ht="15">
      <c r="A827" s="42" t="s">
        <v>1113</v>
      </c>
      <c r="B827" s="42" t="s">
        <v>1088</v>
      </c>
      <c r="C827" s="42"/>
      <c r="D827" s="43" t="s">
        <v>1111</v>
      </c>
      <c r="E827" s="44">
        <v>1166578</v>
      </c>
      <c r="F827" s="44">
        <f>Таблица14[[#This Row],[ip55]]*1.49987465123196</f>
        <v>1749720.7708848775</v>
      </c>
      <c r="G827" s="41"/>
      <c r="H827" s="46"/>
      <c r="I827" s="46"/>
      <c r="J827" s="46"/>
      <c r="K827" s="46"/>
      <c r="L827" s="46"/>
      <c r="M827" s="46" t="str">
        <f t="shared" si="40"/>
        <v>шкаф</v>
      </c>
      <c r="N827" s="46"/>
    </row>
    <row r="828" spans="1:14" ht="15">
      <c r="A828" s="42" t="s">
        <v>1114</v>
      </c>
      <c r="B828" s="42" t="s">
        <v>1088</v>
      </c>
      <c r="C828" s="42"/>
      <c r="D828" s="43" t="s">
        <v>1109</v>
      </c>
      <c r="E828" s="44">
        <v>1509713</v>
      </c>
      <c r="F828" s="44">
        <f>Таблица14[[#This Row],[ip55]]*1.49987465123196</f>
        <v>2264380.2593353563</v>
      </c>
      <c r="G828" s="41"/>
      <c r="H828" s="46"/>
      <c r="I828" s="46"/>
      <c r="J828" s="46"/>
      <c r="K828" s="46"/>
      <c r="L828" s="46"/>
      <c r="M828" s="46" t="str">
        <f t="shared" si="40"/>
        <v>шкаф</v>
      </c>
      <c r="N828" s="46"/>
    </row>
    <row r="829" spans="1:14" ht="15">
      <c r="A829" s="42" t="s">
        <v>1115</v>
      </c>
      <c r="B829" s="42" t="s">
        <v>1088</v>
      </c>
      <c r="C829" s="42"/>
      <c r="D829" s="43" t="s">
        <v>1111</v>
      </c>
      <c r="E829" s="44">
        <v>1280196</v>
      </c>
      <c r="F829" s="44">
        <f>Таблица14[[#This Row],[ip55]]*1.49987465123196</f>
        <v>1920133.5290085503</v>
      </c>
      <c r="G829" s="41"/>
      <c r="H829" s="46"/>
      <c r="I829" s="46"/>
      <c r="J829" s="46"/>
      <c r="K829" s="46"/>
      <c r="L829" s="46"/>
      <c r="M829" s="46" t="str">
        <f t="shared" si="40"/>
        <v>шкаф</v>
      </c>
      <c r="N829" s="46"/>
    </row>
    <row r="830" spans="1:14" ht="15">
      <c r="A830" s="42" t="s">
        <v>1116</v>
      </c>
      <c r="B830" s="42" t="s">
        <v>1088</v>
      </c>
      <c r="C830" s="42"/>
      <c r="D830" s="43" t="s">
        <v>1109</v>
      </c>
      <c r="E830" s="44">
        <v>2038113</v>
      </c>
      <c r="F830" s="44">
        <f>Таблица14[[#This Row],[ip55]]*1.49987465123196</f>
        <v>3056914.0250463239</v>
      </c>
      <c r="G830" s="41"/>
      <c r="H830" s="46"/>
      <c r="I830" s="46"/>
      <c r="J830" s="46"/>
      <c r="K830" s="46"/>
      <c r="L830" s="46"/>
      <c r="M830" s="46" t="str">
        <f t="shared" si="40"/>
        <v>шкаф</v>
      </c>
      <c r="N830" s="46"/>
    </row>
    <row r="831" spans="1:14" ht="15">
      <c r="A831" s="42" t="s">
        <v>1117</v>
      </c>
      <c r="B831" s="42" t="s">
        <v>1088</v>
      </c>
      <c r="C831" s="42"/>
      <c r="D831" s="43" t="s">
        <v>1111</v>
      </c>
      <c r="E831" s="44">
        <v>1728264</v>
      </c>
      <c r="F831" s="44">
        <f>Таблица14[[#This Row],[ip55]]*1.49987465123196</f>
        <v>2592179.364236752</v>
      </c>
      <c r="G831" s="41"/>
      <c r="H831" s="46"/>
      <c r="I831" s="46"/>
      <c r="J831" s="46"/>
      <c r="K831" s="46"/>
      <c r="L831" s="46"/>
      <c r="M831" s="46" t="str">
        <f t="shared" si="40"/>
        <v>шкаф</v>
      </c>
      <c r="N831" s="46"/>
    </row>
    <row r="832" spans="1:14" ht="15">
      <c r="A832" s="42" t="s">
        <v>1118</v>
      </c>
      <c r="B832" s="42" t="s">
        <v>1088</v>
      </c>
      <c r="C832" s="42"/>
      <c r="D832" s="43" t="s">
        <v>1109</v>
      </c>
      <c r="E832" s="44">
        <v>2751453</v>
      </c>
      <c r="F832" s="44">
        <f>Таблица14[[#This Row],[ip55]]*1.49987465123196</f>
        <v>4126834.6087561301</v>
      </c>
      <c r="G832" s="41"/>
      <c r="H832" s="46"/>
      <c r="I832" s="46"/>
      <c r="J832" s="46"/>
      <c r="K832" s="46"/>
      <c r="L832" s="46"/>
      <c r="M832" s="46" t="str">
        <f t="shared" si="40"/>
        <v>шкаф</v>
      </c>
      <c r="N832" s="46"/>
    </row>
    <row r="833" spans="1:14" ht="15">
      <c r="A833" s="42" t="s">
        <v>1119</v>
      </c>
      <c r="B833" s="42" t="s">
        <v>1088</v>
      </c>
      <c r="C833" s="42"/>
      <c r="D833" s="43" t="s">
        <v>1111</v>
      </c>
      <c r="E833" s="44">
        <v>2333157</v>
      </c>
      <c r="F833" s="44">
        <f>Таблица14[[#This Row],[ip55]]*1.49987465123196</f>
        <v>3499443.041644406</v>
      </c>
      <c r="G833" s="41"/>
      <c r="H833" s="46"/>
      <c r="I833" s="46"/>
      <c r="J833" s="46"/>
      <c r="K833" s="46"/>
      <c r="L833" s="46"/>
      <c r="M833" s="46" t="str">
        <f t="shared" si="40"/>
        <v>шкаф</v>
      </c>
      <c r="N833" s="46"/>
    </row>
    <row r="834" spans="1:14" ht="15">
      <c r="A834" s="42" t="s">
        <v>1120</v>
      </c>
      <c r="B834" s="42" t="s">
        <v>1088</v>
      </c>
      <c r="C834" s="42"/>
      <c r="D834" s="43" t="s">
        <v>1109</v>
      </c>
      <c r="E834" s="44">
        <v>3019426</v>
      </c>
      <c r="F834" s="44">
        <f>Таблица14[[#This Row],[ip55]]*1.49987465123196</f>
        <v>4528760.5186707126</v>
      </c>
      <c r="G834" s="41"/>
      <c r="H834" s="46"/>
      <c r="I834" s="46"/>
      <c r="J834" s="46"/>
      <c r="K834" s="46"/>
      <c r="L834" s="46"/>
      <c r="M834" s="46" t="str">
        <f t="shared" ref="M834:M867" si="41">B834&amp;L834&amp;N834</f>
        <v>шкаф</v>
      </c>
      <c r="N834" s="46"/>
    </row>
    <row r="835" spans="1:14" ht="15">
      <c r="A835" s="42" t="s">
        <v>1121</v>
      </c>
      <c r="B835" s="42" t="s">
        <v>1088</v>
      </c>
      <c r="C835" s="42"/>
      <c r="D835" s="43" t="s">
        <v>1111</v>
      </c>
      <c r="E835" s="44">
        <v>2560391</v>
      </c>
      <c r="F835" s="44">
        <f>Таблица14[[#This Row],[ip55]]*1.49987465123196</f>
        <v>3840265.5581424492</v>
      </c>
      <c r="G835" s="41"/>
      <c r="H835" s="46"/>
      <c r="I835" s="46"/>
      <c r="J835" s="46"/>
      <c r="K835" s="46"/>
      <c r="L835" s="46"/>
      <c r="M835" s="46" t="str">
        <f t="shared" si="41"/>
        <v>шкаф</v>
      </c>
      <c r="N835" s="46"/>
    </row>
    <row r="836" spans="1:14" ht="15">
      <c r="A836" s="42" t="s">
        <v>1122</v>
      </c>
      <c r="B836" s="42">
        <v>250</v>
      </c>
      <c r="C836" s="42"/>
      <c r="D836" s="43" t="s">
        <v>1123</v>
      </c>
      <c r="E836" s="44">
        <v>14641</v>
      </c>
      <c r="F836" s="44">
        <f>Таблица14[[#This Row],[ip55]]*1.49987465123196</f>
        <v>21959.664768687126</v>
      </c>
      <c r="G836" s="41"/>
      <c r="H836" s="48"/>
      <c r="I836" s="48"/>
      <c r="J836" s="48"/>
      <c r="K836" s="46"/>
      <c r="L836" s="46"/>
      <c r="M836" s="46" t="str">
        <f t="shared" si="41"/>
        <v>250</v>
      </c>
      <c r="N836" s="46"/>
    </row>
    <row r="837" spans="1:14" ht="15">
      <c r="A837" s="42" t="s">
        <v>1124</v>
      </c>
      <c r="B837" s="42">
        <v>400</v>
      </c>
      <c r="C837" s="42"/>
      <c r="D837" s="43" t="s">
        <v>1123</v>
      </c>
      <c r="E837" s="44">
        <v>14641</v>
      </c>
      <c r="F837" s="44">
        <f>Таблица14[[#This Row],[ip55]]*1.49987465123196</f>
        <v>21959.664768687126</v>
      </c>
      <c r="G837" s="41"/>
      <c r="H837" s="48"/>
      <c r="I837" s="48"/>
      <c r="J837" s="48"/>
      <c r="K837" s="46"/>
      <c r="L837" s="46"/>
      <c r="M837" s="46" t="str">
        <f t="shared" si="41"/>
        <v>400</v>
      </c>
      <c r="N837" s="46"/>
    </row>
    <row r="838" spans="1:14" ht="15">
      <c r="A838" s="42" t="s">
        <v>1125</v>
      </c>
      <c r="B838" s="42">
        <v>630</v>
      </c>
      <c r="C838" s="42"/>
      <c r="D838" s="43" t="s">
        <v>1123</v>
      </c>
      <c r="E838" s="44">
        <v>15919</v>
      </c>
      <c r="F838" s="44">
        <f>Таблица14[[#This Row],[ip55]]*1.49987465123196</f>
        <v>23876.504572961574</v>
      </c>
      <c r="G838" s="41"/>
      <c r="H838" s="48"/>
      <c r="I838" s="48"/>
      <c r="J838" s="48"/>
      <c r="K838" s="46"/>
      <c r="L838" s="46"/>
      <c r="M838" s="46" t="str">
        <f t="shared" si="41"/>
        <v>630</v>
      </c>
      <c r="N838" s="46"/>
    </row>
    <row r="839" spans="1:14" ht="15">
      <c r="A839" s="42" t="s">
        <v>1126</v>
      </c>
      <c r="B839" s="42">
        <v>800</v>
      </c>
      <c r="C839" s="42"/>
      <c r="D839" s="43" t="s">
        <v>1123</v>
      </c>
      <c r="E839" s="44">
        <v>17241</v>
      </c>
      <c r="F839" s="44">
        <f>Таблица14[[#This Row],[ip55]]*1.49987465123196</f>
        <v>25859.338861890225</v>
      </c>
      <c r="G839" s="41"/>
      <c r="H839" s="48"/>
      <c r="I839" s="48"/>
      <c r="J839" s="48"/>
      <c r="K839" s="46"/>
      <c r="L839" s="46"/>
      <c r="M839" s="46" t="str">
        <f t="shared" si="41"/>
        <v>800</v>
      </c>
      <c r="N839" s="46"/>
    </row>
    <row r="840" spans="1:14" ht="15">
      <c r="A840" s="42" t="s">
        <v>1127</v>
      </c>
      <c r="B840" s="42">
        <v>1000</v>
      </c>
      <c r="C840" s="42"/>
      <c r="D840" s="43" t="s">
        <v>1123</v>
      </c>
      <c r="E840" s="44">
        <v>19115</v>
      </c>
      <c r="F840" s="44">
        <f>Таблица14[[#This Row],[ip55]]*1.49987465123196</f>
        <v>28670.103958298918</v>
      </c>
      <c r="G840" s="41"/>
      <c r="H840" s="48"/>
      <c r="I840" s="48"/>
      <c r="J840" s="48"/>
      <c r="K840" s="46"/>
      <c r="L840" s="46"/>
      <c r="M840" s="46" t="str">
        <f t="shared" si="41"/>
        <v>1000</v>
      </c>
      <c r="N840" s="46"/>
    </row>
    <row r="841" spans="1:14" ht="15">
      <c r="A841" s="42" t="s">
        <v>1128</v>
      </c>
      <c r="B841" s="42">
        <v>1250</v>
      </c>
      <c r="C841" s="42"/>
      <c r="D841" s="43" t="s">
        <v>1123</v>
      </c>
      <c r="E841" s="44">
        <v>23706</v>
      </c>
      <c r="F841" s="44">
        <f>Таблица14[[#This Row],[ip55]]*1.49987465123196</f>
        <v>35556.028482104848</v>
      </c>
      <c r="G841" s="41"/>
      <c r="H841" s="48"/>
      <c r="I841" s="48"/>
      <c r="J841" s="48"/>
      <c r="K841" s="46"/>
      <c r="L841" s="46"/>
      <c r="M841" s="46" t="str">
        <f t="shared" si="41"/>
        <v>1250</v>
      </c>
      <c r="N841" s="46"/>
    </row>
    <row r="842" spans="1:14" ht="15">
      <c r="A842" s="42" t="s">
        <v>1129</v>
      </c>
      <c r="B842" s="42">
        <v>1600</v>
      </c>
      <c r="C842" s="42"/>
      <c r="D842" s="43" t="s">
        <v>1123</v>
      </c>
      <c r="E842" s="44">
        <v>29046</v>
      </c>
      <c r="F842" s="44">
        <f>Таблица14[[#This Row],[ip55]]*1.49987465123196</f>
        <v>43565.359119683511</v>
      </c>
      <c r="G842" s="41"/>
      <c r="H842" s="48"/>
      <c r="I842" s="48"/>
      <c r="J842" s="48"/>
      <c r="K842" s="46"/>
      <c r="L842" s="46"/>
      <c r="M842" s="46" t="str">
        <f t="shared" si="41"/>
        <v>1600</v>
      </c>
      <c r="N842" s="46"/>
    </row>
    <row r="843" spans="1:14" ht="15">
      <c r="A843" s="42" t="s">
        <v>1129</v>
      </c>
      <c r="B843" s="42">
        <v>2000</v>
      </c>
      <c r="C843" s="42"/>
      <c r="D843" s="43" t="s">
        <v>1123</v>
      </c>
      <c r="E843" s="44">
        <v>35512</v>
      </c>
      <c r="F843" s="44">
        <f>Таблица14[[#This Row],[ip55]]*1.49987465123196</f>
        <v>53263.548614549363</v>
      </c>
      <c r="G843" s="41"/>
      <c r="H843" s="48"/>
      <c r="I843" s="48"/>
      <c r="J843" s="48"/>
      <c r="K843" s="46"/>
      <c r="L843" s="46"/>
      <c r="M843" s="46" t="str">
        <f t="shared" si="41"/>
        <v>2000</v>
      </c>
      <c r="N843" s="46"/>
    </row>
    <row r="844" spans="1:14" ht="15">
      <c r="A844" s="42" t="s">
        <v>1130</v>
      </c>
      <c r="B844" s="42">
        <v>2500</v>
      </c>
      <c r="C844" s="42"/>
      <c r="D844" s="43" t="s">
        <v>1123</v>
      </c>
      <c r="E844" s="44">
        <v>44320</v>
      </c>
      <c r="F844" s="44">
        <f>Таблица14[[#This Row],[ip55]]*1.49987465123196</f>
        <v>66474.444542600468</v>
      </c>
      <c r="G844" s="41"/>
      <c r="H844" s="48"/>
      <c r="I844" s="48"/>
      <c r="J844" s="48"/>
      <c r="K844" s="46"/>
      <c r="L844" s="46"/>
      <c r="M844" s="46" t="str">
        <f t="shared" si="41"/>
        <v>2500</v>
      </c>
      <c r="N844" s="46"/>
    </row>
    <row r="845" spans="1:14" ht="15">
      <c r="A845" s="42" t="s">
        <v>1131</v>
      </c>
      <c r="B845" s="42">
        <v>3200</v>
      </c>
      <c r="C845" s="42"/>
      <c r="D845" s="43" t="s">
        <v>1123</v>
      </c>
      <c r="E845" s="44">
        <v>57157</v>
      </c>
      <c r="F845" s="44">
        <f>Таблица14[[#This Row],[ip55]]*1.49987465123196</f>
        <v>85728.335440465147</v>
      </c>
      <c r="G845" s="41"/>
      <c r="H845" s="48"/>
      <c r="I845" s="48"/>
      <c r="J845" s="48"/>
      <c r="K845" s="46"/>
      <c r="L845" s="46"/>
      <c r="M845" s="46" t="str">
        <f t="shared" si="41"/>
        <v>3200</v>
      </c>
      <c r="N845" s="46"/>
    </row>
    <row r="846" spans="1:14" ht="15">
      <c r="A846" s="42" t="s">
        <v>1132</v>
      </c>
      <c r="B846" s="42">
        <v>4000</v>
      </c>
      <c r="C846" s="42"/>
      <c r="D846" s="43" t="s">
        <v>1123</v>
      </c>
      <c r="E846" s="44">
        <v>74022</v>
      </c>
      <c r="F846" s="44">
        <f>Таблица14[[#This Row],[ip55]]*1.49987465123196</f>
        <v>111023.72143349214</v>
      </c>
      <c r="G846" s="41"/>
      <c r="H846" s="48"/>
      <c r="I846" s="48"/>
      <c r="J846" s="48"/>
      <c r="K846" s="46"/>
      <c r="L846" s="46"/>
      <c r="M846" s="46" t="str">
        <f t="shared" si="41"/>
        <v>4000</v>
      </c>
      <c r="N846" s="46"/>
    </row>
    <row r="847" spans="1:14" ht="15">
      <c r="A847" s="42" t="s">
        <v>1133</v>
      </c>
      <c r="B847" s="42">
        <v>5000</v>
      </c>
      <c r="C847" s="42"/>
      <c r="D847" s="43" t="s">
        <v>1123</v>
      </c>
      <c r="E847" s="44">
        <v>88638</v>
      </c>
      <c r="F847" s="44">
        <f>Таблица14[[#This Row],[ip55]]*1.49987465123196</f>
        <v>132945.88933589848</v>
      </c>
      <c r="G847" s="41"/>
      <c r="H847" s="48"/>
      <c r="I847" s="48"/>
      <c r="J847" s="48"/>
      <c r="K847" s="46"/>
      <c r="L847" s="46"/>
      <c r="M847" s="46" t="str">
        <f t="shared" si="41"/>
        <v>5000</v>
      </c>
      <c r="N847" s="46"/>
    </row>
    <row r="848" spans="1:14" ht="15">
      <c r="A848" s="42" t="s">
        <v>1134</v>
      </c>
      <c r="B848" s="42">
        <v>6400</v>
      </c>
      <c r="C848" s="42"/>
      <c r="D848" s="43" t="s">
        <v>1123</v>
      </c>
      <c r="E848" s="44">
        <v>114312</v>
      </c>
      <c r="F848" s="44">
        <f>Таблица14[[#This Row],[ip55]]*1.49987465123196</f>
        <v>171453.67113162781</v>
      </c>
      <c r="G848" s="41"/>
      <c r="H848" s="48"/>
      <c r="I848" s="48"/>
      <c r="J848" s="48"/>
      <c r="K848" s="46"/>
      <c r="L848" s="46"/>
      <c r="M848" s="46" t="str">
        <f t="shared" si="41"/>
        <v>6400</v>
      </c>
      <c r="N848" s="46"/>
    </row>
    <row r="849" spans="1:14" ht="15">
      <c r="A849" s="42" t="s">
        <v>1135</v>
      </c>
      <c r="B849" s="42" t="s">
        <v>1136</v>
      </c>
      <c r="C849" s="42"/>
      <c r="D849" s="43" t="s">
        <v>1137</v>
      </c>
      <c r="E849" s="44">
        <v>4341</v>
      </c>
      <c r="F849" s="44"/>
      <c r="G849" s="41"/>
      <c r="H849" s="48"/>
      <c r="I849" s="48"/>
      <c r="J849" s="48"/>
      <c r="K849" s="46"/>
      <c r="L849" s="46"/>
      <c r="M849" s="46" t="str">
        <f t="shared" si="41"/>
        <v>аксессуары</v>
      </c>
      <c r="N849" s="46"/>
    </row>
    <row r="850" spans="1:14" ht="15">
      <c r="A850" s="42" t="s">
        <v>1138</v>
      </c>
      <c r="B850" s="42" t="s">
        <v>1136</v>
      </c>
      <c r="C850" s="42"/>
      <c r="D850" s="43" t="s">
        <v>1139</v>
      </c>
      <c r="E850" s="44">
        <v>2034</v>
      </c>
      <c r="F850" s="44"/>
      <c r="G850" s="41"/>
      <c r="H850" s="48"/>
      <c r="I850" s="48"/>
      <c r="J850" s="48"/>
      <c r="K850" s="46"/>
      <c r="L850" s="46"/>
      <c r="M850" s="46" t="str">
        <f t="shared" si="41"/>
        <v>аксессуары</v>
      </c>
      <c r="N850" s="46"/>
    </row>
    <row r="851" spans="1:14" ht="15">
      <c r="A851" s="42" t="s">
        <v>1140</v>
      </c>
      <c r="B851" s="42" t="s">
        <v>1136</v>
      </c>
      <c r="C851" s="42"/>
      <c r="D851" s="43" t="s">
        <v>1141</v>
      </c>
      <c r="E851" s="44">
        <v>6102</v>
      </c>
      <c r="F851" s="44"/>
      <c r="G851" s="41"/>
      <c r="H851" s="48"/>
      <c r="I851" s="48"/>
      <c r="J851" s="48"/>
      <c r="K851" s="46"/>
      <c r="L851" s="46"/>
      <c r="M851" s="46" t="str">
        <f t="shared" si="41"/>
        <v>аксессуары</v>
      </c>
      <c r="N851" s="46"/>
    </row>
    <row r="852" spans="1:14" ht="15">
      <c r="A852" s="42" t="s">
        <v>1142</v>
      </c>
      <c r="B852" s="42" t="s">
        <v>1136</v>
      </c>
      <c r="C852" s="42"/>
      <c r="D852" s="43" t="s">
        <v>1143</v>
      </c>
      <c r="E852" s="44">
        <v>2237</v>
      </c>
      <c r="F852" s="44"/>
      <c r="G852" s="41"/>
      <c r="H852" s="48"/>
      <c r="I852" s="48"/>
      <c r="J852" s="48"/>
      <c r="K852" s="46"/>
      <c r="L852" s="46"/>
      <c r="M852" s="46" t="str">
        <f t="shared" si="41"/>
        <v>аксессуары</v>
      </c>
      <c r="N852" s="46"/>
    </row>
    <row r="853" spans="1:14" ht="15">
      <c r="A853" s="42" t="s">
        <v>1144</v>
      </c>
      <c r="B853" s="42" t="s">
        <v>1136</v>
      </c>
      <c r="C853" s="42"/>
      <c r="D853" s="43" t="s">
        <v>1145</v>
      </c>
      <c r="E853" s="44">
        <v>7119</v>
      </c>
      <c r="F853" s="44"/>
      <c r="G853" s="41"/>
      <c r="H853" s="48"/>
      <c r="I853" s="48"/>
      <c r="J853" s="48"/>
      <c r="K853" s="46"/>
      <c r="L853" s="46"/>
      <c r="M853" s="46" t="str">
        <f t="shared" si="41"/>
        <v>аксессуары</v>
      </c>
      <c r="N853" s="46"/>
    </row>
    <row r="854" spans="1:14" ht="15">
      <c r="A854" s="42" t="s">
        <v>1146</v>
      </c>
      <c r="B854" s="42" t="s">
        <v>1136</v>
      </c>
      <c r="C854" s="42"/>
      <c r="D854" s="43" t="s">
        <v>1147</v>
      </c>
      <c r="E854" s="44">
        <v>880</v>
      </c>
      <c r="F854" s="44"/>
      <c r="G854" s="41"/>
      <c r="H854" s="48"/>
      <c r="I854" s="48"/>
      <c r="J854" s="48"/>
      <c r="K854" s="46"/>
      <c r="L854" s="46"/>
      <c r="M854" s="46" t="str">
        <f t="shared" si="41"/>
        <v>аксессуары</v>
      </c>
      <c r="N854" s="46"/>
    </row>
    <row r="855" spans="1:14" ht="15">
      <c r="A855" s="42" t="s">
        <v>1148</v>
      </c>
      <c r="B855" s="42" t="s">
        <v>1136</v>
      </c>
      <c r="C855" s="42"/>
      <c r="D855" s="43" t="s">
        <v>1149</v>
      </c>
      <c r="E855" s="44">
        <v>9153</v>
      </c>
      <c r="F855" s="44"/>
      <c r="G855" s="41"/>
      <c r="H855" s="48"/>
      <c r="I855" s="48"/>
      <c r="J855" s="48"/>
      <c r="K855" s="46"/>
      <c r="L855" s="46"/>
      <c r="M855" s="46" t="str">
        <f t="shared" si="41"/>
        <v>аксессуары</v>
      </c>
      <c r="N855" s="46"/>
    </row>
    <row r="856" spans="1:14" ht="15">
      <c r="A856" s="42" t="s">
        <v>1150</v>
      </c>
      <c r="B856" s="42" t="s">
        <v>1136</v>
      </c>
      <c r="C856" s="42"/>
      <c r="D856" s="43" t="s">
        <v>1151</v>
      </c>
      <c r="E856" s="44">
        <v>81356</v>
      </c>
      <c r="F856" s="44"/>
      <c r="G856" s="41"/>
      <c r="H856" s="48"/>
      <c r="I856" s="48"/>
      <c r="J856" s="48"/>
      <c r="K856" s="46"/>
      <c r="L856" s="46"/>
      <c r="M856" s="46" t="str">
        <f t="shared" si="41"/>
        <v>аксессуары</v>
      </c>
      <c r="N856" s="46"/>
    </row>
    <row r="857" spans="1:14" ht="15">
      <c r="A857" s="42" t="s">
        <v>1152</v>
      </c>
      <c r="B857" s="42" t="s">
        <v>1136</v>
      </c>
      <c r="C857" s="42"/>
      <c r="D857" s="43" t="s">
        <v>1153</v>
      </c>
      <c r="E857" s="44">
        <v>661</v>
      </c>
      <c r="F857" s="44"/>
      <c r="G857" s="41"/>
      <c r="H857" s="48"/>
      <c r="I857" s="48"/>
      <c r="J857" s="48"/>
      <c r="K857" s="46"/>
      <c r="L857" s="46"/>
      <c r="M857" s="46" t="str">
        <f t="shared" si="41"/>
        <v>аксессуары</v>
      </c>
      <c r="N857" s="46"/>
    </row>
    <row r="858" spans="1:14" ht="15">
      <c r="A858" s="42" t="s">
        <v>1154</v>
      </c>
      <c r="B858" s="42" t="s">
        <v>1136</v>
      </c>
      <c r="C858" s="42"/>
      <c r="D858" s="43" t="s">
        <v>1155</v>
      </c>
      <c r="E858" s="44">
        <v>778</v>
      </c>
      <c r="F858" s="44"/>
      <c r="G858" s="41"/>
      <c r="H858" s="48"/>
      <c r="I858" s="48"/>
      <c r="J858" s="48"/>
      <c r="K858" s="46"/>
      <c r="L858" s="46"/>
      <c r="M858" s="46" t="str">
        <f t="shared" si="41"/>
        <v>аксессуары</v>
      </c>
      <c r="N858" s="46"/>
    </row>
    <row r="859" spans="1:14" ht="15">
      <c r="A859" s="42" t="s">
        <v>1156</v>
      </c>
      <c r="B859" s="42" t="s">
        <v>1136</v>
      </c>
      <c r="C859" s="42"/>
      <c r="D859" s="43" t="s">
        <v>1157</v>
      </c>
      <c r="E859" s="44">
        <v>1292</v>
      </c>
      <c r="F859" s="44"/>
      <c r="G859" s="41"/>
      <c r="H859" s="48"/>
      <c r="I859" s="48"/>
      <c r="J859" s="48"/>
      <c r="K859" s="46"/>
      <c r="L859" s="46"/>
      <c r="M859" s="46" t="str">
        <f t="shared" si="41"/>
        <v>аксессуары</v>
      </c>
      <c r="N859" s="46"/>
    </row>
    <row r="860" spans="1:14" ht="15">
      <c r="A860" s="42" t="s">
        <v>1158</v>
      </c>
      <c r="B860" s="42" t="s">
        <v>1136</v>
      </c>
      <c r="C860" s="42"/>
      <c r="D860" s="43" t="s">
        <v>1159</v>
      </c>
      <c r="E860" s="44">
        <v>1729</v>
      </c>
      <c r="F860" s="44"/>
      <c r="G860" s="41"/>
      <c r="H860" s="48"/>
      <c r="I860" s="48"/>
      <c r="J860" s="48"/>
      <c r="K860" s="46"/>
      <c r="L860" s="46"/>
      <c r="M860" s="46" t="str">
        <f t="shared" si="41"/>
        <v>аксессуары</v>
      </c>
      <c r="N860" s="46"/>
    </row>
    <row r="861" spans="1:14" ht="15">
      <c r="A861" s="42" t="s">
        <v>1160</v>
      </c>
      <c r="B861" s="42" t="s">
        <v>1136</v>
      </c>
      <c r="C861" s="42"/>
      <c r="D861" s="43" t="s">
        <v>1161</v>
      </c>
      <c r="E861" s="44">
        <v>132</v>
      </c>
      <c r="F861" s="44"/>
      <c r="G861" s="41"/>
      <c r="H861" s="48"/>
      <c r="I861" s="48"/>
      <c r="J861" s="48"/>
      <c r="K861" s="46"/>
      <c r="L861" s="46"/>
      <c r="M861" s="46" t="str">
        <f t="shared" si="41"/>
        <v>аксессуары</v>
      </c>
      <c r="N861" s="46"/>
    </row>
    <row r="862" spans="1:14" ht="15">
      <c r="A862" s="42" t="s">
        <v>1162</v>
      </c>
      <c r="B862" s="42" t="s">
        <v>1136</v>
      </c>
      <c r="C862" s="42"/>
      <c r="D862" s="43" t="s">
        <v>1163</v>
      </c>
      <c r="E862" s="44">
        <v>371</v>
      </c>
      <c r="F862" s="44"/>
      <c r="G862" s="41"/>
      <c r="H862" s="48"/>
      <c r="I862" s="48"/>
      <c r="J862" s="48"/>
      <c r="K862" s="46"/>
      <c r="L862" s="46"/>
      <c r="M862" s="46" t="str">
        <f t="shared" si="41"/>
        <v>аксессуары</v>
      </c>
      <c r="N862" s="46"/>
    </row>
    <row r="863" spans="1:14" ht="15">
      <c r="A863" s="42" t="s">
        <v>1164</v>
      </c>
      <c r="B863" s="42" t="s">
        <v>1136</v>
      </c>
      <c r="C863" s="42"/>
      <c r="D863" s="43" t="s">
        <v>1165</v>
      </c>
      <c r="E863" s="44">
        <v>222</v>
      </c>
      <c r="F863" s="44"/>
      <c r="G863" s="41"/>
      <c r="H863" s="48"/>
      <c r="I863" s="48"/>
      <c r="J863" s="48"/>
      <c r="K863" s="46"/>
      <c r="L863" s="46"/>
      <c r="M863" s="46" t="str">
        <f t="shared" si="41"/>
        <v>аксессуары</v>
      </c>
      <c r="N863" s="46"/>
    </row>
    <row r="864" spans="1:14" ht="15">
      <c r="A864" s="42" t="s">
        <v>1166</v>
      </c>
      <c r="B864" s="42" t="s">
        <v>1136</v>
      </c>
      <c r="C864" s="42"/>
      <c r="D864" s="43" t="s">
        <v>1167</v>
      </c>
      <c r="E864" s="44">
        <v>492</v>
      </c>
      <c r="F864" s="44"/>
      <c r="G864" s="41"/>
      <c r="H864" s="48"/>
      <c r="I864" s="48"/>
      <c r="J864" s="48"/>
      <c r="K864" s="46"/>
      <c r="L864" s="46"/>
      <c r="M864" s="46" t="str">
        <f t="shared" si="41"/>
        <v>аксессуары</v>
      </c>
      <c r="N864" s="46"/>
    </row>
    <row r="865" spans="1:14" ht="15">
      <c r="A865" s="42" t="s">
        <v>1168</v>
      </c>
      <c r="B865" s="42" t="s">
        <v>1136</v>
      </c>
      <c r="C865" s="42"/>
      <c r="D865" s="43" t="s">
        <v>1169</v>
      </c>
      <c r="E865" s="44">
        <v>135</v>
      </c>
      <c r="F865" s="44"/>
      <c r="G865" s="41"/>
      <c r="H865" s="48"/>
      <c r="I865" s="48"/>
      <c r="J865" s="48"/>
      <c r="K865" s="46"/>
      <c r="L865" s="46"/>
      <c r="M865" s="46" t="str">
        <f t="shared" si="41"/>
        <v>аксессуары</v>
      </c>
      <c r="N865" s="46"/>
    </row>
    <row r="866" spans="1:14" ht="15">
      <c r="A866" s="42" t="s">
        <v>1170</v>
      </c>
      <c r="B866" s="42" t="s">
        <v>1136</v>
      </c>
      <c r="C866" s="42"/>
      <c r="D866" s="43" t="s">
        <v>1171</v>
      </c>
      <c r="E866" s="44">
        <v>116</v>
      </c>
      <c r="F866" s="44"/>
      <c r="G866" s="41"/>
      <c r="H866" s="48"/>
      <c r="I866" s="48"/>
      <c r="J866" s="48"/>
      <c r="K866" s="46"/>
      <c r="L866" s="46"/>
      <c r="M866" s="46" t="str">
        <f t="shared" si="41"/>
        <v>аксессуары</v>
      </c>
      <c r="N866" s="46"/>
    </row>
    <row r="867" spans="1:14" ht="15">
      <c r="A867" s="42" t="s">
        <v>1172</v>
      </c>
      <c r="B867" s="42" t="s">
        <v>1136</v>
      </c>
      <c r="C867" s="42"/>
      <c r="D867" s="43" t="s">
        <v>1173</v>
      </c>
      <c r="E867" s="44">
        <v>7630</v>
      </c>
      <c r="F867" s="44"/>
      <c r="G867" s="41"/>
      <c r="H867" s="48"/>
      <c r="I867" s="48"/>
      <c r="J867" s="48"/>
      <c r="K867" s="46"/>
      <c r="L867" s="46"/>
      <c r="M867" s="46" t="str">
        <f t="shared" si="41"/>
        <v>аксессуары</v>
      </c>
      <c r="N867" s="46"/>
    </row>
  </sheetData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Спецификация</vt:lpstr>
      <vt:lpstr>Лист1</vt:lpstr>
      <vt:lpstr>Лист2</vt:lpstr>
      <vt:lpstr>Подсчет метизов</vt:lpstr>
      <vt:lpstr>ТЗ</vt:lpstr>
      <vt:lpstr>БОМ</vt:lpstr>
      <vt:lpstr>артикул</vt:lpstr>
      <vt:lpstr>Спецификация!Print_Titles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Антон Кузнецов</dc:creator>
  <cp:keywords/>
  <dc:description/>
  <cp:lastModifiedBy>Антон Кузнецов</cp:lastModifiedBy>
  <cp:revision>14</cp:revision>
  <dcterms:created xsi:type="dcterms:W3CDTF">2020-10-16T18:50:46Z</dcterms:created>
  <dcterms:modified xsi:type="dcterms:W3CDTF">2021-09-07T10:41:22Z</dcterms:modified>
  <cp:category/>
  <cp:contentStatus/>
</cp:coreProperties>
</file>