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13_ncr:1_{65AA715C-8302-FF46-9E3F-1AE3800A1721}" xr6:coauthVersionLast="45" xr6:coauthVersionMax="45" xr10:uidLastSave="{00000000-0000-0000-0000-000000000000}"/>
  <bookViews>
    <workbookView xWindow="0" yWindow="460" windowWidth="28800" windowHeight="17540" xr2:uid="{1274A7F7-32CE-AC49-AA55-A5E18D405CEC}"/>
  </bookViews>
  <sheets>
    <sheet name="1" sheetId="4" r:id="rId1"/>
    <sheet name="Chart1" sheetId="2" r:id="rId2"/>
    <sheet name="Chart2" sheetId="3" r:id="rId3"/>
    <sheet name="Chart3" sheetId="5" r:id="rId4"/>
    <sheet name="H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7" i="1"/>
  <c r="B6" i="1"/>
  <c r="E7" i="1"/>
  <c r="G108" i="1" l="1"/>
  <c r="E108" i="1"/>
  <c r="F108" i="1" s="1"/>
  <c r="G107" i="1"/>
  <c r="E107" i="1"/>
  <c r="H107" i="1" s="1"/>
  <c r="G106" i="1"/>
  <c r="E106" i="1"/>
  <c r="F106" i="1" s="1"/>
  <c r="G105" i="1"/>
  <c r="E105" i="1"/>
  <c r="H105" i="1" s="1"/>
  <c r="G104" i="1"/>
  <c r="E104" i="1"/>
  <c r="F104" i="1" s="1"/>
  <c r="G103" i="1"/>
  <c r="E103" i="1"/>
  <c r="H103" i="1" s="1"/>
  <c r="G102" i="1"/>
  <c r="E102" i="1"/>
  <c r="F102" i="1" s="1"/>
  <c r="G101" i="1"/>
  <c r="E101" i="1"/>
  <c r="H101" i="1" s="1"/>
  <c r="G100" i="1"/>
  <c r="E100" i="1"/>
  <c r="F100" i="1" s="1"/>
  <c r="I99" i="1"/>
  <c r="G99" i="1"/>
  <c r="E99" i="1"/>
  <c r="H99" i="1" s="1"/>
  <c r="G98" i="1"/>
  <c r="E98" i="1"/>
  <c r="F98" i="1" s="1"/>
  <c r="G97" i="1"/>
  <c r="E97" i="1"/>
  <c r="H97" i="1" s="1"/>
  <c r="G96" i="1"/>
  <c r="E96" i="1"/>
  <c r="F96" i="1" s="1"/>
  <c r="G95" i="1"/>
  <c r="E95" i="1"/>
  <c r="H95" i="1" s="1"/>
  <c r="G94" i="1"/>
  <c r="E94" i="1"/>
  <c r="F94" i="1" s="1"/>
  <c r="G93" i="1"/>
  <c r="E93" i="1"/>
  <c r="H93" i="1" s="1"/>
  <c r="G92" i="1"/>
  <c r="E92" i="1"/>
  <c r="F92" i="1" s="1"/>
  <c r="G91" i="1"/>
  <c r="E91" i="1"/>
  <c r="H91" i="1" s="1"/>
  <c r="G90" i="1"/>
  <c r="E90" i="1"/>
  <c r="F90" i="1" s="1"/>
  <c r="G89" i="1"/>
  <c r="E89" i="1"/>
  <c r="H89" i="1" s="1"/>
  <c r="B89" i="1"/>
  <c r="H88" i="1"/>
  <c r="G88" i="1"/>
  <c r="F88" i="1"/>
  <c r="E88" i="1"/>
  <c r="I88" i="1" s="1"/>
  <c r="B88" i="1"/>
  <c r="G87" i="1"/>
  <c r="E87" i="1"/>
  <c r="F87" i="1" s="1"/>
  <c r="B87" i="1"/>
  <c r="H86" i="1"/>
  <c r="G86" i="1"/>
  <c r="F86" i="1"/>
  <c r="E86" i="1"/>
  <c r="I86" i="1" s="1"/>
  <c r="H85" i="1"/>
  <c r="G85" i="1"/>
  <c r="F85" i="1"/>
  <c r="E85" i="1"/>
  <c r="I85" i="1" s="1"/>
  <c r="G82" i="1"/>
  <c r="E82" i="1"/>
  <c r="F82" i="1" s="1"/>
  <c r="G81" i="1"/>
  <c r="E81" i="1"/>
  <c r="H81" i="1" s="1"/>
  <c r="G80" i="1"/>
  <c r="E80" i="1"/>
  <c r="F80" i="1" s="1"/>
  <c r="G79" i="1"/>
  <c r="E79" i="1"/>
  <c r="H79" i="1" s="1"/>
  <c r="G78" i="1"/>
  <c r="E78" i="1"/>
  <c r="F78" i="1" s="1"/>
  <c r="G77" i="1"/>
  <c r="E77" i="1"/>
  <c r="H77" i="1" s="1"/>
  <c r="G76" i="1"/>
  <c r="E76" i="1"/>
  <c r="F76" i="1" s="1"/>
  <c r="G75" i="1"/>
  <c r="E75" i="1"/>
  <c r="H75" i="1" s="1"/>
  <c r="G74" i="1"/>
  <c r="E74" i="1"/>
  <c r="F74" i="1" s="1"/>
  <c r="G73" i="1"/>
  <c r="E73" i="1"/>
  <c r="H73" i="1" s="1"/>
  <c r="G72" i="1"/>
  <c r="E72" i="1"/>
  <c r="F72" i="1" s="1"/>
  <c r="G71" i="1"/>
  <c r="E71" i="1"/>
  <c r="H71" i="1" s="1"/>
  <c r="G70" i="1"/>
  <c r="E70" i="1"/>
  <c r="F70" i="1" s="1"/>
  <c r="G69" i="1"/>
  <c r="E69" i="1"/>
  <c r="H69" i="1" s="1"/>
  <c r="G68" i="1"/>
  <c r="E68" i="1"/>
  <c r="F68" i="1" s="1"/>
  <c r="G67" i="1"/>
  <c r="E67" i="1"/>
  <c r="H67" i="1" s="1"/>
  <c r="G66" i="1"/>
  <c r="E66" i="1"/>
  <c r="F66" i="1" s="1"/>
  <c r="G65" i="1"/>
  <c r="E65" i="1"/>
  <c r="H65" i="1" s="1"/>
  <c r="G64" i="1"/>
  <c r="E64" i="1"/>
  <c r="F64" i="1" s="1"/>
  <c r="G63" i="1"/>
  <c r="E63" i="1"/>
  <c r="H63" i="1" s="1"/>
  <c r="B63" i="1"/>
  <c r="H62" i="1"/>
  <c r="G62" i="1"/>
  <c r="F62" i="1"/>
  <c r="E62" i="1"/>
  <c r="I62" i="1" s="1"/>
  <c r="B62" i="1"/>
  <c r="G61" i="1"/>
  <c r="E61" i="1"/>
  <c r="F61" i="1" s="1"/>
  <c r="B61" i="1"/>
  <c r="H60" i="1"/>
  <c r="G60" i="1"/>
  <c r="F60" i="1"/>
  <c r="E60" i="1"/>
  <c r="I60" i="1" s="1"/>
  <c r="H59" i="1"/>
  <c r="G59" i="1"/>
  <c r="F59" i="1"/>
  <c r="E59" i="1"/>
  <c r="I59" i="1" s="1"/>
  <c r="G56" i="1"/>
  <c r="F56" i="1"/>
  <c r="E56" i="1"/>
  <c r="I56" i="1" s="1"/>
  <c r="H55" i="1"/>
  <c r="G55" i="1"/>
  <c r="F55" i="1"/>
  <c r="E55" i="1"/>
  <c r="I55" i="1" s="1"/>
  <c r="H54" i="1"/>
  <c r="J54" i="1" s="1"/>
  <c r="G54" i="1"/>
  <c r="F54" i="1"/>
  <c r="E54" i="1"/>
  <c r="I54" i="1" s="1"/>
  <c r="H53" i="1"/>
  <c r="J53" i="1" s="1"/>
  <c r="G53" i="1"/>
  <c r="F53" i="1"/>
  <c r="E53" i="1"/>
  <c r="I53" i="1" s="1"/>
  <c r="H52" i="1"/>
  <c r="J52" i="1" s="1"/>
  <c r="G52" i="1"/>
  <c r="F52" i="1"/>
  <c r="E52" i="1"/>
  <c r="I52" i="1" s="1"/>
  <c r="H51" i="1"/>
  <c r="J51" i="1" s="1"/>
  <c r="G51" i="1"/>
  <c r="F51" i="1"/>
  <c r="E51" i="1"/>
  <c r="I51" i="1" s="1"/>
  <c r="H50" i="1"/>
  <c r="J50" i="1" s="1"/>
  <c r="G50" i="1"/>
  <c r="F50" i="1"/>
  <c r="E50" i="1"/>
  <c r="I50" i="1" s="1"/>
  <c r="H49" i="1"/>
  <c r="J49" i="1" s="1"/>
  <c r="G49" i="1"/>
  <c r="F49" i="1"/>
  <c r="E49" i="1"/>
  <c r="I49" i="1" s="1"/>
  <c r="H48" i="1"/>
  <c r="J48" i="1" s="1"/>
  <c r="G48" i="1"/>
  <c r="F48" i="1"/>
  <c r="E48" i="1"/>
  <c r="I48" i="1" s="1"/>
  <c r="H47" i="1"/>
  <c r="J47" i="1" s="1"/>
  <c r="G47" i="1"/>
  <c r="F47" i="1"/>
  <c r="E47" i="1"/>
  <c r="I47" i="1" s="1"/>
  <c r="H46" i="1"/>
  <c r="J46" i="1" s="1"/>
  <c r="G46" i="1"/>
  <c r="F46" i="1"/>
  <c r="E46" i="1"/>
  <c r="I46" i="1" s="1"/>
  <c r="H45" i="1"/>
  <c r="J45" i="1" s="1"/>
  <c r="G45" i="1"/>
  <c r="F45" i="1"/>
  <c r="E45" i="1"/>
  <c r="I45" i="1" s="1"/>
  <c r="H44" i="1"/>
  <c r="J44" i="1" s="1"/>
  <c r="G44" i="1"/>
  <c r="F44" i="1"/>
  <c r="E44" i="1"/>
  <c r="I44" i="1" s="1"/>
  <c r="H43" i="1"/>
  <c r="J43" i="1" s="1"/>
  <c r="G43" i="1"/>
  <c r="F43" i="1"/>
  <c r="E43" i="1"/>
  <c r="I43" i="1" s="1"/>
  <c r="H42" i="1"/>
  <c r="J42" i="1" s="1"/>
  <c r="G42" i="1"/>
  <c r="F42" i="1"/>
  <c r="E42" i="1"/>
  <c r="I42" i="1" s="1"/>
  <c r="H41" i="1"/>
  <c r="J41" i="1" s="1"/>
  <c r="G41" i="1"/>
  <c r="F41" i="1"/>
  <c r="E41" i="1"/>
  <c r="I41" i="1" s="1"/>
  <c r="H40" i="1"/>
  <c r="J40" i="1" s="1"/>
  <c r="G40" i="1"/>
  <c r="F40" i="1"/>
  <c r="E40" i="1"/>
  <c r="I40" i="1" s="1"/>
  <c r="H39" i="1"/>
  <c r="J39" i="1" s="1"/>
  <c r="G39" i="1"/>
  <c r="F39" i="1"/>
  <c r="E39" i="1"/>
  <c r="I39" i="1" s="1"/>
  <c r="H38" i="1"/>
  <c r="J38" i="1" s="1"/>
  <c r="G38" i="1"/>
  <c r="F38" i="1"/>
  <c r="E38" i="1"/>
  <c r="I38" i="1" s="1"/>
  <c r="H37" i="1"/>
  <c r="J37" i="1" s="1"/>
  <c r="G37" i="1"/>
  <c r="F37" i="1"/>
  <c r="E37" i="1"/>
  <c r="I37" i="1" s="1"/>
  <c r="B37" i="1"/>
  <c r="G36" i="1"/>
  <c r="E36" i="1"/>
  <c r="F36" i="1" s="1"/>
  <c r="B36" i="1"/>
  <c r="H35" i="1"/>
  <c r="J35" i="1" s="1"/>
  <c r="G35" i="1"/>
  <c r="F35" i="1"/>
  <c r="E35" i="1"/>
  <c r="I35" i="1" s="1"/>
  <c r="B35" i="1"/>
  <c r="G34" i="1"/>
  <c r="E34" i="1"/>
  <c r="I34" i="1" s="1"/>
  <c r="G33" i="1"/>
  <c r="E33" i="1"/>
  <c r="F3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30" i="1"/>
  <c r="B11" i="1"/>
  <c r="B10" i="1"/>
  <c r="B9" i="1"/>
  <c r="F9" i="1"/>
  <c r="F10" i="1"/>
  <c r="F13" i="1"/>
  <c r="F14" i="1"/>
  <c r="F17" i="1"/>
  <c r="F18" i="1"/>
  <c r="F21" i="1"/>
  <c r="F22" i="1"/>
  <c r="F25" i="1"/>
  <c r="F26" i="1"/>
  <c r="F29" i="1"/>
  <c r="F12" i="1"/>
  <c r="F16" i="1"/>
  <c r="F20" i="1"/>
  <c r="F24" i="1"/>
  <c r="F28" i="1"/>
  <c r="F7" i="1"/>
  <c r="C4" i="4"/>
  <c r="K2" i="4"/>
  <c r="K12" i="4" s="1"/>
  <c r="J2" i="4"/>
  <c r="J9" i="4" s="1"/>
  <c r="I2" i="4"/>
  <c r="I10" i="4" s="1"/>
  <c r="H2" i="4"/>
  <c r="H11" i="4" s="1"/>
  <c r="G2" i="4"/>
  <c r="G12" i="4" s="1"/>
  <c r="F2" i="4"/>
  <c r="F9" i="4" s="1"/>
  <c r="E2" i="4"/>
  <c r="E10" i="4" s="1"/>
  <c r="D2" i="4"/>
  <c r="D11" i="4" s="1"/>
  <c r="C2" i="4"/>
  <c r="C12" i="4" s="1"/>
  <c r="J60" i="1" l="1"/>
  <c r="J55" i="1"/>
  <c r="J86" i="1"/>
  <c r="J99" i="1"/>
  <c r="J85" i="1"/>
  <c r="J88" i="1"/>
  <c r="I95" i="1"/>
  <c r="J95" i="1" s="1"/>
  <c r="I97" i="1"/>
  <c r="J97" i="1" s="1"/>
  <c r="I101" i="1"/>
  <c r="J101" i="1" s="1"/>
  <c r="I103" i="1"/>
  <c r="J103" i="1" s="1"/>
  <c r="I105" i="1"/>
  <c r="J105" i="1" s="1"/>
  <c r="I107" i="1"/>
  <c r="J107" i="1" s="1"/>
  <c r="H87" i="1"/>
  <c r="F89" i="1"/>
  <c r="H90" i="1"/>
  <c r="J90" i="1" s="1"/>
  <c r="F91" i="1"/>
  <c r="H92" i="1"/>
  <c r="F93" i="1"/>
  <c r="H94" i="1"/>
  <c r="J94" i="1" s="1"/>
  <c r="F95" i="1"/>
  <c r="H96" i="1"/>
  <c r="J96" i="1" s="1"/>
  <c r="F97" i="1"/>
  <c r="H98" i="1"/>
  <c r="F99" i="1"/>
  <c r="H100" i="1"/>
  <c r="F101" i="1"/>
  <c r="H102" i="1"/>
  <c r="F103" i="1"/>
  <c r="H104" i="1"/>
  <c r="J104" i="1" s="1"/>
  <c r="F105" i="1"/>
  <c r="H106" i="1"/>
  <c r="F107" i="1"/>
  <c r="H108" i="1"/>
  <c r="I89" i="1"/>
  <c r="J89" i="1" s="1"/>
  <c r="I91" i="1"/>
  <c r="J91" i="1" s="1"/>
  <c r="I87" i="1"/>
  <c r="I90" i="1"/>
  <c r="I92" i="1"/>
  <c r="I94" i="1"/>
  <c r="I96" i="1"/>
  <c r="I98" i="1"/>
  <c r="I100" i="1"/>
  <c r="I102" i="1"/>
  <c r="I104" i="1"/>
  <c r="I106" i="1"/>
  <c r="I108" i="1"/>
  <c r="I93" i="1"/>
  <c r="J93" i="1" s="1"/>
  <c r="J59" i="1"/>
  <c r="J62" i="1"/>
  <c r="I73" i="1"/>
  <c r="J73" i="1" s="1"/>
  <c r="I75" i="1"/>
  <c r="J75" i="1" s="1"/>
  <c r="I77" i="1"/>
  <c r="J77" i="1" s="1"/>
  <c r="I79" i="1"/>
  <c r="J79" i="1" s="1"/>
  <c r="I81" i="1"/>
  <c r="J81" i="1" s="1"/>
  <c r="H61" i="1"/>
  <c r="J61" i="1" s="1"/>
  <c r="F63" i="1"/>
  <c r="H64" i="1"/>
  <c r="F65" i="1"/>
  <c r="H66" i="1"/>
  <c r="J66" i="1" s="1"/>
  <c r="F67" i="1"/>
  <c r="H68" i="1"/>
  <c r="F69" i="1"/>
  <c r="H70" i="1"/>
  <c r="J70" i="1" s="1"/>
  <c r="F71" i="1"/>
  <c r="H72" i="1"/>
  <c r="F73" i="1"/>
  <c r="H74" i="1"/>
  <c r="J74" i="1" s="1"/>
  <c r="F75" i="1"/>
  <c r="H76" i="1"/>
  <c r="F77" i="1"/>
  <c r="H78" i="1"/>
  <c r="J78" i="1" s="1"/>
  <c r="F79" i="1"/>
  <c r="H80" i="1"/>
  <c r="F81" i="1"/>
  <c r="H82" i="1"/>
  <c r="J82" i="1" s="1"/>
  <c r="I69" i="1"/>
  <c r="J69" i="1" s="1"/>
  <c r="I71" i="1"/>
  <c r="J71" i="1" s="1"/>
  <c r="I61" i="1"/>
  <c r="I64" i="1"/>
  <c r="I66" i="1"/>
  <c r="I68" i="1"/>
  <c r="I70" i="1"/>
  <c r="I72" i="1"/>
  <c r="I74" i="1"/>
  <c r="I76" i="1"/>
  <c r="I78" i="1"/>
  <c r="I80" i="1"/>
  <c r="I82" i="1"/>
  <c r="I63" i="1"/>
  <c r="J63" i="1" s="1"/>
  <c r="I65" i="1"/>
  <c r="J65" i="1" s="1"/>
  <c r="I67" i="1"/>
  <c r="J67" i="1" s="1"/>
  <c r="J36" i="1"/>
  <c r="H33" i="1"/>
  <c r="F34" i="1"/>
  <c r="H36" i="1"/>
  <c r="H56" i="1"/>
  <c r="J56" i="1" s="1"/>
  <c r="I33" i="1"/>
  <c r="I36" i="1"/>
  <c r="H34" i="1"/>
  <c r="J34" i="1" s="1"/>
  <c r="F11" i="1"/>
  <c r="F19" i="1"/>
  <c r="F27" i="1"/>
  <c r="F15" i="1"/>
  <c r="F23" i="1"/>
  <c r="F8" i="1"/>
  <c r="D4" i="4"/>
  <c r="H4" i="4"/>
  <c r="C5" i="4"/>
  <c r="G5" i="4"/>
  <c r="K5" i="4"/>
  <c r="F6" i="4"/>
  <c r="J6" i="4"/>
  <c r="E7" i="4"/>
  <c r="I7" i="4"/>
  <c r="D8" i="4"/>
  <c r="H8" i="4"/>
  <c r="C9" i="4"/>
  <c r="G9" i="4"/>
  <c r="K9" i="4"/>
  <c r="F10" i="4"/>
  <c r="J10" i="4"/>
  <c r="E11" i="4"/>
  <c r="I11" i="4"/>
  <c r="D12" i="4"/>
  <c r="H12" i="4"/>
  <c r="E4" i="4"/>
  <c r="I4" i="4"/>
  <c r="D5" i="4"/>
  <c r="H5" i="4"/>
  <c r="C6" i="4"/>
  <c r="G6" i="4"/>
  <c r="K6" i="4"/>
  <c r="F7" i="4"/>
  <c r="J7" i="4"/>
  <c r="E8" i="4"/>
  <c r="I8" i="4"/>
  <c r="D9" i="4"/>
  <c r="H9" i="4"/>
  <c r="C10" i="4"/>
  <c r="G10" i="4"/>
  <c r="K10" i="4"/>
  <c r="F11" i="4"/>
  <c r="J11" i="4"/>
  <c r="E12" i="4"/>
  <c r="I12" i="4"/>
  <c r="F4" i="4"/>
  <c r="J4" i="4"/>
  <c r="E5" i="4"/>
  <c r="I5" i="4"/>
  <c r="D6" i="4"/>
  <c r="H6" i="4"/>
  <c r="C7" i="4"/>
  <c r="G7" i="4"/>
  <c r="K7" i="4"/>
  <c r="F8" i="4"/>
  <c r="J8" i="4"/>
  <c r="E9" i="4"/>
  <c r="I9" i="4"/>
  <c r="D10" i="4"/>
  <c r="H10" i="4"/>
  <c r="C11" i="4"/>
  <c r="G11" i="4"/>
  <c r="K11" i="4"/>
  <c r="F12" i="4"/>
  <c r="J12" i="4"/>
  <c r="G4" i="4"/>
  <c r="K4" i="4"/>
  <c r="F5" i="4"/>
  <c r="J5" i="4"/>
  <c r="E6" i="4"/>
  <c r="I6" i="4"/>
  <c r="D7" i="4"/>
  <c r="H7" i="4"/>
  <c r="C8" i="4"/>
  <c r="G8" i="4"/>
  <c r="K8" i="4"/>
  <c r="J33" i="1" l="1"/>
  <c r="J80" i="1"/>
  <c r="J76" i="1"/>
  <c r="J72" i="1"/>
  <c r="J68" i="1"/>
  <c r="J64" i="1"/>
  <c r="J106" i="1"/>
  <c r="J98" i="1"/>
  <c r="J108" i="1"/>
  <c r="J100" i="1"/>
  <c r="J92" i="1"/>
  <c r="J87" i="1"/>
  <c r="J102" i="1"/>
</calcChain>
</file>

<file path=xl/sharedStrings.xml><?xml version="1.0" encoding="utf-8"?>
<sst xmlns="http://schemas.openxmlformats.org/spreadsheetml/2006/main" count="67" uniqueCount="19">
  <si>
    <t>Br [ppm]</t>
  </si>
  <si>
    <t>QHV [kV]</t>
  </si>
  <si>
    <t>&lt;y&gt; [mm]</t>
  </si>
  <si>
    <t>Gradient</t>
  </si>
  <si>
    <t>Calo</t>
  </si>
  <si>
    <t>Theta [rad]</t>
  </si>
  <si>
    <t>Theta [deg]</t>
  </si>
  <si>
    <t>Br App [ppm]</t>
  </si>
  <si>
    <t>Br Bkg [ppm]</t>
  </si>
  <si>
    <t>Br tot [ppm]</t>
  </si>
  <si>
    <t>y1 [mm]</t>
  </si>
  <si>
    <t>y2 [mm]</t>
  </si>
  <si>
    <t>Assuming higher order Br terms are all the same</t>
  </si>
  <si>
    <t>phi 1 [rad]</t>
  </si>
  <si>
    <t>phi 2 [rad]</t>
  </si>
  <si>
    <t>y tot [mm]</t>
  </si>
  <si>
    <t>y3 [mm]</t>
  </si>
  <si>
    <t>R0 [mm]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</si>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</sst>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19886352963781"/>
                  <c:y val="1.0380765149583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H!$C$1:$C$2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E4-B141-9E10-007FD33D40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16702185837806"/>
                  <c:y val="-2.89707249261748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H!$D$1:$D$2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E4-B141-9E10-007FD33D40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3570017490351"/>
                  <c:y val="4.71987562823370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H!$E$1:$E$2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8E4-B141-9E10-007FD33D40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74621011070067"/>
                  <c:y val="-1.3391516068799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H!$F$1:$F$2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8E4-B141-9E10-007FD33D40E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1.99537718699360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H!$G$1:$G$2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38E4-B141-9E10-007FD33D40E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6.677579356919002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H!$H$1:$H$2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38E4-B141-9E10-007FD33D40E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-2.74933989191501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H!$I$1:$I$2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38E4-B141-9E10-007FD33D40E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85318193991025"/>
                  <c:y val="-1.98764507982989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H!$J$1:$J$2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38E4-B141-9E10-007FD33D40E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6407645951056"/>
                  <c:y val="-9.58320652129208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H!$K$1:$K$2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38E4-B141-9E10-007FD33D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98208"/>
        <c:axId val="316382224"/>
      </c:scatterChart>
      <c:valAx>
        <c:axId val="316498208"/>
        <c:scaling>
          <c:orientation val="minMax"/>
          <c:max val="21.5"/>
          <c:min val="1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QHV [kV]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224"/>
        <c:crosses val="autoZero"/>
        <c:crossBetween val="midCat"/>
      </c:valAx>
      <c:valAx>
        <c:axId val="3163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&lt;y&gt;</a:t>
                </a:r>
                <a:r>
                  <a:rPr lang="en-GB" baseline="0"/>
                  <a:t>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H!$C$4:$K$4</c:f>
              <c:numCache>
                <c:formatCode>General</c:formatCode>
                <c:ptCount val="9"/>
              </c:numCache>
            </c:numRef>
          </c:xVal>
          <c:yVal>
            <c:numRef>
              <c:f>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BD46-906E-194B8F59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52512"/>
        <c:axId val="350554144"/>
      </c:scatterChart>
      <c:valAx>
        <c:axId val="3505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Quad</a:t>
                </a:r>
                <a:r>
                  <a:rPr lang="en-GB" baseline="0"/>
                  <a:t> scan gradients [ppm/kV]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650962559698768"/>
              <c:y val="0.94942807083926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4144"/>
        <c:crosses val="autoZero"/>
        <c:crossBetween val="midCat"/>
      </c:valAx>
      <c:valAx>
        <c:axId val="350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</a:t>
                </a:r>
                <a:r>
                  <a:rPr lang="en-GB" baseline="0"/>
                  <a:t> [ppm]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631633547342824E-3"/>
              <c:y val="0.4563175428350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H!$J$7:$J$30</c:f>
              <c:numCache>
                <c:formatCode>General</c:formatCode>
                <c:ptCount val="24"/>
                <c:pt idx="0">
                  <c:v>3.1623756991331713</c:v>
                </c:pt>
                <c:pt idx="1">
                  <c:v>3.067396458155204</c:v>
                </c:pt>
                <c:pt idx="2">
                  <c:v>2.9970563888619179</c:v>
                </c:pt>
                <c:pt idx="3">
                  <c:v>2.9578679373724537</c:v>
                </c:pt>
                <c:pt idx="4">
                  <c:v>2.9508995146021557</c:v>
                </c:pt>
                <c:pt idx="5">
                  <c:v>2.9720903467791122</c:v>
                </c:pt>
                <c:pt idx="6">
                  <c:v>3.01367849055868</c:v>
                </c:pt>
                <c:pt idx="7">
                  <c:v>3.0663494479109961</c:v>
                </c:pt>
                <c:pt idx="8">
                  <c:v>3.1215425319747352</c:v>
                </c:pt>
                <c:pt idx="9">
                  <c:v>3.1733273532892174</c:v>
                </c:pt>
                <c:pt idx="10">
                  <c:v>3.219388859518328</c:v>
                </c:pt>
                <c:pt idx="11">
                  <c:v>3.2609028176827053</c:v>
                </c:pt>
                <c:pt idx="12">
                  <c:v>3.3013809018128648</c:v>
                </c:pt>
                <c:pt idx="13">
                  <c:v>3.3448383673437312</c:v>
                </c:pt>
                <c:pt idx="14">
                  <c:v>3.3938166211629262</c:v>
                </c:pt>
                <c:pt idx="15">
                  <c:v>3.4478313546021284</c:v>
                </c:pt>
                <c:pt idx="16">
                  <c:v>3.5027043574888834</c:v>
                </c:pt>
                <c:pt idx="17">
                  <c:v>3.5510028384806374</c:v>
                </c:pt>
                <c:pt idx="18">
                  <c:v>3.583514787646449</c:v>
                </c:pt>
                <c:pt idx="19">
                  <c:v>3.5914092990690181</c:v>
                </c:pt>
                <c:pt idx="20">
                  <c:v>3.5685396363772091</c:v>
                </c:pt>
                <c:pt idx="21">
                  <c:v>3.5132943350094563</c:v>
                </c:pt>
                <c:pt idx="22">
                  <c:v>3.4295023307547967</c:v>
                </c:pt>
                <c:pt idx="23">
                  <c:v>3.3261270912869567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A-0242-ADEC-68A02244DCFE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H!$G$7:$G$30</c:f>
              <c:numCache>
                <c:formatCode>General</c:formatCode>
                <c:ptCount val="24"/>
                <c:pt idx="0">
                  <c:v>3.2709555555555547</c:v>
                </c:pt>
                <c:pt idx="1">
                  <c:v>3.2709555555555547</c:v>
                </c:pt>
                <c:pt idx="2">
                  <c:v>3.2709555555555547</c:v>
                </c:pt>
                <c:pt idx="3">
                  <c:v>3.2709555555555547</c:v>
                </c:pt>
                <c:pt idx="4">
                  <c:v>3.2709555555555547</c:v>
                </c:pt>
                <c:pt idx="5">
                  <c:v>3.2709555555555547</c:v>
                </c:pt>
                <c:pt idx="6">
                  <c:v>3.2709555555555547</c:v>
                </c:pt>
                <c:pt idx="7">
                  <c:v>3.2709555555555547</c:v>
                </c:pt>
                <c:pt idx="8">
                  <c:v>3.2709555555555547</c:v>
                </c:pt>
                <c:pt idx="9">
                  <c:v>3.2709555555555547</c:v>
                </c:pt>
                <c:pt idx="10">
                  <c:v>3.2709555555555547</c:v>
                </c:pt>
                <c:pt idx="11">
                  <c:v>3.2709555555555547</c:v>
                </c:pt>
                <c:pt idx="12">
                  <c:v>3.2709555555555547</c:v>
                </c:pt>
                <c:pt idx="13">
                  <c:v>3.2709555555555547</c:v>
                </c:pt>
                <c:pt idx="14">
                  <c:v>3.2709555555555547</c:v>
                </c:pt>
                <c:pt idx="15">
                  <c:v>3.2709555555555547</c:v>
                </c:pt>
                <c:pt idx="16">
                  <c:v>3.2709555555555547</c:v>
                </c:pt>
                <c:pt idx="17">
                  <c:v>3.2709555555555547</c:v>
                </c:pt>
                <c:pt idx="18">
                  <c:v>3.2709555555555547</c:v>
                </c:pt>
                <c:pt idx="19">
                  <c:v>3.2709555555555547</c:v>
                </c:pt>
                <c:pt idx="20">
                  <c:v>3.2709555555555547</c:v>
                </c:pt>
                <c:pt idx="21">
                  <c:v>3.2709555555555547</c:v>
                </c:pt>
                <c:pt idx="22">
                  <c:v>3.2709555555555547</c:v>
                </c:pt>
                <c:pt idx="23">
                  <c:v>3.2709555555555547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A-0242-ADEC-68A02244DCFE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-7.4725733862972016E-2</c:v>
                </c:pt>
                <c:pt idx="1">
                  <c:v>-0.14456363700494898</c:v>
                </c:pt>
                <c:pt idx="2">
                  <c:v>-0.20494559305128027</c:v>
                </c:pt>
                <c:pt idx="3">
                  <c:v>-0.25192200171703255</c:v>
                </c:pt>
                <c:pt idx="4">
                  <c:v>-0.28242012324351001</c:v>
                </c:pt>
                <c:pt idx="5">
                  <c:v>-0.29444506714756108</c:v>
                </c:pt>
                <c:pt idx="6">
                  <c:v>-0.28721027855452586</c:v>
                </c:pt>
                <c:pt idx="7">
                  <c:v>-0.26118898696804205</c:v>
                </c:pt>
                <c:pt idx="8">
                  <c:v>-0.21808325219858421</c:v>
                </c:pt>
                <c:pt idx="9">
                  <c:v>-0.16071263216502923</c:v>
                </c:pt>
                <c:pt idx="10">
                  <c:v>-9.2829754838843814E-2</c:v>
                </c:pt>
                <c:pt idx="11">
                  <c:v>-1.8874857820542521E-2</c:v>
                </c:pt>
                <c:pt idx="12">
                  <c:v>5.631464881803791E-2</c:v>
                </c:pt>
                <c:pt idx="13">
                  <c:v>0.12782059885161257</c:v>
                </c:pt>
                <c:pt idx="14">
                  <c:v>0.19096576850143668</c:v>
                </c:pt>
                <c:pt idx="15">
                  <c:v>0.24161981492386783</c:v>
                </c:pt>
                <c:pt idx="16">
                  <c:v>0.2764694430671602</c:v>
                </c:pt>
                <c:pt idx="17">
                  <c:v>0.29323512920838291</c:v>
                </c:pt>
                <c:pt idx="18">
                  <c:v>0.29082022522454959</c:v>
                </c:pt>
                <c:pt idx="19">
                  <c:v>0.26938269064673775</c:v>
                </c:pt>
                <c:pt idx="20">
                  <c:v>0.23032476048389339</c:v>
                </c:pt>
                <c:pt idx="21">
                  <c:v>0.17620122464679225</c:v>
                </c:pt>
                <c:pt idx="22">
                  <c:v>0.11055231844016254</c:v>
                </c:pt>
                <c:pt idx="23">
                  <c:v>3.7672154801656366E-2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FA-0242-ADEC-68A02244DCFE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-3.3854122559411386E-2</c:v>
                </c:pt>
                <c:pt idx="1">
                  <c:v>-5.8995460395401496E-2</c:v>
                </c:pt>
                <c:pt idx="2">
                  <c:v>-6.8953573642356533E-2</c:v>
                </c:pt>
                <c:pt idx="3">
                  <c:v>-6.1165616466068107E-2</c:v>
                </c:pt>
                <c:pt idx="4">
                  <c:v>-3.7635917709888833E-2</c:v>
                </c:pt>
                <c:pt idx="5">
                  <c:v>-4.4201416288816514E-3</c:v>
                </c:pt>
                <c:pt idx="6">
                  <c:v>2.9933213557650818E-2</c:v>
                </c:pt>
                <c:pt idx="7">
                  <c:v>5.6582879323483617E-2</c:v>
                </c:pt>
                <c:pt idx="8">
                  <c:v>6.8670228617764936E-2</c:v>
                </c:pt>
                <c:pt idx="9">
                  <c:v>6.3084429898692021E-2</c:v>
                </c:pt>
                <c:pt idx="10">
                  <c:v>4.1263058801617396E-2</c:v>
                </c:pt>
                <c:pt idx="11">
                  <c:v>8.8221199476928788E-3</c:v>
                </c:pt>
                <c:pt idx="12">
                  <c:v>-2.5889302560727686E-2</c:v>
                </c:pt>
                <c:pt idx="13">
                  <c:v>-5.3937787063436007E-2</c:v>
                </c:pt>
                <c:pt idx="14">
                  <c:v>-6.8104702894065089E-2</c:v>
                </c:pt>
                <c:pt idx="15">
                  <c:v>-6.4744015877294475E-2</c:v>
                </c:pt>
                <c:pt idx="16">
                  <c:v>-4.4720641133831576E-2</c:v>
                </c:pt>
                <c:pt idx="17">
                  <c:v>-1.3187846283300121E-2</c:v>
                </c:pt>
                <c:pt idx="18">
                  <c:v>2.1739006866344422E-2</c:v>
                </c:pt>
                <c:pt idx="19">
                  <c:v>5.107105286672569E-2</c:v>
                </c:pt>
                <c:pt idx="20">
                  <c:v>6.7259320337760567E-2</c:v>
                </c:pt>
                <c:pt idx="21">
                  <c:v>6.6137554807109269E-2</c:v>
                </c:pt>
                <c:pt idx="22">
                  <c:v>4.7994456759079582E-2</c:v>
                </c:pt>
                <c:pt idx="23">
                  <c:v>1.7499380929745303E-2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FA-0242-ADEC-68A02244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H!$J$7:$J$30</c:f>
              <c:numCache>
                <c:formatCode>General</c:formatCode>
                <c:ptCount val="24"/>
                <c:pt idx="0">
                  <c:v>3.1623756991331713</c:v>
                </c:pt>
                <c:pt idx="1">
                  <c:v>3.067396458155204</c:v>
                </c:pt>
                <c:pt idx="2">
                  <c:v>2.9970563888619179</c:v>
                </c:pt>
                <c:pt idx="3">
                  <c:v>2.9578679373724537</c:v>
                </c:pt>
                <c:pt idx="4">
                  <c:v>2.9508995146021557</c:v>
                </c:pt>
                <c:pt idx="5">
                  <c:v>2.9720903467791122</c:v>
                </c:pt>
                <c:pt idx="6">
                  <c:v>3.01367849055868</c:v>
                </c:pt>
                <c:pt idx="7">
                  <c:v>3.0663494479109961</c:v>
                </c:pt>
                <c:pt idx="8">
                  <c:v>3.1215425319747352</c:v>
                </c:pt>
                <c:pt idx="9">
                  <c:v>3.1733273532892174</c:v>
                </c:pt>
                <c:pt idx="10">
                  <c:v>3.219388859518328</c:v>
                </c:pt>
                <c:pt idx="11">
                  <c:v>3.2609028176827053</c:v>
                </c:pt>
                <c:pt idx="12">
                  <c:v>3.3013809018128648</c:v>
                </c:pt>
                <c:pt idx="13">
                  <c:v>3.3448383673437312</c:v>
                </c:pt>
                <c:pt idx="14">
                  <c:v>3.3938166211629262</c:v>
                </c:pt>
                <c:pt idx="15">
                  <c:v>3.4478313546021284</c:v>
                </c:pt>
                <c:pt idx="16">
                  <c:v>3.5027043574888834</c:v>
                </c:pt>
                <c:pt idx="17">
                  <c:v>3.5510028384806374</c:v>
                </c:pt>
                <c:pt idx="18">
                  <c:v>3.583514787646449</c:v>
                </c:pt>
                <c:pt idx="19">
                  <c:v>3.5914092990690181</c:v>
                </c:pt>
                <c:pt idx="20">
                  <c:v>3.5685396363772091</c:v>
                </c:pt>
                <c:pt idx="21">
                  <c:v>3.5132943350094563</c:v>
                </c:pt>
                <c:pt idx="22">
                  <c:v>3.4295023307547967</c:v>
                </c:pt>
                <c:pt idx="23">
                  <c:v>3.3261270912869567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2-7C4B-B82B-E9431799A7D5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H!$F$33:$F$56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H!$G$33:$G$56</c:f>
              <c:numCache>
                <c:formatCode>General</c:formatCode>
                <c:ptCount val="24"/>
                <c:pt idx="0">
                  <c:v>2.7142857142857144</c:v>
                </c:pt>
                <c:pt idx="1">
                  <c:v>2.7142857142857144</c:v>
                </c:pt>
                <c:pt idx="2">
                  <c:v>2.7142857142857144</c:v>
                </c:pt>
                <c:pt idx="3">
                  <c:v>2.7142857142857144</c:v>
                </c:pt>
                <c:pt idx="4">
                  <c:v>2.7142857142857144</c:v>
                </c:pt>
                <c:pt idx="5">
                  <c:v>2.7142857142857144</c:v>
                </c:pt>
                <c:pt idx="6">
                  <c:v>2.7142857142857144</c:v>
                </c:pt>
                <c:pt idx="7">
                  <c:v>2.7142857142857144</c:v>
                </c:pt>
                <c:pt idx="8">
                  <c:v>2.7142857142857144</c:v>
                </c:pt>
                <c:pt idx="9">
                  <c:v>2.7142857142857144</c:v>
                </c:pt>
                <c:pt idx="10">
                  <c:v>2.7142857142857144</c:v>
                </c:pt>
                <c:pt idx="11">
                  <c:v>2.7142857142857144</c:v>
                </c:pt>
                <c:pt idx="12">
                  <c:v>2.7142857142857144</c:v>
                </c:pt>
                <c:pt idx="13">
                  <c:v>2.7142857142857144</c:v>
                </c:pt>
                <c:pt idx="14">
                  <c:v>2.7142857142857144</c:v>
                </c:pt>
                <c:pt idx="15">
                  <c:v>2.7142857142857144</c:v>
                </c:pt>
                <c:pt idx="16">
                  <c:v>2.7142857142857144</c:v>
                </c:pt>
                <c:pt idx="17">
                  <c:v>2.7142857142857144</c:v>
                </c:pt>
                <c:pt idx="18">
                  <c:v>2.7142857142857144</c:v>
                </c:pt>
                <c:pt idx="19">
                  <c:v>2.7142857142857144</c:v>
                </c:pt>
                <c:pt idx="20">
                  <c:v>2.7142857142857144</c:v>
                </c:pt>
                <c:pt idx="21">
                  <c:v>2.7142857142857144</c:v>
                </c:pt>
                <c:pt idx="22">
                  <c:v>2.7142857142857144</c:v>
                </c:pt>
                <c:pt idx="23">
                  <c:v>2.7142857142857144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2-7C4B-B82B-E9431799A7D5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-7.4725733862972016E-2</c:v>
                </c:pt>
                <c:pt idx="1">
                  <c:v>-0.14456363700494898</c:v>
                </c:pt>
                <c:pt idx="2">
                  <c:v>-0.20494559305128027</c:v>
                </c:pt>
                <c:pt idx="3">
                  <c:v>-0.25192200171703255</c:v>
                </c:pt>
                <c:pt idx="4">
                  <c:v>-0.28242012324351001</c:v>
                </c:pt>
                <c:pt idx="5">
                  <c:v>-0.29444506714756108</c:v>
                </c:pt>
                <c:pt idx="6">
                  <c:v>-0.28721027855452586</c:v>
                </c:pt>
                <c:pt idx="7">
                  <c:v>-0.26118898696804205</c:v>
                </c:pt>
                <c:pt idx="8">
                  <c:v>-0.21808325219858421</c:v>
                </c:pt>
                <c:pt idx="9">
                  <c:v>-0.16071263216502923</c:v>
                </c:pt>
                <c:pt idx="10">
                  <c:v>-9.2829754838843814E-2</c:v>
                </c:pt>
                <c:pt idx="11">
                  <c:v>-1.8874857820542521E-2</c:v>
                </c:pt>
                <c:pt idx="12">
                  <c:v>5.631464881803791E-2</c:v>
                </c:pt>
                <c:pt idx="13">
                  <c:v>0.12782059885161257</c:v>
                </c:pt>
                <c:pt idx="14">
                  <c:v>0.19096576850143668</c:v>
                </c:pt>
                <c:pt idx="15">
                  <c:v>0.24161981492386783</c:v>
                </c:pt>
                <c:pt idx="16">
                  <c:v>0.2764694430671602</c:v>
                </c:pt>
                <c:pt idx="17">
                  <c:v>0.29323512920838291</c:v>
                </c:pt>
                <c:pt idx="18">
                  <c:v>0.29082022522454959</c:v>
                </c:pt>
                <c:pt idx="19">
                  <c:v>0.26938269064673775</c:v>
                </c:pt>
                <c:pt idx="20">
                  <c:v>0.23032476048389339</c:v>
                </c:pt>
                <c:pt idx="21">
                  <c:v>0.17620122464679225</c:v>
                </c:pt>
                <c:pt idx="22">
                  <c:v>0.11055231844016254</c:v>
                </c:pt>
                <c:pt idx="23">
                  <c:v>3.7672154801656366E-2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2-7C4B-B82B-E9431799A7D5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-3.3854122559411386E-2</c:v>
                </c:pt>
                <c:pt idx="1">
                  <c:v>-5.8995460395401496E-2</c:v>
                </c:pt>
                <c:pt idx="2">
                  <c:v>-6.8953573642356533E-2</c:v>
                </c:pt>
                <c:pt idx="3">
                  <c:v>-6.1165616466068107E-2</c:v>
                </c:pt>
                <c:pt idx="4">
                  <c:v>-3.7635917709888833E-2</c:v>
                </c:pt>
                <c:pt idx="5">
                  <c:v>-4.4201416288816514E-3</c:v>
                </c:pt>
                <c:pt idx="6">
                  <c:v>2.9933213557650818E-2</c:v>
                </c:pt>
                <c:pt idx="7">
                  <c:v>5.6582879323483617E-2</c:v>
                </c:pt>
                <c:pt idx="8">
                  <c:v>6.8670228617764936E-2</c:v>
                </c:pt>
                <c:pt idx="9">
                  <c:v>6.3084429898692021E-2</c:v>
                </c:pt>
                <c:pt idx="10">
                  <c:v>4.1263058801617396E-2</c:v>
                </c:pt>
                <c:pt idx="11">
                  <c:v>8.8221199476928788E-3</c:v>
                </c:pt>
                <c:pt idx="12">
                  <c:v>-2.5889302560727686E-2</c:v>
                </c:pt>
                <c:pt idx="13">
                  <c:v>-5.3937787063436007E-2</c:v>
                </c:pt>
                <c:pt idx="14">
                  <c:v>-6.8104702894065089E-2</c:v>
                </c:pt>
                <c:pt idx="15">
                  <c:v>-6.4744015877294475E-2</c:v>
                </c:pt>
                <c:pt idx="16">
                  <c:v>-4.4720641133831576E-2</c:v>
                </c:pt>
                <c:pt idx="17">
                  <c:v>-1.3187846283300121E-2</c:v>
                </c:pt>
                <c:pt idx="18">
                  <c:v>2.1739006866344422E-2</c:v>
                </c:pt>
                <c:pt idx="19">
                  <c:v>5.107105286672569E-2</c:v>
                </c:pt>
                <c:pt idx="20">
                  <c:v>6.7259320337760567E-2</c:v>
                </c:pt>
                <c:pt idx="21">
                  <c:v>6.6137554807109269E-2</c:v>
                </c:pt>
                <c:pt idx="22">
                  <c:v>4.7994456759079582E-2</c:v>
                </c:pt>
                <c:pt idx="23">
                  <c:v>1.7499380929745303E-2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02-7C4B-B82B-E9431799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H!$F$59:$F$82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H!$J$59:$J$82</c:f>
              <c:numCache>
                <c:formatCode>General</c:formatCode>
                <c:ptCount val="24"/>
                <c:pt idx="0">
                  <c:v>0.10810715601219067</c:v>
                </c:pt>
                <c:pt idx="1">
                  <c:v>-1.9696619371461122</c:v>
                </c:pt>
                <c:pt idx="2">
                  <c:v>-3.1172955167332446</c:v>
                </c:pt>
                <c:pt idx="3">
                  <c:v>-3.1544397264088513</c:v>
                </c:pt>
                <c:pt idx="4">
                  <c:v>-2.161006788421532</c:v>
                </c:pt>
                <c:pt idx="5">
                  <c:v>-0.45075621515069858</c:v>
                </c:pt>
                <c:pt idx="6">
                  <c:v>1.5132546411701817</c:v>
                </c:pt>
                <c:pt idx="7">
                  <c:v>3.2393423092792228</c:v>
                </c:pt>
                <c:pt idx="8">
                  <c:v>4.332836813580208</c:v>
                </c:pt>
                <c:pt idx="9">
                  <c:v>4.5944132012841985</c:v>
                </c:pt>
                <c:pt idx="10">
                  <c:v>4.0660201697755998</c:v>
                </c:pt>
                <c:pt idx="11">
                  <c:v>3.0129367472047548</c:v>
                </c:pt>
                <c:pt idx="12">
                  <c:v>1.8470424719481036</c:v>
                </c:pt>
                <c:pt idx="13">
                  <c:v>1.0116016260200635</c:v>
                </c:pt>
                <c:pt idx="14">
                  <c:v>0.85781640051818497</c:v>
                </c:pt>
                <c:pt idx="15">
                  <c:v>1.5455323008569555</c:v>
                </c:pt>
                <c:pt idx="16">
                  <c:v>2.9942331996461893</c:v>
                </c:pt>
                <c:pt idx="17">
                  <c:v>4.8974526399950804</c:v>
                </c:pt>
                <c:pt idx="18">
                  <c:v>6.7973052327561678</c:v>
                </c:pt>
                <c:pt idx="19">
                  <c:v>8.2002405396796725</c:v>
                </c:pt>
                <c:pt idx="20">
                  <c:v>8.7043653447139615</c:v>
                </c:pt>
                <c:pt idx="21">
                  <c:v>8.1055466449532005</c:v>
                </c:pt>
                <c:pt idx="22">
                  <c:v>6.4548137285340594</c:v>
                </c:pt>
                <c:pt idx="23">
                  <c:v>4.0519679134504045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2-4245-A9D9-BFE88AAB7F0A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H!$F$59:$F$82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H!$G$33:$G$56</c:f>
              <c:numCache>
                <c:formatCode>General</c:formatCode>
                <c:ptCount val="24"/>
                <c:pt idx="0">
                  <c:v>2.7142857142857144</c:v>
                </c:pt>
                <c:pt idx="1">
                  <c:v>2.7142857142857144</c:v>
                </c:pt>
                <c:pt idx="2">
                  <c:v>2.7142857142857144</c:v>
                </c:pt>
                <c:pt idx="3">
                  <c:v>2.7142857142857144</c:v>
                </c:pt>
                <c:pt idx="4">
                  <c:v>2.7142857142857144</c:v>
                </c:pt>
                <c:pt idx="5">
                  <c:v>2.7142857142857144</c:v>
                </c:pt>
                <c:pt idx="6">
                  <c:v>2.7142857142857144</c:v>
                </c:pt>
                <c:pt idx="7">
                  <c:v>2.7142857142857144</c:v>
                </c:pt>
                <c:pt idx="8">
                  <c:v>2.7142857142857144</c:v>
                </c:pt>
                <c:pt idx="9">
                  <c:v>2.7142857142857144</c:v>
                </c:pt>
                <c:pt idx="10">
                  <c:v>2.7142857142857144</c:v>
                </c:pt>
                <c:pt idx="11">
                  <c:v>2.7142857142857144</c:v>
                </c:pt>
                <c:pt idx="12">
                  <c:v>2.7142857142857144</c:v>
                </c:pt>
                <c:pt idx="13">
                  <c:v>2.7142857142857144</c:v>
                </c:pt>
                <c:pt idx="14">
                  <c:v>2.7142857142857144</c:v>
                </c:pt>
                <c:pt idx="15">
                  <c:v>2.7142857142857144</c:v>
                </c:pt>
                <c:pt idx="16">
                  <c:v>2.7142857142857144</c:v>
                </c:pt>
                <c:pt idx="17">
                  <c:v>2.7142857142857144</c:v>
                </c:pt>
                <c:pt idx="18">
                  <c:v>2.7142857142857144</c:v>
                </c:pt>
                <c:pt idx="19">
                  <c:v>2.7142857142857144</c:v>
                </c:pt>
                <c:pt idx="20">
                  <c:v>2.7142857142857144</c:v>
                </c:pt>
                <c:pt idx="21">
                  <c:v>2.7142857142857144</c:v>
                </c:pt>
                <c:pt idx="22">
                  <c:v>2.7142857142857144</c:v>
                </c:pt>
                <c:pt idx="23">
                  <c:v>2.7142857142857144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22-4245-A9D9-BFE88AAB7F0A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-7.4725733862972016E-2</c:v>
                </c:pt>
                <c:pt idx="1">
                  <c:v>-0.14456363700494898</c:v>
                </c:pt>
                <c:pt idx="2">
                  <c:v>-0.20494559305128027</c:v>
                </c:pt>
                <c:pt idx="3">
                  <c:v>-0.25192200171703255</c:v>
                </c:pt>
                <c:pt idx="4">
                  <c:v>-0.28242012324351001</c:v>
                </c:pt>
                <c:pt idx="5">
                  <c:v>-0.29444506714756108</c:v>
                </c:pt>
                <c:pt idx="6">
                  <c:v>-0.28721027855452586</c:v>
                </c:pt>
                <c:pt idx="7">
                  <c:v>-0.26118898696804205</c:v>
                </c:pt>
                <c:pt idx="8">
                  <c:v>-0.21808325219858421</c:v>
                </c:pt>
                <c:pt idx="9">
                  <c:v>-0.16071263216502923</c:v>
                </c:pt>
                <c:pt idx="10">
                  <c:v>-9.2829754838843814E-2</c:v>
                </c:pt>
                <c:pt idx="11">
                  <c:v>-1.8874857820542521E-2</c:v>
                </c:pt>
                <c:pt idx="12">
                  <c:v>5.631464881803791E-2</c:v>
                </c:pt>
                <c:pt idx="13">
                  <c:v>0.12782059885161257</c:v>
                </c:pt>
                <c:pt idx="14">
                  <c:v>0.19096576850143668</c:v>
                </c:pt>
                <c:pt idx="15">
                  <c:v>0.24161981492386783</c:v>
                </c:pt>
                <c:pt idx="16">
                  <c:v>0.2764694430671602</c:v>
                </c:pt>
                <c:pt idx="17">
                  <c:v>0.29323512920838291</c:v>
                </c:pt>
                <c:pt idx="18">
                  <c:v>0.29082022522454959</c:v>
                </c:pt>
                <c:pt idx="19">
                  <c:v>0.26938269064673775</c:v>
                </c:pt>
                <c:pt idx="20">
                  <c:v>0.23032476048389339</c:v>
                </c:pt>
                <c:pt idx="21">
                  <c:v>0.17620122464679225</c:v>
                </c:pt>
                <c:pt idx="22">
                  <c:v>0.11055231844016254</c:v>
                </c:pt>
                <c:pt idx="23">
                  <c:v>3.7672154801656366E-2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22-4245-A9D9-BFE88AAB7F0A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-3.3854122559411386E-2</c:v>
                </c:pt>
                <c:pt idx="1">
                  <c:v>-5.8995460395401496E-2</c:v>
                </c:pt>
                <c:pt idx="2">
                  <c:v>-6.8953573642356533E-2</c:v>
                </c:pt>
                <c:pt idx="3">
                  <c:v>-6.1165616466068107E-2</c:v>
                </c:pt>
                <c:pt idx="4">
                  <c:v>-3.7635917709888833E-2</c:v>
                </c:pt>
                <c:pt idx="5">
                  <c:v>-4.4201416288816514E-3</c:v>
                </c:pt>
                <c:pt idx="6">
                  <c:v>2.9933213557650818E-2</c:v>
                </c:pt>
                <c:pt idx="7">
                  <c:v>5.6582879323483617E-2</c:v>
                </c:pt>
                <c:pt idx="8">
                  <c:v>6.8670228617764936E-2</c:v>
                </c:pt>
                <c:pt idx="9">
                  <c:v>6.3084429898692021E-2</c:v>
                </c:pt>
                <c:pt idx="10">
                  <c:v>4.1263058801617396E-2</c:v>
                </c:pt>
                <c:pt idx="11">
                  <c:v>8.8221199476928788E-3</c:v>
                </c:pt>
                <c:pt idx="12">
                  <c:v>-2.5889302560727686E-2</c:v>
                </c:pt>
                <c:pt idx="13">
                  <c:v>-5.3937787063436007E-2</c:v>
                </c:pt>
                <c:pt idx="14">
                  <c:v>-6.8104702894065089E-2</c:v>
                </c:pt>
                <c:pt idx="15">
                  <c:v>-6.4744015877294475E-2</c:v>
                </c:pt>
                <c:pt idx="16">
                  <c:v>-4.4720641133831576E-2</c:v>
                </c:pt>
                <c:pt idx="17">
                  <c:v>-1.3187846283300121E-2</c:v>
                </c:pt>
                <c:pt idx="18">
                  <c:v>2.1739006866344422E-2</c:v>
                </c:pt>
                <c:pt idx="19">
                  <c:v>5.107105286672569E-2</c:v>
                </c:pt>
                <c:pt idx="20">
                  <c:v>6.7259320337760567E-2</c:v>
                </c:pt>
                <c:pt idx="21">
                  <c:v>6.6137554807109269E-2</c:v>
                </c:pt>
                <c:pt idx="22">
                  <c:v>4.7994456759079582E-2</c:v>
                </c:pt>
                <c:pt idx="23">
                  <c:v>1.7499380929745303E-2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22-4245-A9D9-BFE88AAB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FDF914-6562-2D40-8BB8-03A503FCFBFE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F266F7-2FDF-3847-AB2E-67D25962AC7E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98D1E5-7BE5-304D-82E4-34C404304AD1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5B5CD-C45A-D840-B294-EC290EBCE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80EBF-BEF3-A34C-A837-1BBD39A756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B00E5-C1FC-2949-96A9-8D895A6641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12</xdr:row>
      <xdr:rowOff>177800</xdr:rowOff>
    </xdr:from>
    <xdr:to>
      <xdr:col>16</xdr:col>
      <xdr:colOff>438150</xdr:colOff>
      <xdr:row>26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B273E2D-27D4-7A4D-8C65-E2B149087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16</xdr:col>
      <xdr:colOff>444500</xdr:colOff>
      <xdr:row>73</xdr:row>
      <xdr:rowOff>101600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118682E-ADDA-BA4F-A982-D9292066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A7EB-6A5B-7D4D-8E6B-5C021871A75D}">
  <dimension ref="B1:K14"/>
  <sheetViews>
    <sheetView tabSelected="1" workbookViewId="0">
      <selection activeCell="K14" sqref="B1:K14"/>
    </sheetView>
  </sheetViews>
  <sheetFormatPr baseColWidth="10" defaultRowHeight="16" x14ac:dyDescent="0.2"/>
  <cols>
    <col min="2" max="2" width="13.33203125" bestFit="1" customWidth="1"/>
  </cols>
  <sheetData>
    <row r="1" spans="2:11" x14ac:dyDescent="0.2">
      <c r="B1" t="s">
        <v>0</v>
      </c>
      <c r="C1">
        <v>-40</v>
      </c>
      <c r="D1">
        <v>-30</v>
      </c>
      <c r="E1">
        <v>-20</v>
      </c>
      <c r="F1">
        <v>-10</v>
      </c>
      <c r="G1">
        <v>0</v>
      </c>
      <c r="H1">
        <v>10</v>
      </c>
      <c r="I1">
        <v>20</v>
      </c>
      <c r="J1">
        <v>30</v>
      </c>
      <c r="K1">
        <v>40</v>
      </c>
    </row>
    <row r="2" spans="2:11" x14ac:dyDescent="0.2">
      <c r="B2">
        <v>8</v>
      </c>
      <c r="C2">
        <f>C1-$B$2</f>
        <v>-48</v>
      </c>
      <c r="D2">
        <f t="shared" ref="D2:K2" si="0">D1-$B$2</f>
        <v>-38</v>
      </c>
      <c r="E2">
        <f t="shared" si="0"/>
        <v>-28</v>
      </c>
      <c r="F2">
        <f t="shared" si="0"/>
        <v>-18</v>
      </c>
      <c r="G2">
        <f t="shared" si="0"/>
        <v>-8</v>
      </c>
      <c r="H2">
        <f t="shared" si="0"/>
        <v>2</v>
      </c>
      <c r="I2">
        <f t="shared" si="0"/>
        <v>12</v>
      </c>
      <c r="J2">
        <f t="shared" si="0"/>
        <v>22</v>
      </c>
      <c r="K2">
        <f t="shared" si="0"/>
        <v>32</v>
      </c>
    </row>
    <row r="3" spans="2:11" x14ac:dyDescent="0.2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</row>
    <row r="4" spans="2:11" x14ac:dyDescent="0.2">
      <c r="B4">
        <v>16</v>
      </c>
      <c r="C4">
        <f>$C$2/B4</f>
        <v>-3</v>
      </c>
      <c r="D4">
        <f>$D$2/B4</f>
        <v>-2.375</v>
      </c>
      <c r="E4">
        <f>$E$2/B4</f>
        <v>-1.75</v>
      </c>
      <c r="F4">
        <f>$F$2/B4</f>
        <v>-1.125</v>
      </c>
      <c r="G4">
        <f>$G$2/B4</f>
        <v>-0.5</v>
      </c>
      <c r="H4">
        <f>$H$2/B4</f>
        <v>0.125</v>
      </c>
      <c r="I4">
        <f>$I$2/B4</f>
        <v>0.75</v>
      </c>
      <c r="J4">
        <f>$J$2/B4</f>
        <v>1.375</v>
      </c>
      <c r="K4">
        <f>$K$2/B4</f>
        <v>2</v>
      </c>
    </row>
    <row r="5" spans="2:11" x14ac:dyDescent="0.2">
      <c r="B5">
        <v>16.5</v>
      </c>
      <c r="C5">
        <f t="shared" ref="C5:C12" si="1">$C$2/B5</f>
        <v>-2.9090909090909092</v>
      </c>
      <c r="D5">
        <f t="shared" ref="D5:D12" si="2">$D$2/B5</f>
        <v>-2.3030303030303032</v>
      </c>
      <c r="E5">
        <f t="shared" ref="E5:E12" si="3">$E$2/B5</f>
        <v>-1.696969696969697</v>
      </c>
      <c r="F5">
        <f t="shared" ref="F5:F12" si="4">$F$2/B5</f>
        <v>-1.0909090909090908</v>
      </c>
      <c r="G5">
        <f t="shared" ref="G5:G12" si="5">$G$2/B5</f>
        <v>-0.48484848484848486</v>
      </c>
      <c r="H5">
        <f t="shared" ref="H5:H12" si="6">$H$2/B5</f>
        <v>0.12121212121212122</v>
      </c>
      <c r="I5">
        <f t="shared" ref="I5:I12" si="7">$I$2/B5</f>
        <v>0.72727272727272729</v>
      </c>
      <c r="J5">
        <f t="shared" ref="J5:J12" si="8">$J$2/B5</f>
        <v>1.3333333333333333</v>
      </c>
      <c r="K5">
        <f t="shared" ref="K5:K12" si="9">$K$2/B5</f>
        <v>1.9393939393939394</v>
      </c>
    </row>
    <row r="6" spans="2:11" x14ac:dyDescent="0.2">
      <c r="B6">
        <v>17</v>
      </c>
      <c r="C6">
        <f t="shared" si="1"/>
        <v>-2.8235294117647061</v>
      </c>
      <c r="D6">
        <f t="shared" si="2"/>
        <v>-2.2352941176470589</v>
      </c>
      <c r="E6">
        <f t="shared" si="3"/>
        <v>-1.6470588235294117</v>
      </c>
      <c r="F6">
        <f t="shared" si="4"/>
        <v>-1.0588235294117647</v>
      </c>
      <c r="G6">
        <f t="shared" si="5"/>
        <v>-0.47058823529411764</v>
      </c>
      <c r="H6">
        <f t="shared" si="6"/>
        <v>0.11764705882352941</v>
      </c>
      <c r="I6">
        <f t="shared" si="7"/>
        <v>0.70588235294117652</v>
      </c>
      <c r="J6">
        <f t="shared" si="8"/>
        <v>1.2941176470588236</v>
      </c>
      <c r="K6">
        <f t="shared" si="9"/>
        <v>1.8823529411764706</v>
      </c>
    </row>
    <row r="7" spans="2:11" x14ac:dyDescent="0.2">
      <c r="B7">
        <v>17.5</v>
      </c>
      <c r="C7">
        <f t="shared" si="1"/>
        <v>-2.7428571428571429</v>
      </c>
      <c r="D7">
        <f t="shared" si="2"/>
        <v>-2.1714285714285713</v>
      </c>
      <c r="E7">
        <f t="shared" si="3"/>
        <v>-1.6</v>
      </c>
      <c r="F7">
        <f t="shared" si="4"/>
        <v>-1.0285714285714285</v>
      </c>
      <c r="G7">
        <f t="shared" si="5"/>
        <v>-0.45714285714285713</v>
      </c>
      <c r="H7">
        <f t="shared" si="6"/>
        <v>0.11428571428571428</v>
      </c>
      <c r="I7">
        <f t="shared" si="7"/>
        <v>0.68571428571428572</v>
      </c>
      <c r="J7">
        <f t="shared" si="8"/>
        <v>1.2571428571428571</v>
      </c>
      <c r="K7">
        <f t="shared" si="9"/>
        <v>1.8285714285714285</v>
      </c>
    </row>
    <row r="8" spans="2:11" x14ac:dyDescent="0.2">
      <c r="B8">
        <v>18</v>
      </c>
      <c r="C8">
        <f t="shared" si="1"/>
        <v>-2.6666666666666665</v>
      </c>
      <c r="D8">
        <f t="shared" si="2"/>
        <v>-2.1111111111111112</v>
      </c>
      <c r="E8">
        <f t="shared" si="3"/>
        <v>-1.5555555555555556</v>
      </c>
      <c r="F8">
        <f t="shared" si="4"/>
        <v>-1</v>
      </c>
      <c r="G8">
        <f t="shared" si="5"/>
        <v>-0.44444444444444442</v>
      </c>
      <c r="H8">
        <f t="shared" si="6"/>
        <v>0.1111111111111111</v>
      </c>
      <c r="I8">
        <f t="shared" si="7"/>
        <v>0.66666666666666663</v>
      </c>
      <c r="J8">
        <f t="shared" si="8"/>
        <v>1.2222222222222223</v>
      </c>
      <c r="K8">
        <f t="shared" si="9"/>
        <v>1.7777777777777777</v>
      </c>
    </row>
    <row r="9" spans="2:11" x14ac:dyDescent="0.2">
      <c r="B9">
        <v>18.5</v>
      </c>
      <c r="C9">
        <f t="shared" si="1"/>
        <v>-2.5945945945945947</v>
      </c>
      <c r="D9">
        <f t="shared" si="2"/>
        <v>-2.0540540540540539</v>
      </c>
      <c r="E9">
        <f t="shared" si="3"/>
        <v>-1.5135135135135136</v>
      </c>
      <c r="F9">
        <f t="shared" si="4"/>
        <v>-0.97297297297297303</v>
      </c>
      <c r="G9">
        <f t="shared" si="5"/>
        <v>-0.43243243243243246</v>
      </c>
      <c r="H9">
        <f t="shared" si="6"/>
        <v>0.10810810810810811</v>
      </c>
      <c r="I9">
        <f t="shared" si="7"/>
        <v>0.64864864864864868</v>
      </c>
      <c r="J9">
        <f t="shared" si="8"/>
        <v>1.1891891891891893</v>
      </c>
      <c r="K9">
        <f t="shared" si="9"/>
        <v>1.7297297297297298</v>
      </c>
    </row>
    <row r="10" spans="2:11" x14ac:dyDescent="0.2">
      <c r="B10">
        <v>19</v>
      </c>
      <c r="C10">
        <f t="shared" si="1"/>
        <v>-2.5263157894736841</v>
      </c>
      <c r="D10">
        <f t="shared" si="2"/>
        <v>-2</v>
      </c>
      <c r="E10">
        <f t="shared" si="3"/>
        <v>-1.4736842105263157</v>
      </c>
      <c r="F10">
        <f t="shared" si="4"/>
        <v>-0.94736842105263153</v>
      </c>
      <c r="G10">
        <f t="shared" si="5"/>
        <v>-0.42105263157894735</v>
      </c>
      <c r="H10">
        <f t="shared" si="6"/>
        <v>0.10526315789473684</v>
      </c>
      <c r="I10">
        <f t="shared" si="7"/>
        <v>0.63157894736842102</v>
      </c>
      <c r="J10">
        <f t="shared" si="8"/>
        <v>1.1578947368421053</v>
      </c>
      <c r="K10">
        <f t="shared" si="9"/>
        <v>1.6842105263157894</v>
      </c>
    </row>
    <row r="11" spans="2:11" x14ac:dyDescent="0.2">
      <c r="B11">
        <v>19.5</v>
      </c>
      <c r="C11">
        <f t="shared" si="1"/>
        <v>-2.4615384615384617</v>
      </c>
      <c r="D11">
        <f t="shared" si="2"/>
        <v>-1.9487179487179487</v>
      </c>
      <c r="E11">
        <f t="shared" si="3"/>
        <v>-1.4358974358974359</v>
      </c>
      <c r="F11">
        <f t="shared" si="4"/>
        <v>-0.92307692307692313</v>
      </c>
      <c r="G11">
        <f t="shared" si="5"/>
        <v>-0.41025641025641024</v>
      </c>
      <c r="H11">
        <f t="shared" si="6"/>
        <v>0.10256410256410256</v>
      </c>
      <c r="I11">
        <f t="shared" si="7"/>
        <v>0.61538461538461542</v>
      </c>
      <c r="J11">
        <f t="shared" si="8"/>
        <v>1.1282051282051282</v>
      </c>
      <c r="K11">
        <f t="shared" si="9"/>
        <v>1.641025641025641</v>
      </c>
    </row>
    <row r="12" spans="2:11" x14ac:dyDescent="0.2">
      <c r="B12">
        <v>20</v>
      </c>
      <c r="C12">
        <f t="shared" si="1"/>
        <v>-2.4</v>
      </c>
      <c r="D12">
        <f t="shared" si="2"/>
        <v>-1.9</v>
      </c>
      <c r="E12">
        <f t="shared" si="3"/>
        <v>-1.4</v>
      </c>
      <c r="F12">
        <f t="shared" si="4"/>
        <v>-0.9</v>
      </c>
      <c r="G12">
        <f t="shared" si="5"/>
        <v>-0.4</v>
      </c>
      <c r="H12">
        <f t="shared" si="6"/>
        <v>0.1</v>
      </c>
      <c r="I12">
        <f t="shared" si="7"/>
        <v>0.6</v>
      </c>
      <c r="J12">
        <f t="shared" si="8"/>
        <v>1.1000000000000001</v>
      </c>
      <c r="K12">
        <f t="shared" si="9"/>
        <v>1.6</v>
      </c>
    </row>
    <row r="14" spans="2:11" x14ac:dyDescent="0.2">
      <c r="B14" t="s">
        <v>3</v>
      </c>
      <c r="C14">
        <v>9.9699999999999997E-2</v>
      </c>
      <c r="D14">
        <v>6.8500000000000005E-2</v>
      </c>
      <c r="E14">
        <v>3.7400000000000003E-2</v>
      </c>
      <c r="F14">
        <v>6.1999999999999998E-3</v>
      </c>
      <c r="G14">
        <v>-2.4899999999999999E-2</v>
      </c>
      <c r="H14">
        <v>-5.6099999999999997E-2</v>
      </c>
      <c r="I14">
        <v>-8.72E-2</v>
      </c>
      <c r="J14">
        <v>-0.11840000000000001</v>
      </c>
      <c r="K14">
        <v>-0.14949999999999999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F844-6735-FC4F-A8F9-88668F673782}">
  <dimension ref="A1:J108"/>
  <sheetViews>
    <sheetView topLeftCell="A2" zoomScale="92" workbookViewId="0">
      <selection activeCell="J7" sqref="J7:J30"/>
    </sheetView>
  </sheetViews>
  <sheetFormatPr baseColWidth="10" defaultRowHeight="16" x14ac:dyDescent="0.2"/>
  <cols>
    <col min="2" max="2" width="13.33203125" bestFit="1" customWidth="1"/>
    <col min="6" max="6" width="11.6640625" bestFit="1" customWidth="1"/>
    <col min="7" max="7" width="12.1640625" bestFit="1" customWidth="1"/>
    <col min="8" max="9" width="12.83203125" bestFit="1" customWidth="1"/>
  </cols>
  <sheetData>
    <row r="1" spans="1:10" x14ac:dyDescent="0.2">
      <c r="A1" t="s">
        <v>12</v>
      </c>
    </row>
    <row r="5" spans="1:10" x14ac:dyDescent="0.2">
      <c r="A5" t="s">
        <v>1</v>
      </c>
      <c r="B5">
        <v>14</v>
      </c>
    </row>
    <row r="6" spans="1:10" x14ac:dyDescent="0.2">
      <c r="A6" t="s">
        <v>18</v>
      </c>
      <c r="B6">
        <f>(0.108/18.3)*B5</f>
        <v>8.2622950819672136E-2</v>
      </c>
      <c r="D6" t="s">
        <v>4</v>
      </c>
      <c r="E6" t="s">
        <v>5</v>
      </c>
      <c r="F6" t="s">
        <v>6</v>
      </c>
      <c r="G6" t="s">
        <v>10</v>
      </c>
      <c r="H6" t="s">
        <v>11</v>
      </c>
      <c r="I6" t="s">
        <v>16</v>
      </c>
      <c r="J6" t="s">
        <v>15</v>
      </c>
    </row>
    <row r="7" spans="1:10" x14ac:dyDescent="0.2">
      <c r="A7" t="s">
        <v>7</v>
      </c>
      <c r="B7">
        <v>30</v>
      </c>
      <c r="D7">
        <v>1</v>
      </c>
      <c r="E7">
        <f>D7*2*PI()/(24.5)</f>
        <v>0.25645654315018718</v>
      </c>
      <c r="F7" s="1">
        <f>E7*(180/PI())</f>
        <v>14.693877551020407</v>
      </c>
      <c r="G7">
        <f>($B$12/$B$6)*$B$9*0.000001</f>
        <v>3.2709555555555547</v>
      </c>
      <c r="H7">
        <f>$B$12/(1-$B$6) * $B$9 *COS(E7+$B$10) * 0.000001</f>
        <v>-7.4725733862972016E-2</v>
      </c>
      <c r="I7">
        <f>($B$12/(4-$B$6)) * $B$9 * COS(2*E7+$B$11) * 0.000001</f>
        <v>-3.3854122559411386E-2</v>
      </c>
      <c r="J7">
        <f>SUM(G7:I7)</f>
        <v>3.1623756991331713</v>
      </c>
    </row>
    <row r="8" spans="1:10" x14ac:dyDescent="0.2">
      <c r="A8" t="s">
        <v>8</v>
      </c>
      <c r="B8">
        <v>8</v>
      </c>
      <c r="D8">
        <v>2</v>
      </c>
      <c r="E8">
        <f t="shared" ref="E8:E30" si="0">D8*2*PI()/(24.5)</f>
        <v>0.51291308630037435</v>
      </c>
      <c r="F8" s="1">
        <f t="shared" ref="F8:F30" si="1">E8*(180/PI())</f>
        <v>29.387755102040813</v>
      </c>
      <c r="G8">
        <f t="shared" ref="G8:G30" si="2">($B$12/$B$6)*$B$9*0.000001</f>
        <v>3.2709555555555547</v>
      </c>
      <c r="H8">
        <f t="shared" ref="H8:H30" si="3">$B$12/(1-$B$6) * $B$9 *COS(E8+$B$10) * 0.000001</f>
        <v>-0.14456363700494898</v>
      </c>
      <c r="I8">
        <f t="shared" ref="I8:I30" si="4">($B$12/(4-$B$6)) * $B$9 * COS(2*E8+$B$11) * 0.000001</f>
        <v>-5.8995460395401496E-2</v>
      </c>
      <c r="J8">
        <f t="shared" ref="J8:J30" si="5">SUM(G8:I8)</f>
        <v>3.067396458155204</v>
      </c>
    </row>
    <row r="9" spans="1:10" x14ac:dyDescent="0.2">
      <c r="A9" t="s">
        <v>9</v>
      </c>
      <c r="B9">
        <f>B7+B8</f>
        <v>38</v>
      </c>
      <c r="D9">
        <v>3</v>
      </c>
      <c r="E9">
        <f t="shared" si="0"/>
        <v>0.76936962945056153</v>
      </c>
      <c r="F9" s="1">
        <f t="shared" si="1"/>
        <v>44.08163265306122</v>
      </c>
      <c r="G9">
        <f t="shared" si="2"/>
        <v>3.2709555555555547</v>
      </c>
      <c r="H9">
        <f t="shared" si="3"/>
        <v>-0.20494559305128027</v>
      </c>
      <c r="I9">
        <f t="shared" si="4"/>
        <v>-6.8953573642356533E-2</v>
      </c>
      <c r="J9">
        <f t="shared" si="5"/>
        <v>2.9970563888619179</v>
      </c>
    </row>
    <row r="10" spans="1:10" x14ac:dyDescent="0.2">
      <c r="A10" t="s">
        <v>13</v>
      </c>
      <c r="B10">
        <f>PI()/2</f>
        <v>1.5707963267948966</v>
      </c>
      <c r="D10">
        <v>4</v>
      </c>
      <c r="E10">
        <f t="shared" si="0"/>
        <v>1.0258261726007487</v>
      </c>
      <c r="F10" s="1">
        <f t="shared" si="1"/>
        <v>58.775510204081627</v>
      </c>
      <c r="G10">
        <f t="shared" si="2"/>
        <v>3.2709555555555547</v>
      </c>
      <c r="H10">
        <f t="shared" si="3"/>
        <v>-0.25192200171703255</v>
      </c>
      <c r="I10">
        <f t="shared" si="4"/>
        <v>-6.1165616466068107E-2</v>
      </c>
      <c r="J10">
        <f t="shared" si="5"/>
        <v>2.9578679373724537</v>
      </c>
    </row>
    <row r="11" spans="1:10" x14ac:dyDescent="0.2">
      <c r="A11" t="s">
        <v>14</v>
      </c>
      <c r="B11">
        <f>PI()/2</f>
        <v>1.5707963267948966</v>
      </c>
      <c r="D11">
        <v>5</v>
      </c>
      <c r="E11">
        <f t="shared" si="0"/>
        <v>1.282282715750936</v>
      </c>
      <c r="F11" s="1">
        <f t="shared" si="1"/>
        <v>73.469387755102048</v>
      </c>
      <c r="G11">
        <f t="shared" si="2"/>
        <v>3.2709555555555547</v>
      </c>
      <c r="H11">
        <f t="shared" si="3"/>
        <v>-0.28242012324351001</v>
      </c>
      <c r="I11">
        <f t="shared" si="4"/>
        <v>-3.7635917709888833E-2</v>
      </c>
      <c r="J11">
        <f t="shared" si="5"/>
        <v>2.9508995146021557</v>
      </c>
    </row>
    <row r="12" spans="1:10" x14ac:dyDescent="0.2">
      <c r="A12" t="s">
        <v>17</v>
      </c>
      <c r="B12">
        <v>7112</v>
      </c>
      <c r="D12">
        <v>6</v>
      </c>
      <c r="E12">
        <f t="shared" si="0"/>
        <v>1.5387392589011231</v>
      </c>
      <c r="F12" s="1">
        <f t="shared" si="1"/>
        <v>88.16326530612244</v>
      </c>
      <c r="G12">
        <f t="shared" si="2"/>
        <v>3.2709555555555547</v>
      </c>
      <c r="H12">
        <f t="shared" si="3"/>
        <v>-0.29444506714756108</v>
      </c>
      <c r="I12">
        <f t="shared" si="4"/>
        <v>-4.4201416288816514E-3</v>
      </c>
      <c r="J12">
        <f t="shared" si="5"/>
        <v>2.9720903467791122</v>
      </c>
    </row>
    <row r="13" spans="1:10" x14ac:dyDescent="0.2">
      <c r="D13">
        <v>7</v>
      </c>
      <c r="E13">
        <f t="shared" si="0"/>
        <v>1.7951958020513104</v>
      </c>
      <c r="F13" s="1">
        <f t="shared" si="1"/>
        <v>102.85714285714286</v>
      </c>
      <c r="G13">
        <f t="shared" si="2"/>
        <v>3.2709555555555547</v>
      </c>
      <c r="H13">
        <f t="shared" si="3"/>
        <v>-0.28721027855452586</v>
      </c>
      <c r="I13">
        <f t="shared" si="4"/>
        <v>2.9933213557650818E-2</v>
      </c>
      <c r="J13">
        <f t="shared" si="5"/>
        <v>3.01367849055868</v>
      </c>
    </row>
    <row r="14" spans="1:10" x14ac:dyDescent="0.2">
      <c r="D14">
        <v>8</v>
      </c>
      <c r="E14">
        <f t="shared" si="0"/>
        <v>2.0516523452014974</v>
      </c>
      <c r="F14" s="1">
        <f t="shared" si="1"/>
        <v>117.55102040816325</v>
      </c>
      <c r="G14">
        <f t="shared" si="2"/>
        <v>3.2709555555555547</v>
      </c>
      <c r="H14">
        <f t="shared" si="3"/>
        <v>-0.26118898696804205</v>
      </c>
      <c r="I14">
        <f t="shared" si="4"/>
        <v>5.6582879323483617E-2</v>
      </c>
      <c r="J14">
        <f t="shared" si="5"/>
        <v>3.0663494479109961</v>
      </c>
    </row>
    <row r="15" spans="1:10" x14ac:dyDescent="0.2">
      <c r="D15">
        <v>9</v>
      </c>
      <c r="E15">
        <f t="shared" si="0"/>
        <v>2.3081088883516849</v>
      </c>
      <c r="F15" s="1">
        <f t="shared" si="1"/>
        <v>132.24489795918367</v>
      </c>
      <c r="G15">
        <f t="shared" si="2"/>
        <v>3.2709555555555547</v>
      </c>
      <c r="H15">
        <f t="shared" si="3"/>
        <v>-0.21808325219858421</v>
      </c>
      <c r="I15">
        <f t="shared" si="4"/>
        <v>6.8670228617764936E-2</v>
      </c>
      <c r="J15">
        <f t="shared" si="5"/>
        <v>3.1215425319747352</v>
      </c>
    </row>
    <row r="16" spans="1:10" x14ac:dyDescent="0.2">
      <c r="D16">
        <v>10</v>
      </c>
      <c r="E16">
        <f t="shared" si="0"/>
        <v>2.564565431501872</v>
      </c>
      <c r="F16" s="1">
        <f t="shared" si="1"/>
        <v>146.9387755102041</v>
      </c>
      <c r="G16">
        <f t="shared" si="2"/>
        <v>3.2709555555555547</v>
      </c>
      <c r="H16">
        <f t="shared" si="3"/>
        <v>-0.16071263216502923</v>
      </c>
      <c r="I16">
        <f t="shared" si="4"/>
        <v>6.3084429898692021E-2</v>
      </c>
      <c r="J16">
        <f t="shared" si="5"/>
        <v>3.1733273532892174</v>
      </c>
    </row>
    <row r="17" spans="1:10" x14ac:dyDescent="0.2">
      <c r="D17">
        <v>11</v>
      </c>
      <c r="E17">
        <f t="shared" si="0"/>
        <v>2.8210219746520586</v>
      </c>
      <c r="F17" s="1">
        <f t="shared" si="1"/>
        <v>161.63265306122446</v>
      </c>
      <c r="G17">
        <f t="shared" si="2"/>
        <v>3.2709555555555547</v>
      </c>
      <c r="H17">
        <f t="shared" si="3"/>
        <v>-9.2829754838843814E-2</v>
      </c>
      <c r="I17">
        <f t="shared" si="4"/>
        <v>4.1263058801617396E-2</v>
      </c>
      <c r="J17">
        <f t="shared" si="5"/>
        <v>3.219388859518328</v>
      </c>
    </row>
    <row r="18" spans="1:10" x14ac:dyDescent="0.2">
      <c r="D18">
        <v>12</v>
      </c>
      <c r="E18">
        <f t="shared" si="0"/>
        <v>3.0774785178022461</v>
      </c>
      <c r="F18" s="1">
        <f t="shared" si="1"/>
        <v>176.32653061224488</v>
      </c>
      <c r="G18">
        <f t="shared" si="2"/>
        <v>3.2709555555555547</v>
      </c>
      <c r="H18">
        <f t="shared" si="3"/>
        <v>-1.8874857820542521E-2</v>
      </c>
      <c r="I18">
        <f t="shared" si="4"/>
        <v>8.8221199476928788E-3</v>
      </c>
      <c r="J18">
        <f t="shared" si="5"/>
        <v>3.2609028176827053</v>
      </c>
    </row>
    <row r="19" spans="1:10" x14ac:dyDescent="0.2">
      <c r="D19">
        <v>13</v>
      </c>
      <c r="E19">
        <f t="shared" si="0"/>
        <v>3.3339350609524336</v>
      </c>
      <c r="F19" s="1">
        <f t="shared" si="1"/>
        <v>191.0204081632653</v>
      </c>
      <c r="G19">
        <f t="shared" si="2"/>
        <v>3.2709555555555547</v>
      </c>
      <c r="H19">
        <f t="shared" si="3"/>
        <v>5.631464881803791E-2</v>
      </c>
      <c r="I19">
        <f t="shared" si="4"/>
        <v>-2.5889302560727686E-2</v>
      </c>
      <c r="J19">
        <f t="shared" si="5"/>
        <v>3.3013809018128648</v>
      </c>
    </row>
    <row r="20" spans="1:10" x14ac:dyDescent="0.2">
      <c r="D20">
        <v>14</v>
      </c>
      <c r="E20">
        <f t="shared" si="0"/>
        <v>3.5903916041026207</v>
      </c>
      <c r="F20" s="1">
        <f t="shared" si="1"/>
        <v>205.71428571428572</v>
      </c>
      <c r="G20">
        <f t="shared" si="2"/>
        <v>3.2709555555555547</v>
      </c>
      <c r="H20">
        <f t="shared" si="3"/>
        <v>0.12782059885161257</v>
      </c>
      <c r="I20">
        <f t="shared" si="4"/>
        <v>-5.3937787063436007E-2</v>
      </c>
      <c r="J20">
        <f t="shared" si="5"/>
        <v>3.3448383673437312</v>
      </c>
    </row>
    <row r="21" spans="1:10" x14ac:dyDescent="0.2">
      <c r="D21">
        <v>15</v>
      </c>
      <c r="E21">
        <f t="shared" si="0"/>
        <v>3.8468481472528078</v>
      </c>
      <c r="F21" s="1">
        <f t="shared" si="1"/>
        <v>220.40816326530611</v>
      </c>
      <c r="G21">
        <f t="shared" si="2"/>
        <v>3.2709555555555547</v>
      </c>
      <c r="H21">
        <f t="shared" si="3"/>
        <v>0.19096576850143668</v>
      </c>
      <c r="I21">
        <f t="shared" si="4"/>
        <v>-6.8104702894065089E-2</v>
      </c>
      <c r="J21">
        <f t="shared" si="5"/>
        <v>3.3938166211629262</v>
      </c>
    </row>
    <row r="22" spans="1:10" x14ac:dyDescent="0.2">
      <c r="D22">
        <v>16</v>
      </c>
      <c r="E22">
        <f t="shared" si="0"/>
        <v>4.1033046904029948</v>
      </c>
      <c r="F22" s="1">
        <f t="shared" si="1"/>
        <v>235.10204081632651</v>
      </c>
      <c r="G22">
        <f t="shared" si="2"/>
        <v>3.2709555555555547</v>
      </c>
      <c r="H22">
        <f t="shared" si="3"/>
        <v>0.24161981492386783</v>
      </c>
      <c r="I22">
        <f t="shared" si="4"/>
        <v>-6.4744015877294475E-2</v>
      </c>
      <c r="J22">
        <f t="shared" si="5"/>
        <v>3.4478313546021284</v>
      </c>
    </row>
    <row r="23" spans="1:10" x14ac:dyDescent="0.2">
      <c r="D23">
        <v>17</v>
      </c>
      <c r="E23">
        <f t="shared" si="0"/>
        <v>4.3597612335531828</v>
      </c>
      <c r="F23" s="1">
        <f t="shared" si="1"/>
        <v>249.79591836734696</v>
      </c>
      <c r="G23">
        <f t="shared" si="2"/>
        <v>3.2709555555555547</v>
      </c>
      <c r="H23">
        <f t="shared" si="3"/>
        <v>0.2764694430671602</v>
      </c>
      <c r="I23">
        <f t="shared" si="4"/>
        <v>-4.4720641133831576E-2</v>
      </c>
      <c r="J23">
        <f t="shared" si="5"/>
        <v>3.5027043574888834</v>
      </c>
    </row>
    <row r="24" spans="1:10" x14ac:dyDescent="0.2">
      <c r="D24">
        <v>18</v>
      </c>
      <c r="E24">
        <f t="shared" si="0"/>
        <v>4.6162177767033699</v>
      </c>
      <c r="F24" s="1">
        <f t="shared" si="1"/>
        <v>264.48979591836735</v>
      </c>
      <c r="G24">
        <f t="shared" si="2"/>
        <v>3.2709555555555547</v>
      </c>
      <c r="H24">
        <f t="shared" si="3"/>
        <v>0.29323512920838291</v>
      </c>
      <c r="I24">
        <f t="shared" si="4"/>
        <v>-1.3187846283300121E-2</v>
      </c>
      <c r="J24">
        <f t="shared" si="5"/>
        <v>3.5510028384806374</v>
      </c>
    </row>
    <row r="25" spans="1:10" x14ac:dyDescent="0.2">
      <c r="D25">
        <v>19</v>
      </c>
      <c r="E25">
        <f t="shared" si="0"/>
        <v>4.872674319853556</v>
      </c>
      <c r="F25" s="1">
        <f t="shared" si="1"/>
        <v>279.18367346938771</v>
      </c>
      <c r="G25">
        <f t="shared" si="2"/>
        <v>3.2709555555555547</v>
      </c>
      <c r="H25">
        <f t="shared" si="3"/>
        <v>0.29082022522454959</v>
      </c>
      <c r="I25">
        <f t="shared" si="4"/>
        <v>2.1739006866344422E-2</v>
      </c>
      <c r="J25">
        <f t="shared" si="5"/>
        <v>3.583514787646449</v>
      </c>
    </row>
    <row r="26" spans="1:10" x14ac:dyDescent="0.2">
      <c r="D26">
        <v>20</v>
      </c>
      <c r="E26">
        <f t="shared" si="0"/>
        <v>5.129130863003744</v>
      </c>
      <c r="F26" s="1">
        <f t="shared" si="1"/>
        <v>293.87755102040819</v>
      </c>
      <c r="G26">
        <f t="shared" si="2"/>
        <v>3.2709555555555547</v>
      </c>
      <c r="H26">
        <f t="shared" si="3"/>
        <v>0.26938269064673775</v>
      </c>
      <c r="I26">
        <f t="shared" si="4"/>
        <v>5.107105286672569E-2</v>
      </c>
      <c r="J26">
        <f t="shared" si="5"/>
        <v>3.5914092990690181</v>
      </c>
    </row>
    <row r="27" spans="1:10" x14ac:dyDescent="0.2">
      <c r="D27">
        <v>21</v>
      </c>
      <c r="E27">
        <f t="shared" si="0"/>
        <v>5.3855874061539311</v>
      </c>
      <c r="F27" s="1">
        <f t="shared" si="1"/>
        <v>308.57142857142856</v>
      </c>
      <c r="G27">
        <f t="shared" si="2"/>
        <v>3.2709555555555547</v>
      </c>
      <c r="H27">
        <f t="shared" si="3"/>
        <v>0.23032476048389339</v>
      </c>
      <c r="I27">
        <f t="shared" si="4"/>
        <v>6.7259320337760567E-2</v>
      </c>
      <c r="J27">
        <f t="shared" si="5"/>
        <v>3.5685396363772091</v>
      </c>
    </row>
    <row r="28" spans="1:10" x14ac:dyDescent="0.2">
      <c r="D28">
        <v>22</v>
      </c>
      <c r="E28">
        <f t="shared" si="0"/>
        <v>5.6420439493041172</v>
      </c>
      <c r="F28" s="1">
        <f t="shared" si="1"/>
        <v>323.26530612244892</v>
      </c>
      <c r="G28">
        <f t="shared" si="2"/>
        <v>3.2709555555555547</v>
      </c>
      <c r="H28">
        <f t="shared" si="3"/>
        <v>0.17620122464679225</v>
      </c>
      <c r="I28">
        <f t="shared" si="4"/>
        <v>6.6137554807109269E-2</v>
      </c>
      <c r="J28">
        <f t="shared" si="5"/>
        <v>3.5132943350094563</v>
      </c>
    </row>
    <row r="29" spans="1:10" x14ac:dyDescent="0.2">
      <c r="D29">
        <v>23</v>
      </c>
      <c r="E29">
        <f t="shared" si="0"/>
        <v>5.8985004924543052</v>
      </c>
      <c r="F29" s="1">
        <f t="shared" si="1"/>
        <v>337.9591836734694</v>
      </c>
      <c r="G29">
        <f t="shared" si="2"/>
        <v>3.2709555555555547</v>
      </c>
      <c r="H29">
        <f t="shared" si="3"/>
        <v>0.11055231844016254</v>
      </c>
      <c r="I29">
        <f t="shared" si="4"/>
        <v>4.7994456759079582E-2</v>
      </c>
      <c r="J29">
        <f t="shared" si="5"/>
        <v>3.4295023307547967</v>
      </c>
    </row>
    <row r="30" spans="1:10" x14ac:dyDescent="0.2">
      <c r="D30">
        <v>24</v>
      </c>
      <c r="E30">
        <f t="shared" si="0"/>
        <v>6.1549570356044923</v>
      </c>
      <c r="F30" s="1">
        <f t="shared" si="1"/>
        <v>352.65306122448976</v>
      </c>
      <c r="G30">
        <f t="shared" si="2"/>
        <v>3.2709555555555547</v>
      </c>
      <c r="H30">
        <f t="shared" si="3"/>
        <v>3.7672154801656366E-2</v>
      </c>
      <c r="I30">
        <f t="shared" si="4"/>
        <v>1.7499380929745303E-2</v>
      </c>
      <c r="J30">
        <f t="shared" si="5"/>
        <v>3.3261270912869567</v>
      </c>
    </row>
    <row r="32" spans="1:10" x14ac:dyDescent="0.2">
      <c r="A32" t="s">
        <v>1</v>
      </c>
      <c r="B32">
        <v>16</v>
      </c>
      <c r="D32" t="s">
        <v>4</v>
      </c>
      <c r="E32" t="s">
        <v>5</v>
      </c>
      <c r="F32" t="s">
        <v>6</v>
      </c>
      <c r="G32" t="s">
        <v>10</v>
      </c>
      <c r="H32" t="s">
        <v>11</v>
      </c>
      <c r="I32" t="s">
        <v>16</v>
      </c>
      <c r="J32" t="s">
        <v>15</v>
      </c>
    </row>
    <row r="33" spans="1:10" x14ac:dyDescent="0.2">
      <c r="A33" t="s">
        <v>7</v>
      </c>
      <c r="B33">
        <v>30</v>
      </c>
      <c r="D33">
        <v>1</v>
      </c>
      <c r="E33">
        <f>D33*2*PI()/(24.5)</f>
        <v>0.25645654315018718</v>
      </c>
      <c r="F33" s="1">
        <f>E33*(180/PI())</f>
        <v>14.693877551020407</v>
      </c>
      <c r="G33">
        <f t="shared" ref="G33:G56" si="6">$B$9/$B$5</f>
        <v>2.7142857142857144</v>
      </c>
      <c r="H33">
        <f t="shared" ref="H33:H56" si="7">$B$9*COS(E33-$B$10)/(1-$B$5)</f>
        <v>-0.74145186065855972</v>
      </c>
      <c r="I33">
        <f t="shared" ref="I33:I56" si="8">$B$9*COS(2*E33-$B$11)/(4-$B$5)</f>
        <v>-1.8647266976149641</v>
      </c>
      <c r="J33">
        <f>SUM(G33:I33)</f>
        <v>0.10810715601219067</v>
      </c>
    </row>
    <row r="34" spans="1:10" x14ac:dyDescent="0.2">
      <c r="A34" t="s">
        <v>8</v>
      </c>
      <c r="B34">
        <v>8</v>
      </c>
      <c r="D34">
        <v>2</v>
      </c>
      <c r="E34">
        <f t="shared" ref="E34:E56" si="9">D34*2*PI()/(24.5)</f>
        <v>0.51291308630037435</v>
      </c>
      <c r="F34" s="1">
        <f t="shared" ref="F34:F56" si="10">E34*(180/PI())</f>
        <v>29.387755102040813</v>
      </c>
      <c r="G34">
        <f t="shared" si="6"/>
        <v>2.7142857142857144</v>
      </c>
      <c r="H34">
        <f t="shared" si="7"/>
        <v>-1.4344051520115109</v>
      </c>
      <c r="I34">
        <f t="shared" si="8"/>
        <v>-3.2495424994203157</v>
      </c>
      <c r="J34">
        <f t="shared" ref="J34:J56" si="11">SUM(G34:I34)</f>
        <v>-1.9696619371461122</v>
      </c>
    </row>
    <row r="35" spans="1:10" x14ac:dyDescent="0.2">
      <c r="A35" t="s">
        <v>9</v>
      </c>
      <c r="B35">
        <f>B33+B34</f>
        <v>38</v>
      </c>
      <c r="D35">
        <v>3</v>
      </c>
      <c r="E35">
        <f t="shared" si="9"/>
        <v>0.76936962945056153</v>
      </c>
      <c r="F35" s="1">
        <f t="shared" si="10"/>
        <v>44.08163265306122</v>
      </c>
      <c r="G35">
        <f t="shared" si="6"/>
        <v>2.7142857142857144</v>
      </c>
      <c r="H35">
        <f t="shared" si="7"/>
        <v>-2.0335336094563448</v>
      </c>
      <c r="I35">
        <f t="shared" si="8"/>
        <v>-3.7980476215626142</v>
      </c>
      <c r="J35">
        <f t="shared" si="11"/>
        <v>-3.1172955167332446</v>
      </c>
    </row>
    <row r="36" spans="1:10" x14ac:dyDescent="0.2">
      <c r="A36" t="s">
        <v>13</v>
      </c>
      <c r="B36">
        <f>PI()/2</f>
        <v>1.5707963267948966</v>
      </c>
      <c r="D36">
        <v>4</v>
      </c>
      <c r="E36">
        <f t="shared" si="9"/>
        <v>1.0258261726007487</v>
      </c>
      <c r="F36" s="1">
        <f t="shared" si="10"/>
        <v>58.775510204081627</v>
      </c>
      <c r="G36">
        <f t="shared" si="6"/>
        <v>2.7142857142857144</v>
      </c>
      <c r="H36">
        <f t="shared" si="7"/>
        <v>-2.4996480764771656</v>
      </c>
      <c r="I36">
        <f t="shared" si="8"/>
        <v>-3.3690773642174001</v>
      </c>
      <c r="J36">
        <f t="shared" si="11"/>
        <v>-3.1544397264088513</v>
      </c>
    </row>
    <row r="37" spans="1:10" x14ac:dyDescent="0.2">
      <c r="A37" t="s">
        <v>14</v>
      </c>
      <c r="B37">
        <f>PI()/2</f>
        <v>1.5707963267948966</v>
      </c>
      <c r="D37">
        <v>5</v>
      </c>
      <c r="E37">
        <f t="shared" si="9"/>
        <v>1.282282715750936</v>
      </c>
      <c r="F37" s="1">
        <f t="shared" si="10"/>
        <v>73.469387755102048</v>
      </c>
      <c r="G37">
        <f t="shared" si="6"/>
        <v>2.7142857142857144</v>
      </c>
      <c r="H37">
        <f t="shared" si="7"/>
        <v>-2.8022598781071619</v>
      </c>
      <c r="I37">
        <f t="shared" si="8"/>
        <v>-2.0730326246000845</v>
      </c>
      <c r="J37">
        <f t="shared" si="11"/>
        <v>-2.161006788421532</v>
      </c>
    </row>
    <row r="38" spans="1:10" x14ac:dyDescent="0.2">
      <c r="D38">
        <v>6</v>
      </c>
      <c r="E38">
        <f t="shared" si="9"/>
        <v>1.5387392589011231</v>
      </c>
      <c r="F38" s="1">
        <f t="shared" si="10"/>
        <v>88.16326530612244</v>
      </c>
      <c r="G38">
        <f t="shared" si="6"/>
        <v>2.7142857142857144</v>
      </c>
      <c r="H38">
        <f t="shared" si="7"/>
        <v>-2.9215750935097029</v>
      </c>
      <c r="I38">
        <f t="shared" si="8"/>
        <v>-0.24346683592671009</v>
      </c>
      <c r="J38">
        <f t="shared" si="11"/>
        <v>-0.45075621515069858</v>
      </c>
    </row>
    <row r="39" spans="1:10" x14ac:dyDescent="0.2">
      <c r="D39">
        <v>7</v>
      </c>
      <c r="E39">
        <f t="shared" si="9"/>
        <v>1.7951958020513104</v>
      </c>
      <c r="F39" s="1">
        <f t="shared" si="10"/>
        <v>102.85714285714286</v>
      </c>
      <c r="G39">
        <f t="shared" si="6"/>
        <v>2.7142857142857144</v>
      </c>
      <c r="H39">
        <f t="shared" si="7"/>
        <v>-2.8497892817622534</v>
      </c>
      <c r="I39">
        <f t="shared" si="8"/>
        <v>1.6487582086467207</v>
      </c>
      <c r="J39">
        <f t="shared" si="11"/>
        <v>1.5132546411701817</v>
      </c>
    </row>
    <row r="40" spans="1:10" x14ac:dyDescent="0.2">
      <c r="D40">
        <v>8</v>
      </c>
      <c r="E40">
        <f t="shared" si="9"/>
        <v>2.0516523452014974</v>
      </c>
      <c r="F40" s="1">
        <f t="shared" si="10"/>
        <v>117.55102040816325</v>
      </c>
      <c r="G40">
        <f t="shared" si="6"/>
        <v>2.7142857142857144</v>
      </c>
      <c r="H40">
        <f t="shared" si="7"/>
        <v>-2.591597972474923</v>
      </c>
      <c r="I40">
        <f t="shared" si="8"/>
        <v>3.1166545674684314</v>
      </c>
      <c r="J40">
        <f t="shared" si="11"/>
        <v>3.2393423092792228</v>
      </c>
    </row>
    <row r="41" spans="1:10" x14ac:dyDescent="0.2">
      <c r="D41">
        <v>9</v>
      </c>
      <c r="E41">
        <f t="shared" si="9"/>
        <v>2.3081088883516849</v>
      </c>
      <c r="F41" s="1">
        <f t="shared" si="10"/>
        <v>132.24489795918367</v>
      </c>
      <c r="G41">
        <f t="shared" si="6"/>
        <v>2.7142857142857144</v>
      </c>
      <c r="H41">
        <f t="shared" si="7"/>
        <v>-2.1638895299124603</v>
      </c>
      <c r="I41">
        <f t="shared" si="8"/>
        <v>3.7824406292069535</v>
      </c>
      <c r="J41">
        <f t="shared" si="11"/>
        <v>4.332836813580208</v>
      </c>
    </row>
    <row r="42" spans="1:10" x14ac:dyDescent="0.2">
      <c r="D42">
        <v>10</v>
      </c>
      <c r="E42">
        <f t="shared" si="9"/>
        <v>2.564565431501872</v>
      </c>
      <c r="F42" s="1">
        <f t="shared" si="10"/>
        <v>146.9387755102041</v>
      </c>
      <c r="G42">
        <f t="shared" si="6"/>
        <v>2.7142857142857144</v>
      </c>
      <c r="H42">
        <f t="shared" si="7"/>
        <v>-1.5946404804616034</v>
      </c>
      <c r="I42">
        <f t="shared" si="8"/>
        <v>3.4747679674600875</v>
      </c>
      <c r="J42">
        <f t="shared" si="11"/>
        <v>4.5944132012841985</v>
      </c>
    </row>
    <row r="43" spans="1:10" x14ac:dyDescent="0.2">
      <c r="D43">
        <v>11</v>
      </c>
      <c r="E43">
        <f t="shared" si="9"/>
        <v>2.8210219746520586</v>
      </c>
      <c r="F43" s="1">
        <f t="shared" si="10"/>
        <v>161.63265306122446</v>
      </c>
      <c r="G43">
        <f t="shared" si="6"/>
        <v>2.7142857142857144</v>
      </c>
      <c r="H43">
        <f t="shared" si="7"/>
        <v>-0.92108556037673894</v>
      </c>
      <c r="I43">
        <f t="shared" si="8"/>
        <v>2.2728200158666239</v>
      </c>
      <c r="J43">
        <f t="shared" si="11"/>
        <v>4.0660201697755998</v>
      </c>
    </row>
    <row r="44" spans="1:10" x14ac:dyDescent="0.2">
      <c r="D44">
        <v>12</v>
      </c>
      <c r="E44">
        <f t="shared" si="9"/>
        <v>3.0774785178022461</v>
      </c>
      <c r="F44" s="1">
        <f t="shared" si="10"/>
        <v>176.32653061224488</v>
      </c>
      <c r="G44">
        <f t="shared" si="6"/>
        <v>2.7142857142857144</v>
      </c>
      <c r="H44">
        <f t="shared" si="7"/>
        <v>-0.18728218148208467</v>
      </c>
      <c r="I44">
        <f t="shared" si="8"/>
        <v>0.48593321440112491</v>
      </c>
      <c r="J44">
        <f t="shared" si="11"/>
        <v>3.0129367472047548</v>
      </c>
    </row>
    <row r="45" spans="1:10" x14ac:dyDescent="0.2">
      <c r="D45">
        <v>13</v>
      </c>
      <c r="E45">
        <f t="shared" si="9"/>
        <v>3.3339350609524336</v>
      </c>
      <c r="F45" s="1">
        <f t="shared" si="10"/>
        <v>191.0204081632653</v>
      </c>
      <c r="G45">
        <f t="shared" si="6"/>
        <v>2.7142857142857144</v>
      </c>
      <c r="H45">
        <f t="shared" si="7"/>
        <v>0.55877137620401141</v>
      </c>
      <c r="I45">
        <f t="shared" si="8"/>
        <v>-1.426014618541622</v>
      </c>
      <c r="J45">
        <f t="shared" si="11"/>
        <v>1.8470424719481036</v>
      </c>
    </row>
    <row r="46" spans="1:10" x14ac:dyDescent="0.2">
      <c r="D46">
        <v>14</v>
      </c>
      <c r="E46">
        <f t="shared" si="9"/>
        <v>3.5903916041026207</v>
      </c>
      <c r="F46" s="1">
        <f t="shared" si="10"/>
        <v>205.71428571428572</v>
      </c>
      <c r="G46">
        <f t="shared" si="6"/>
        <v>2.7142857142857144</v>
      </c>
      <c r="H46">
        <f t="shared" si="7"/>
        <v>1.268275545112862</v>
      </c>
      <c r="I46">
        <f t="shared" si="8"/>
        <v>-2.9709596333785129</v>
      </c>
      <c r="J46">
        <f t="shared" si="11"/>
        <v>1.0116016260200635</v>
      </c>
    </row>
    <row r="47" spans="1:10" x14ac:dyDescent="0.2">
      <c r="D47">
        <v>15</v>
      </c>
      <c r="E47">
        <f t="shared" si="9"/>
        <v>3.8468481472528078</v>
      </c>
      <c r="F47" s="1">
        <f t="shared" si="10"/>
        <v>220.40816326530611</v>
      </c>
      <c r="G47">
        <f t="shared" si="6"/>
        <v>2.7142857142857144</v>
      </c>
      <c r="H47">
        <f t="shared" si="7"/>
        <v>1.894821463207381</v>
      </c>
      <c r="I47">
        <f t="shared" si="8"/>
        <v>-3.7512907769749106</v>
      </c>
      <c r="J47">
        <f t="shared" si="11"/>
        <v>0.85781640051818497</v>
      </c>
    </row>
    <row r="48" spans="1:10" x14ac:dyDescent="0.2">
      <c r="D48">
        <v>16</v>
      </c>
      <c r="E48">
        <f t="shared" si="9"/>
        <v>4.1033046904029948</v>
      </c>
      <c r="F48" s="1">
        <f t="shared" si="10"/>
        <v>235.10204081632651</v>
      </c>
      <c r="G48">
        <f t="shared" si="6"/>
        <v>2.7142857142857144</v>
      </c>
      <c r="H48">
        <f t="shared" si="7"/>
        <v>2.397426590360332</v>
      </c>
      <c r="I48">
        <f t="shared" si="8"/>
        <v>-3.5661800037890905</v>
      </c>
      <c r="J48">
        <f t="shared" si="11"/>
        <v>1.5455323008569555</v>
      </c>
    </row>
    <row r="49" spans="1:10" x14ac:dyDescent="0.2">
      <c r="D49">
        <v>17</v>
      </c>
      <c r="E49">
        <f t="shared" si="9"/>
        <v>4.3597612335531828</v>
      </c>
      <c r="F49" s="1">
        <f t="shared" si="10"/>
        <v>249.79591836734696</v>
      </c>
      <c r="G49">
        <f t="shared" si="6"/>
        <v>2.7142857142857144</v>
      </c>
      <c r="H49">
        <f t="shared" si="7"/>
        <v>2.7432153875300691</v>
      </c>
      <c r="I49">
        <f t="shared" si="8"/>
        <v>-2.4632679021695938</v>
      </c>
      <c r="J49">
        <f t="shared" si="11"/>
        <v>2.9942331996461893</v>
      </c>
    </row>
    <row r="50" spans="1:10" x14ac:dyDescent="0.2">
      <c r="D50">
        <v>18</v>
      </c>
      <c r="E50">
        <f t="shared" si="9"/>
        <v>4.6162177767033699</v>
      </c>
      <c r="F50" s="1">
        <f t="shared" si="10"/>
        <v>264.48979591836735</v>
      </c>
      <c r="G50">
        <f t="shared" si="6"/>
        <v>2.7142857142857144</v>
      </c>
      <c r="H50">
        <f t="shared" si="7"/>
        <v>2.9095697147745794</v>
      </c>
      <c r="I50">
        <f t="shared" si="8"/>
        <v>-0.72640278906521305</v>
      </c>
      <c r="J50">
        <f t="shared" si="11"/>
        <v>4.8974526399950804</v>
      </c>
    </row>
    <row r="51" spans="1:10" x14ac:dyDescent="0.2">
      <c r="D51">
        <v>19</v>
      </c>
      <c r="E51">
        <f t="shared" si="9"/>
        <v>4.872674319853556</v>
      </c>
      <c r="F51" s="1">
        <f t="shared" si="10"/>
        <v>279.18367346938771</v>
      </c>
      <c r="G51">
        <f t="shared" si="6"/>
        <v>2.7142857142857144</v>
      </c>
      <c r="H51">
        <f t="shared" si="7"/>
        <v>2.8856082899807012</v>
      </c>
      <c r="I51">
        <f t="shared" si="8"/>
        <v>1.1974112284897527</v>
      </c>
      <c r="J51">
        <f t="shared" si="11"/>
        <v>6.7973052327561678</v>
      </c>
    </row>
    <row r="52" spans="1:10" x14ac:dyDescent="0.2">
      <c r="D52">
        <v>20</v>
      </c>
      <c r="E52">
        <f t="shared" si="9"/>
        <v>5.129130863003744</v>
      </c>
      <c r="F52" s="1">
        <f t="shared" si="10"/>
        <v>293.87755102040819</v>
      </c>
      <c r="G52">
        <f t="shared" si="6"/>
        <v>2.7142857142857144</v>
      </c>
      <c r="H52">
        <f t="shared" si="7"/>
        <v>2.6728984365077597</v>
      </c>
      <c r="I52">
        <f t="shared" si="8"/>
        <v>2.8130563888861988</v>
      </c>
      <c r="J52">
        <f t="shared" si="11"/>
        <v>8.2002405396796725</v>
      </c>
    </row>
    <row r="53" spans="1:10" x14ac:dyDescent="0.2">
      <c r="D53">
        <v>21</v>
      </c>
      <c r="E53">
        <f t="shared" si="9"/>
        <v>5.3855874061539311</v>
      </c>
      <c r="F53" s="1">
        <f t="shared" si="10"/>
        <v>308.57142857142856</v>
      </c>
      <c r="G53">
        <f t="shared" si="6"/>
        <v>2.7142857142857144</v>
      </c>
      <c r="H53">
        <f t="shared" si="7"/>
        <v>2.2853535641373179</v>
      </c>
      <c r="I53">
        <f t="shared" si="8"/>
        <v>3.7047260662909296</v>
      </c>
      <c r="J53">
        <f t="shared" si="11"/>
        <v>8.7043653447139615</v>
      </c>
    </row>
    <row r="54" spans="1:10" x14ac:dyDescent="0.2">
      <c r="D54">
        <v>22</v>
      </c>
      <c r="E54">
        <f t="shared" si="9"/>
        <v>5.6420439493041172</v>
      </c>
      <c r="F54" s="1">
        <f t="shared" si="10"/>
        <v>323.26530612244892</v>
      </c>
      <c r="G54">
        <f t="shared" si="6"/>
        <v>2.7142857142857144</v>
      </c>
      <c r="H54">
        <f t="shared" si="7"/>
        <v>1.7483230891281722</v>
      </c>
      <c r="I54">
        <f t="shared" si="8"/>
        <v>3.6429378415393132</v>
      </c>
      <c r="J54">
        <f t="shared" si="11"/>
        <v>8.1055466449532005</v>
      </c>
    </row>
    <row r="55" spans="1:10" x14ac:dyDescent="0.2">
      <c r="D55">
        <v>23</v>
      </c>
      <c r="E55">
        <f t="shared" si="9"/>
        <v>5.8985004924543052</v>
      </c>
      <c r="F55" s="1">
        <f t="shared" si="10"/>
        <v>337.9591836734694</v>
      </c>
      <c r="G55">
        <f t="shared" si="6"/>
        <v>2.7142857142857144</v>
      </c>
      <c r="H55">
        <f t="shared" si="7"/>
        <v>1.0969343219550949</v>
      </c>
      <c r="I55">
        <f t="shared" si="8"/>
        <v>2.6435936922932508</v>
      </c>
      <c r="J55">
        <f t="shared" si="11"/>
        <v>6.4548137285340594</v>
      </c>
    </row>
    <row r="56" spans="1:10" x14ac:dyDescent="0.2">
      <c r="D56">
        <v>24</v>
      </c>
      <c r="E56">
        <f t="shared" si="9"/>
        <v>6.1549570356044923</v>
      </c>
      <c r="F56" s="1">
        <f t="shared" si="10"/>
        <v>352.65306122448976</v>
      </c>
      <c r="G56">
        <f t="shared" si="6"/>
        <v>2.7142857142857144</v>
      </c>
      <c r="H56">
        <f t="shared" si="7"/>
        <v>0.37379478030855762</v>
      </c>
      <c r="I56">
        <f t="shared" si="8"/>
        <v>0.96388741885613238</v>
      </c>
      <c r="J56">
        <f t="shared" si="11"/>
        <v>4.0519679134504045</v>
      </c>
    </row>
    <row r="58" spans="1:10" x14ac:dyDescent="0.2">
      <c r="A58" t="s">
        <v>1</v>
      </c>
      <c r="B58">
        <v>18</v>
      </c>
      <c r="D58" t="s">
        <v>4</v>
      </c>
      <c r="E58" t="s">
        <v>5</v>
      </c>
      <c r="F58" t="s">
        <v>6</v>
      </c>
      <c r="G58" t="s">
        <v>10</v>
      </c>
      <c r="H58" t="s">
        <v>11</v>
      </c>
      <c r="I58" t="s">
        <v>16</v>
      </c>
      <c r="J58" t="s">
        <v>15</v>
      </c>
    </row>
    <row r="59" spans="1:10" x14ac:dyDescent="0.2">
      <c r="A59" t="s">
        <v>7</v>
      </c>
      <c r="B59">
        <v>30</v>
      </c>
      <c r="D59">
        <v>1</v>
      </c>
      <c r="E59">
        <f>D59*2*PI()/(24.5)</f>
        <v>0.25645654315018718</v>
      </c>
      <c r="F59" s="1">
        <f>E59*(180/PI())</f>
        <v>14.693877551020407</v>
      </c>
      <c r="G59">
        <f t="shared" ref="G59:G82" si="12">$B$9/$B$5</f>
        <v>2.7142857142857144</v>
      </c>
      <c r="H59">
        <f t="shared" ref="H59:H82" si="13">$B$9*COS(E59-$B$10)/(1-$B$5)</f>
        <v>-0.74145186065855972</v>
      </c>
      <c r="I59">
        <f t="shared" ref="I59:I82" si="14">$B$9*COS(2*E59-$B$11)/(4-$B$5)</f>
        <v>-1.8647266976149641</v>
      </c>
      <c r="J59">
        <f>SUM(G59:I59)</f>
        <v>0.10810715601219067</v>
      </c>
    </row>
    <row r="60" spans="1:10" x14ac:dyDescent="0.2">
      <c r="A60" t="s">
        <v>8</v>
      </c>
      <c r="B60">
        <v>8</v>
      </c>
      <c r="D60">
        <v>2</v>
      </c>
      <c r="E60">
        <f t="shared" ref="E60:E82" si="15">D60*2*PI()/(24.5)</f>
        <v>0.51291308630037435</v>
      </c>
      <c r="F60" s="1">
        <f t="shared" ref="F60:F82" si="16">E60*(180/PI())</f>
        <v>29.387755102040813</v>
      </c>
      <c r="G60">
        <f t="shared" si="12"/>
        <v>2.7142857142857144</v>
      </c>
      <c r="H60">
        <f t="shared" si="13"/>
        <v>-1.4344051520115109</v>
      </c>
      <c r="I60">
        <f t="shared" si="14"/>
        <v>-3.2495424994203157</v>
      </c>
      <c r="J60">
        <f t="shared" ref="J60:J82" si="17">SUM(G60:I60)</f>
        <v>-1.9696619371461122</v>
      </c>
    </row>
    <row r="61" spans="1:10" x14ac:dyDescent="0.2">
      <c r="A61" t="s">
        <v>9</v>
      </c>
      <c r="B61">
        <f>B59+B60</f>
        <v>38</v>
      </c>
      <c r="D61">
        <v>3</v>
      </c>
      <c r="E61">
        <f t="shared" si="15"/>
        <v>0.76936962945056153</v>
      </c>
      <c r="F61" s="1">
        <f t="shared" si="16"/>
        <v>44.08163265306122</v>
      </c>
      <c r="G61">
        <f t="shared" si="12"/>
        <v>2.7142857142857144</v>
      </c>
      <c r="H61">
        <f t="shared" si="13"/>
        <v>-2.0335336094563448</v>
      </c>
      <c r="I61">
        <f t="shared" si="14"/>
        <v>-3.7980476215626142</v>
      </c>
      <c r="J61">
        <f t="shared" si="17"/>
        <v>-3.1172955167332446</v>
      </c>
    </row>
    <row r="62" spans="1:10" x14ac:dyDescent="0.2">
      <c r="A62" t="s">
        <v>13</v>
      </c>
      <c r="B62">
        <f>PI()/2</f>
        <v>1.5707963267948966</v>
      </c>
      <c r="D62">
        <v>4</v>
      </c>
      <c r="E62">
        <f t="shared" si="15"/>
        <v>1.0258261726007487</v>
      </c>
      <c r="F62" s="1">
        <f t="shared" si="16"/>
        <v>58.775510204081627</v>
      </c>
      <c r="G62">
        <f t="shared" si="12"/>
        <v>2.7142857142857144</v>
      </c>
      <c r="H62">
        <f t="shared" si="13"/>
        <v>-2.4996480764771656</v>
      </c>
      <c r="I62">
        <f t="shared" si="14"/>
        <v>-3.3690773642174001</v>
      </c>
      <c r="J62">
        <f t="shared" si="17"/>
        <v>-3.1544397264088513</v>
      </c>
    </row>
    <row r="63" spans="1:10" x14ac:dyDescent="0.2">
      <c r="A63" t="s">
        <v>14</v>
      </c>
      <c r="B63">
        <f>PI()/2</f>
        <v>1.5707963267948966</v>
      </c>
      <c r="D63">
        <v>5</v>
      </c>
      <c r="E63">
        <f t="shared" si="15"/>
        <v>1.282282715750936</v>
      </c>
      <c r="F63" s="1">
        <f t="shared" si="16"/>
        <v>73.469387755102048</v>
      </c>
      <c r="G63">
        <f t="shared" si="12"/>
        <v>2.7142857142857144</v>
      </c>
      <c r="H63">
        <f t="shared" si="13"/>
        <v>-2.8022598781071619</v>
      </c>
      <c r="I63">
        <f t="shared" si="14"/>
        <v>-2.0730326246000845</v>
      </c>
      <c r="J63">
        <f t="shared" si="17"/>
        <v>-2.161006788421532</v>
      </c>
    </row>
    <row r="64" spans="1:10" x14ac:dyDescent="0.2">
      <c r="D64">
        <v>6</v>
      </c>
      <c r="E64">
        <f t="shared" si="15"/>
        <v>1.5387392589011231</v>
      </c>
      <c r="F64" s="1">
        <f t="shared" si="16"/>
        <v>88.16326530612244</v>
      </c>
      <c r="G64">
        <f t="shared" si="12"/>
        <v>2.7142857142857144</v>
      </c>
      <c r="H64">
        <f t="shared" si="13"/>
        <v>-2.9215750935097029</v>
      </c>
      <c r="I64">
        <f t="shared" si="14"/>
        <v>-0.24346683592671009</v>
      </c>
      <c r="J64">
        <f t="shared" si="17"/>
        <v>-0.45075621515069858</v>
      </c>
    </row>
    <row r="65" spans="4:10" x14ac:dyDescent="0.2">
      <c r="D65">
        <v>7</v>
      </c>
      <c r="E65">
        <f t="shared" si="15"/>
        <v>1.7951958020513104</v>
      </c>
      <c r="F65" s="1">
        <f t="shared" si="16"/>
        <v>102.85714285714286</v>
      </c>
      <c r="G65">
        <f t="shared" si="12"/>
        <v>2.7142857142857144</v>
      </c>
      <c r="H65">
        <f t="shared" si="13"/>
        <v>-2.8497892817622534</v>
      </c>
      <c r="I65">
        <f t="shared" si="14"/>
        <v>1.6487582086467207</v>
      </c>
      <c r="J65">
        <f t="shared" si="17"/>
        <v>1.5132546411701817</v>
      </c>
    </row>
    <row r="66" spans="4:10" x14ac:dyDescent="0.2">
      <c r="D66">
        <v>8</v>
      </c>
      <c r="E66">
        <f t="shared" si="15"/>
        <v>2.0516523452014974</v>
      </c>
      <c r="F66" s="1">
        <f t="shared" si="16"/>
        <v>117.55102040816325</v>
      </c>
      <c r="G66">
        <f t="shared" si="12"/>
        <v>2.7142857142857144</v>
      </c>
      <c r="H66">
        <f t="shared" si="13"/>
        <v>-2.591597972474923</v>
      </c>
      <c r="I66">
        <f t="shared" si="14"/>
        <v>3.1166545674684314</v>
      </c>
      <c r="J66">
        <f t="shared" si="17"/>
        <v>3.2393423092792228</v>
      </c>
    </row>
    <row r="67" spans="4:10" x14ac:dyDescent="0.2">
      <c r="D67">
        <v>9</v>
      </c>
      <c r="E67">
        <f t="shared" si="15"/>
        <v>2.3081088883516849</v>
      </c>
      <c r="F67" s="1">
        <f t="shared" si="16"/>
        <v>132.24489795918367</v>
      </c>
      <c r="G67">
        <f t="shared" si="12"/>
        <v>2.7142857142857144</v>
      </c>
      <c r="H67">
        <f t="shared" si="13"/>
        <v>-2.1638895299124603</v>
      </c>
      <c r="I67">
        <f t="shared" si="14"/>
        <v>3.7824406292069535</v>
      </c>
      <c r="J67">
        <f t="shared" si="17"/>
        <v>4.332836813580208</v>
      </c>
    </row>
    <row r="68" spans="4:10" x14ac:dyDescent="0.2">
      <c r="D68">
        <v>10</v>
      </c>
      <c r="E68">
        <f t="shared" si="15"/>
        <v>2.564565431501872</v>
      </c>
      <c r="F68" s="1">
        <f t="shared" si="16"/>
        <v>146.9387755102041</v>
      </c>
      <c r="G68">
        <f t="shared" si="12"/>
        <v>2.7142857142857144</v>
      </c>
      <c r="H68">
        <f t="shared" si="13"/>
        <v>-1.5946404804616034</v>
      </c>
      <c r="I68">
        <f t="shared" si="14"/>
        <v>3.4747679674600875</v>
      </c>
      <c r="J68">
        <f t="shared" si="17"/>
        <v>4.5944132012841985</v>
      </c>
    </row>
    <row r="69" spans="4:10" x14ac:dyDescent="0.2">
      <c r="D69">
        <v>11</v>
      </c>
      <c r="E69">
        <f t="shared" si="15"/>
        <v>2.8210219746520586</v>
      </c>
      <c r="F69" s="1">
        <f t="shared" si="16"/>
        <v>161.63265306122446</v>
      </c>
      <c r="G69">
        <f t="shared" si="12"/>
        <v>2.7142857142857144</v>
      </c>
      <c r="H69">
        <f t="shared" si="13"/>
        <v>-0.92108556037673894</v>
      </c>
      <c r="I69">
        <f t="shared" si="14"/>
        <v>2.2728200158666239</v>
      </c>
      <c r="J69">
        <f t="shared" si="17"/>
        <v>4.0660201697755998</v>
      </c>
    </row>
    <row r="70" spans="4:10" x14ac:dyDescent="0.2">
      <c r="D70">
        <v>12</v>
      </c>
      <c r="E70">
        <f t="shared" si="15"/>
        <v>3.0774785178022461</v>
      </c>
      <c r="F70" s="1">
        <f t="shared" si="16"/>
        <v>176.32653061224488</v>
      </c>
      <c r="G70">
        <f t="shared" si="12"/>
        <v>2.7142857142857144</v>
      </c>
      <c r="H70">
        <f t="shared" si="13"/>
        <v>-0.18728218148208467</v>
      </c>
      <c r="I70">
        <f t="shared" si="14"/>
        <v>0.48593321440112491</v>
      </c>
      <c r="J70">
        <f t="shared" si="17"/>
        <v>3.0129367472047548</v>
      </c>
    </row>
    <row r="71" spans="4:10" x14ac:dyDescent="0.2">
      <c r="D71">
        <v>13</v>
      </c>
      <c r="E71">
        <f t="shared" si="15"/>
        <v>3.3339350609524336</v>
      </c>
      <c r="F71" s="1">
        <f t="shared" si="16"/>
        <v>191.0204081632653</v>
      </c>
      <c r="G71">
        <f t="shared" si="12"/>
        <v>2.7142857142857144</v>
      </c>
      <c r="H71">
        <f t="shared" si="13"/>
        <v>0.55877137620401141</v>
      </c>
      <c r="I71">
        <f t="shared" si="14"/>
        <v>-1.426014618541622</v>
      </c>
      <c r="J71">
        <f t="shared" si="17"/>
        <v>1.8470424719481036</v>
      </c>
    </row>
    <row r="72" spans="4:10" x14ac:dyDescent="0.2">
      <c r="D72">
        <v>14</v>
      </c>
      <c r="E72">
        <f t="shared" si="15"/>
        <v>3.5903916041026207</v>
      </c>
      <c r="F72" s="1">
        <f t="shared" si="16"/>
        <v>205.71428571428572</v>
      </c>
      <c r="G72">
        <f t="shared" si="12"/>
        <v>2.7142857142857144</v>
      </c>
      <c r="H72">
        <f t="shared" si="13"/>
        <v>1.268275545112862</v>
      </c>
      <c r="I72">
        <f t="shared" si="14"/>
        <v>-2.9709596333785129</v>
      </c>
      <c r="J72">
        <f t="shared" si="17"/>
        <v>1.0116016260200635</v>
      </c>
    </row>
    <row r="73" spans="4:10" x14ac:dyDescent="0.2">
      <c r="D73">
        <v>15</v>
      </c>
      <c r="E73">
        <f t="shared" si="15"/>
        <v>3.8468481472528078</v>
      </c>
      <c r="F73" s="1">
        <f t="shared" si="16"/>
        <v>220.40816326530611</v>
      </c>
      <c r="G73">
        <f t="shared" si="12"/>
        <v>2.7142857142857144</v>
      </c>
      <c r="H73">
        <f t="shared" si="13"/>
        <v>1.894821463207381</v>
      </c>
      <c r="I73">
        <f t="shared" si="14"/>
        <v>-3.7512907769749106</v>
      </c>
      <c r="J73">
        <f t="shared" si="17"/>
        <v>0.85781640051818497</v>
      </c>
    </row>
    <row r="74" spans="4:10" x14ac:dyDescent="0.2">
      <c r="D74">
        <v>16</v>
      </c>
      <c r="E74">
        <f t="shared" si="15"/>
        <v>4.1033046904029948</v>
      </c>
      <c r="F74" s="1">
        <f t="shared" si="16"/>
        <v>235.10204081632651</v>
      </c>
      <c r="G74">
        <f t="shared" si="12"/>
        <v>2.7142857142857144</v>
      </c>
      <c r="H74">
        <f t="shared" si="13"/>
        <v>2.397426590360332</v>
      </c>
      <c r="I74">
        <f t="shared" si="14"/>
        <v>-3.5661800037890905</v>
      </c>
      <c r="J74">
        <f t="shared" si="17"/>
        <v>1.5455323008569555</v>
      </c>
    </row>
    <row r="75" spans="4:10" x14ac:dyDescent="0.2">
      <c r="D75">
        <v>17</v>
      </c>
      <c r="E75">
        <f t="shared" si="15"/>
        <v>4.3597612335531828</v>
      </c>
      <c r="F75" s="1">
        <f t="shared" si="16"/>
        <v>249.79591836734696</v>
      </c>
      <c r="G75">
        <f t="shared" si="12"/>
        <v>2.7142857142857144</v>
      </c>
      <c r="H75">
        <f t="shared" si="13"/>
        <v>2.7432153875300691</v>
      </c>
      <c r="I75">
        <f t="shared" si="14"/>
        <v>-2.4632679021695938</v>
      </c>
      <c r="J75">
        <f t="shared" si="17"/>
        <v>2.9942331996461893</v>
      </c>
    </row>
    <row r="76" spans="4:10" x14ac:dyDescent="0.2">
      <c r="D76">
        <v>18</v>
      </c>
      <c r="E76">
        <f t="shared" si="15"/>
        <v>4.6162177767033699</v>
      </c>
      <c r="F76" s="1">
        <f t="shared" si="16"/>
        <v>264.48979591836735</v>
      </c>
      <c r="G76">
        <f t="shared" si="12"/>
        <v>2.7142857142857144</v>
      </c>
      <c r="H76">
        <f t="shared" si="13"/>
        <v>2.9095697147745794</v>
      </c>
      <c r="I76">
        <f t="shared" si="14"/>
        <v>-0.72640278906521305</v>
      </c>
      <c r="J76">
        <f t="shared" si="17"/>
        <v>4.8974526399950804</v>
      </c>
    </row>
    <row r="77" spans="4:10" x14ac:dyDescent="0.2">
      <c r="D77">
        <v>19</v>
      </c>
      <c r="E77">
        <f t="shared" si="15"/>
        <v>4.872674319853556</v>
      </c>
      <c r="F77" s="1">
        <f t="shared" si="16"/>
        <v>279.18367346938771</v>
      </c>
      <c r="G77">
        <f t="shared" si="12"/>
        <v>2.7142857142857144</v>
      </c>
      <c r="H77">
        <f t="shared" si="13"/>
        <v>2.8856082899807012</v>
      </c>
      <c r="I77">
        <f t="shared" si="14"/>
        <v>1.1974112284897527</v>
      </c>
      <c r="J77">
        <f t="shared" si="17"/>
        <v>6.7973052327561678</v>
      </c>
    </row>
    <row r="78" spans="4:10" x14ac:dyDescent="0.2">
      <c r="D78">
        <v>20</v>
      </c>
      <c r="E78">
        <f t="shared" si="15"/>
        <v>5.129130863003744</v>
      </c>
      <c r="F78" s="1">
        <f t="shared" si="16"/>
        <v>293.87755102040819</v>
      </c>
      <c r="G78">
        <f t="shared" si="12"/>
        <v>2.7142857142857144</v>
      </c>
      <c r="H78">
        <f t="shared" si="13"/>
        <v>2.6728984365077597</v>
      </c>
      <c r="I78">
        <f t="shared" si="14"/>
        <v>2.8130563888861988</v>
      </c>
      <c r="J78">
        <f t="shared" si="17"/>
        <v>8.2002405396796725</v>
      </c>
    </row>
    <row r="79" spans="4:10" x14ac:dyDescent="0.2">
      <c r="D79">
        <v>21</v>
      </c>
      <c r="E79">
        <f t="shared" si="15"/>
        <v>5.3855874061539311</v>
      </c>
      <c r="F79" s="1">
        <f t="shared" si="16"/>
        <v>308.57142857142856</v>
      </c>
      <c r="G79">
        <f t="shared" si="12"/>
        <v>2.7142857142857144</v>
      </c>
      <c r="H79">
        <f t="shared" si="13"/>
        <v>2.2853535641373179</v>
      </c>
      <c r="I79">
        <f t="shared" si="14"/>
        <v>3.7047260662909296</v>
      </c>
      <c r="J79">
        <f t="shared" si="17"/>
        <v>8.7043653447139615</v>
      </c>
    </row>
    <row r="80" spans="4:10" x14ac:dyDescent="0.2">
      <c r="D80">
        <v>22</v>
      </c>
      <c r="E80">
        <f t="shared" si="15"/>
        <v>5.6420439493041172</v>
      </c>
      <c r="F80" s="1">
        <f t="shared" si="16"/>
        <v>323.26530612244892</v>
      </c>
      <c r="G80">
        <f t="shared" si="12"/>
        <v>2.7142857142857144</v>
      </c>
      <c r="H80">
        <f t="shared" si="13"/>
        <v>1.7483230891281722</v>
      </c>
      <c r="I80">
        <f t="shared" si="14"/>
        <v>3.6429378415393132</v>
      </c>
      <c r="J80">
        <f t="shared" si="17"/>
        <v>8.1055466449532005</v>
      </c>
    </row>
    <row r="81" spans="1:10" x14ac:dyDescent="0.2">
      <c r="D81">
        <v>23</v>
      </c>
      <c r="E81">
        <f t="shared" si="15"/>
        <v>5.8985004924543052</v>
      </c>
      <c r="F81" s="1">
        <f t="shared" si="16"/>
        <v>337.9591836734694</v>
      </c>
      <c r="G81">
        <f t="shared" si="12"/>
        <v>2.7142857142857144</v>
      </c>
      <c r="H81">
        <f t="shared" si="13"/>
        <v>1.0969343219550949</v>
      </c>
      <c r="I81">
        <f t="shared" si="14"/>
        <v>2.6435936922932508</v>
      </c>
      <c r="J81">
        <f t="shared" si="17"/>
        <v>6.4548137285340594</v>
      </c>
    </row>
    <row r="82" spans="1:10" x14ac:dyDescent="0.2">
      <c r="D82">
        <v>24</v>
      </c>
      <c r="E82">
        <f t="shared" si="15"/>
        <v>6.1549570356044923</v>
      </c>
      <c r="F82" s="1">
        <f t="shared" si="16"/>
        <v>352.65306122448976</v>
      </c>
      <c r="G82">
        <f t="shared" si="12"/>
        <v>2.7142857142857144</v>
      </c>
      <c r="H82">
        <f t="shared" si="13"/>
        <v>0.37379478030855762</v>
      </c>
      <c r="I82">
        <f t="shared" si="14"/>
        <v>0.96388741885613238</v>
      </c>
      <c r="J82">
        <f t="shared" si="17"/>
        <v>4.0519679134504045</v>
      </c>
    </row>
    <row r="84" spans="1:10" x14ac:dyDescent="0.2">
      <c r="A84" t="s">
        <v>1</v>
      </c>
      <c r="B84">
        <v>20</v>
      </c>
      <c r="D84" t="s">
        <v>4</v>
      </c>
      <c r="E84" t="s">
        <v>5</v>
      </c>
      <c r="F84" t="s">
        <v>6</v>
      </c>
      <c r="G84" t="s">
        <v>10</v>
      </c>
      <c r="H84" t="s">
        <v>11</v>
      </c>
      <c r="I84" t="s">
        <v>16</v>
      </c>
      <c r="J84" t="s">
        <v>15</v>
      </c>
    </row>
    <row r="85" spans="1:10" x14ac:dyDescent="0.2">
      <c r="A85" t="s">
        <v>7</v>
      </c>
      <c r="B85">
        <v>30</v>
      </c>
      <c r="D85">
        <v>1</v>
      </c>
      <c r="E85">
        <f>D85*2*PI()/(24.5)</f>
        <v>0.25645654315018718</v>
      </c>
      <c r="F85" s="1">
        <f>E85*(180/PI())</f>
        <v>14.693877551020407</v>
      </c>
      <c r="G85">
        <f t="shared" ref="G85:G108" si="18">$B$9/$B$5</f>
        <v>2.7142857142857144</v>
      </c>
      <c r="H85">
        <f t="shared" ref="H85:H108" si="19">$B$9*COS(E85-$B$10)/(1-$B$5)</f>
        <v>-0.74145186065855972</v>
      </c>
      <c r="I85">
        <f t="shared" ref="I85:I108" si="20">$B$9*COS(2*E85-$B$11)/(4-$B$5)</f>
        <v>-1.8647266976149641</v>
      </c>
      <c r="J85">
        <f>SUM(G85:I85)</f>
        <v>0.10810715601219067</v>
      </c>
    </row>
    <row r="86" spans="1:10" x14ac:dyDescent="0.2">
      <c r="A86" t="s">
        <v>8</v>
      </c>
      <c r="B86">
        <v>8</v>
      </c>
      <c r="D86">
        <v>2</v>
      </c>
      <c r="E86">
        <f t="shared" ref="E86:E108" si="21">D86*2*PI()/(24.5)</f>
        <v>0.51291308630037435</v>
      </c>
      <c r="F86" s="1">
        <f t="shared" ref="F86:F108" si="22">E86*(180/PI())</f>
        <v>29.387755102040813</v>
      </c>
      <c r="G86">
        <f t="shared" si="18"/>
        <v>2.7142857142857144</v>
      </c>
      <c r="H86">
        <f t="shared" si="19"/>
        <v>-1.4344051520115109</v>
      </c>
      <c r="I86">
        <f t="shared" si="20"/>
        <v>-3.2495424994203157</v>
      </c>
      <c r="J86">
        <f t="shared" ref="J86:J108" si="23">SUM(G86:I86)</f>
        <v>-1.9696619371461122</v>
      </c>
    </row>
    <row r="87" spans="1:10" x14ac:dyDescent="0.2">
      <c r="A87" t="s">
        <v>9</v>
      </c>
      <c r="B87">
        <f>B85+B86</f>
        <v>38</v>
      </c>
      <c r="D87">
        <v>3</v>
      </c>
      <c r="E87">
        <f t="shared" si="21"/>
        <v>0.76936962945056153</v>
      </c>
      <c r="F87" s="1">
        <f t="shared" si="22"/>
        <v>44.08163265306122</v>
      </c>
      <c r="G87">
        <f t="shared" si="18"/>
        <v>2.7142857142857144</v>
      </c>
      <c r="H87">
        <f t="shared" si="19"/>
        <v>-2.0335336094563448</v>
      </c>
      <c r="I87">
        <f t="shared" si="20"/>
        <v>-3.7980476215626142</v>
      </c>
      <c r="J87">
        <f t="shared" si="23"/>
        <v>-3.1172955167332446</v>
      </c>
    </row>
    <row r="88" spans="1:10" x14ac:dyDescent="0.2">
      <c r="A88" t="s">
        <v>13</v>
      </c>
      <c r="B88">
        <f>PI()/2</f>
        <v>1.5707963267948966</v>
      </c>
      <c r="D88">
        <v>4</v>
      </c>
      <c r="E88">
        <f t="shared" si="21"/>
        <v>1.0258261726007487</v>
      </c>
      <c r="F88" s="1">
        <f t="shared" si="22"/>
        <v>58.775510204081627</v>
      </c>
      <c r="G88">
        <f t="shared" si="18"/>
        <v>2.7142857142857144</v>
      </c>
      <c r="H88">
        <f t="shared" si="19"/>
        <v>-2.4996480764771656</v>
      </c>
      <c r="I88">
        <f t="shared" si="20"/>
        <v>-3.3690773642174001</v>
      </c>
      <c r="J88">
        <f t="shared" si="23"/>
        <v>-3.1544397264088513</v>
      </c>
    </row>
    <row r="89" spans="1:10" x14ac:dyDescent="0.2">
      <c r="A89" t="s">
        <v>14</v>
      </c>
      <c r="B89">
        <f>PI()/2</f>
        <v>1.5707963267948966</v>
      </c>
      <c r="D89">
        <v>5</v>
      </c>
      <c r="E89">
        <f t="shared" si="21"/>
        <v>1.282282715750936</v>
      </c>
      <c r="F89" s="1">
        <f t="shared" si="22"/>
        <v>73.469387755102048</v>
      </c>
      <c r="G89">
        <f t="shared" si="18"/>
        <v>2.7142857142857144</v>
      </c>
      <c r="H89">
        <f t="shared" si="19"/>
        <v>-2.8022598781071619</v>
      </c>
      <c r="I89">
        <f t="shared" si="20"/>
        <v>-2.0730326246000845</v>
      </c>
      <c r="J89">
        <f t="shared" si="23"/>
        <v>-2.161006788421532</v>
      </c>
    </row>
    <row r="90" spans="1:10" x14ac:dyDescent="0.2">
      <c r="D90">
        <v>6</v>
      </c>
      <c r="E90">
        <f t="shared" si="21"/>
        <v>1.5387392589011231</v>
      </c>
      <c r="F90" s="1">
        <f t="shared" si="22"/>
        <v>88.16326530612244</v>
      </c>
      <c r="G90">
        <f t="shared" si="18"/>
        <v>2.7142857142857144</v>
      </c>
      <c r="H90">
        <f t="shared" si="19"/>
        <v>-2.9215750935097029</v>
      </c>
      <c r="I90">
        <f t="shared" si="20"/>
        <v>-0.24346683592671009</v>
      </c>
      <c r="J90">
        <f t="shared" si="23"/>
        <v>-0.45075621515069858</v>
      </c>
    </row>
    <row r="91" spans="1:10" x14ac:dyDescent="0.2">
      <c r="D91">
        <v>7</v>
      </c>
      <c r="E91">
        <f t="shared" si="21"/>
        <v>1.7951958020513104</v>
      </c>
      <c r="F91" s="1">
        <f t="shared" si="22"/>
        <v>102.85714285714286</v>
      </c>
      <c r="G91">
        <f t="shared" si="18"/>
        <v>2.7142857142857144</v>
      </c>
      <c r="H91">
        <f t="shared" si="19"/>
        <v>-2.8497892817622534</v>
      </c>
      <c r="I91">
        <f t="shared" si="20"/>
        <v>1.6487582086467207</v>
      </c>
      <c r="J91">
        <f t="shared" si="23"/>
        <v>1.5132546411701817</v>
      </c>
    </row>
    <row r="92" spans="1:10" x14ac:dyDescent="0.2">
      <c r="D92">
        <v>8</v>
      </c>
      <c r="E92">
        <f t="shared" si="21"/>
        <v>2.0516523452014974</v>
      </c>
      <c r="F92" s="1">
        <f t="shared" si="22"/>
        <v>117.55102040816325</v>
      </c>
      <c r="G92">
        <f t="shared" si="18"/>
        <v>2.7142857142857144</v>
      </c>
      <c r="H92">
        <f t="shared" si="19"/>
        <v>-2.591597972474923</v>
      </c>
      <c r="I92">
        <f t="shared" si="20"/>
        <v>3.1166545674684314</v>
      </c>
      <c r="J92">
        <f t="shared" si="23"/>
        <v>3.2393423092792228</v>
      </c>
    </row>
    <row r="93" spans="1:10" x14ac:dyDescent="0.2">
      <c r="D93">
        <v>9</v>
      </c>
      <c r="E93">
        <f t="shared" si="21"/>
        <v>2.3081088883516849</v>
      </c>
      <c r="F93" s="1">
        <f t="shared" si="22"/>
        <v>132.24489795918367</v>
      </c>
      <c r="G93">
        <f t="shared" si="18"/>
        <v>2.7142857142857144</v>
      </c>
      <c r="H93">
        <f t="shared" si="19"/>
        <v>-2.1638895299124603</v>
      </c>
      <c r="I93">
        <f t="shared" si="20"/>
        <v>3.7824406292069535</v>
      </c>
      <c r="J93">
        <f t="shared" si="23"/>
        <v>4.332836813580208</v>
      </c>
    </row>
    <row r="94" spans="1:10" x14ac:dyDescent="0.2">
      <c r="D94">
        <v>10</v>
      </c>
      <c r="E94">
        <f t="shared" si="21"/>
        <v>2.564565431501872</v>
      </c>
      <c r="F94" s="1">
        <f t="shared" si="22"/>
        <v>146.9387755102041</v>
      </c>
      <c r="G94">
        <f t="shared" si="18"/>
        <v>2.7142857142857144</v>
      </c>
      <c r="H94">
        <f t="shared" si="19"/>
        <v>-1.5946404804616034</v>
      </c>
      <c r="I94">
        <f t="shared" si="20"/>
        <v>3.4747679674600875</v>
      </c>
      <c r="J94">
        <f t="shared" si="23"/>
        <v>4.5944132012841985</v>
      </c>
    </row>
    <row r="95" spans="1:10" x14ac:dyDescent="0.2">
      <c r="D95">
        <v>11</v>
      </c>
      <c r="E95">
        <f t="shared" si="21"/>
        <v>2.8210219746520586</v>
      </c>
      <c r="F95" s="1">
        <f t="shared" si="22"/>
        <v>161.63265306122446</v>
      </c>
      <c r="G95">
        <f t="shared" si="18"/>
        <v>2.7142857142857144</v>
      </c>
      <c r="H95">
        <f t="shared" si="19"/>
        <v>-0.92108556037673894</v>
      </c>
      <c r="I95">
        <f t="shared" si="20"/>
        <v>2.2728200158666239</v>
      </c>
      <c r="J95">
        <f t="shared" si="23"/>
        <v>4.0660201697755998</v>
      </c>
    </row>
    <row r="96" spans="1:10" x14ac:dyDescent="0.2">
      <c r="D96">
        <v>12</v>
      </c>
      <c r="E96">
        <f t="shared" si="21"/>
        <v>3.0774785178022461</v>
      </c>
      <c r="F96" s="1">
        <f t="shared" si="22"/>
        <v>176.32653061224488</v>
      </c>
      <c r="G96">
        <f t="shared" si="18"/>
        <v>2.7142857142857144</v>
      </c>
      <c r="H96">
        <f t="shared" si="19"/>
        <v>-0.18728218148208467</v>
      </c>
      <c r="I96">
        <f t="shared" si="20"/>
        <v>0.48593321440112491</v>
      </c>
      <c r="J96">
        <f t="shared" si="23"/>
        <v>3.0129367472047548</v>
      </c>
    </row>
    <row r="97" spans="4:10" x14ac:dyDescent="0.2">
      <c r="D97">
        <v>13</v>
      </c>
      <c r="E97">
        <f t="shared" si="21"/>
        <v>3.3339350609524336</v>
      </c>
      <c r="F97" s="1">
        <f t="shared" si="22"/>
        <v>191.0204081632653</v>
      </c>
      <c r="G97">
        <f t="shared" si="18"/>
        <v>2.7142857142857144</v>
      </c>
      <c r="H97">
        <f t="shared" si="19"/>
        <v>0.55877137620401141</v>
      </c>
      <c r="I97">
        <f t="shared" si="20"/>
        <v>-1.426014618541622</v>
      </c>
      <c r="J97">
        <f t="shared" si="23"/>
        <v>1.8470424719481036</v>
      </c>
    </row>
    <row r="98" spans="4:10" x14ac:dyDescent="0.2">
      <c r="D98">
        <v>14</v>
      </c>
      <c r="E98">
        <f t="shared" si="21"/>
        <v>3.5903916041026207</v>
      </c>
      <c r="F98" s="1">
        <f t="shared" si="22"/>
        <v>205.71428571428572</v>
      </c>
      <c r="G98">
        <f t="shared" si="18"/>
        <v>2.7142857142857144</v>
      </c>
      <c r="H98">
        <f t="shared" si="19"/>
        <v>1.268275545112862</v>
      </c>
      <c r="I98">
        <f t="shared" si="20"/>
        <v>-2.9709596333785129</v>
      </c>
      <c r="J98">
        <f t="shared" si="23"/>
        <v>1.0116016260200635</v>
      </c>
    </row>
    <row r="99" spans="4:10" x14ac:dyDescent="0.2">
      <c r="D99">
        <v>15</v>
      </c>
      <c r="E99">
        <f t="shared" si="21"/>
        <v>3.8468481472528078</v>
      </c>
      <c r="F99" s="1">
        <f t="shared" si="22"/>
        <v>220.40816326530611</v>
      </c>
      <c r="G99">
        <f t="shared" si="18"/>
        <v>2.7142857142857144</v>
      </c>
      <c r="H99">
        <f t="shared" si="19"/>
        <v>1.894821463207381</v>
      </c>
      <c r="I99">
        <f t="shared" si="20"/>
        <v>-3.7512907769749106</v>
      </c>
      <c r="J99">
        <f t="shared" si="23"/>
        <v>0.85781640051818497</v>
      </c>
    </row>
    <row r="100" spans="4:10" x14ac:dyDescent="0.2">
      <c r="D100">
        <v>16</v>
      </c>
      <c r="E100">
        <f t="shared" si="21"/>
        <v>4.1033046904029948</v>
      </c>
      <c r="F100" s="1">
        <f t="shared" si="22"/>
        <v>235.10204081632651</v>
      </c>
      <c r="G100">
        <f t="shared" si="18"/>
        <v>2.7142857142857144</v>
      </c>
      <c r="H100">
        <f t="shared" si="19"/>
        <v>2.397426590360332</v>
      </c>
      <c r="I100">
        <f t="shared" si="20"/>
        <v>-3.5661800037890905</v>
      </c>
      <c r="J100">
        <f t="shared" si="23"/>
        <v>1.5455323008569555</v>
      </c>
    </row>
    <row r="101" spans="4:10" x14ac:dyDescent="0.2">
      <c r="D101">
        <v>17</v>
      </c>
      <c r="E101">
        <f t="shared" si="21"/>
        <v>4.3597612335531828</v>
      </c>
      <c r="F101" s="1">
        <f t="shared" si="22"/>
        <v>249.79591836734696</v>
      </c>
      <c r="G101">
        <f t="shared" si="18"/>
        <v>2.7142857142857144</v>
      </c>
      <c r="H101">
        <f t="shared" si="19"/>
        <v>2.7432153875300691</v>
      </c>
      <c r="I101">
        <f t="shared" si="20"/>
        <v>-2.4632679021695938</v>
      </c>
      <c r="J101">
        <f t="shared" si="23"/>
        <v>2.9942331996461893</v>
      </c>
    </row>
    <row r="102" spans="4:10" x14ac:dyDescent="0.2">
      <c r="D102">
        <v>18</v>
      </c>
      <c r="E102">
        <f t="shared" si="21"/>
        <v>4.6162177767033699</v>
      </c>
      <c r="F102" s="1">
        <f t="shared" si="22"/>
        <v>264.48979591836735</v>
      </c>
      <c r="G102">
        <f t="shared" si="18"/>
        <v>2.7142857142857144</v>
      </c>
      <c r="H102">
        <f t="shared" si="19"/>
        <v>2.9095697147745794</v>
      </c>
      <c r="I102">
        <f t="shared" si="20"/>
        <v>-0.72640278906521305</v>
      </c>
      <c r="J102">
        <f t="shared" si="23"/>
        <v>4.8974526399950804</v>
      </c>
    </row>
    <row r="103" spans="4:10" x14ac:dyDescent="0.2">
      <c r="D103">
        <v>19</v>
      </c>
      <c r="E103">
        <f t="shared" si="21"/>
        <v>4.872674319853556</v>
      </c>
      <c r="F103" s="1">
        <f t="shared" si="22"/>
        <v>279.18367346938771</v>
      </c>
      <c r="G103">
        <f t="shared" si="18"/>
        <v>2.7142857142857144</v>
      </c>
      <c r="H103">
        <f t="shared" si="19"/>
        <v>2.8856082899807012</v>
      </c>
      <c r="I103">
        <f t="shared" si="20"/>
        <v>1.1974112284897527</v>
      </c>
      <c r="J103">
        <f t="shared" si="23"/>
        <v>6.7973052327561678</v>
      </c>
    </row>
    <row r="104" spans="4:10" x14ac:dyDescent="0.2">
      <c r="D104">
        <v>20</v>
      </c>
      <c r="E104">
        <f t="shared" si="21"/>
        <v>5.129130863003744</v>
      </c>
      <c r="F104" s="1">
        <f t="shared" si="22"/>
        <v>293.87755102040819</v>
      </c>
      <c r="G104">
        <f t="shared" si="18"/>
        <v>2.7142857142857144</v>
      </c>
      <c r="H104">
        <f t="shared" si="19"/>
        <v>2.6728984365077597</v>
      </c>
      <c r="I104">
        <f t="shared" si="20"/>
        <v>2.8130563888861988</v>
      </c>
      <c r="J104">
        <f t="shared" si="23"/>
        <v>8.2002405396796725</v>
      </c>
    </row>
    <row r="105" spans="4:10" x14ac:dyDescent="0.2">
      <c r="D105">
        <v>21</v>
      </c>
      <c r="E105">
        <f t="shared" si="21"/>
        <v>5.3855874061539311</v>
      </c>
      <c r="F105" s="1">
        <f t="shared" si="22"/>
        <v>308.57142857142856</v>
      </c>
      <c r="G105">
        <f t="shared" si="18"/>
        <v>2.7142857142857144</v>
      </c>
      <c r="H105">
        <f t="shared" si="19"/>
        <v>2.2853535641373179</v>
      </c>
      <c r="I105">
        <f t="shared" si="20"/>
        <v>3.7047260662909296</v>
      </c>
      <c r="J105">
        <f t="shared" si="23"/>
        <v>8.7043653447139615</v>
      </c>
    </row>
    <row r="106" spans="4:10" x14ac:dyDescent="0.2">
      <c r="D106">
        <v>22</v>
      </c>
      <c r="E106">
        <f t="shared" si="21"/>
        <v>5.6420439493041172</v>
      </c>
      <c r="F106" s="1">
        <f t="shared" si="22"/>
        <v>323.26530612244892</v>
      </c>
      <c r="G106">
        <f t="shared" si="18"/>
        <v>2.7142857142857144</v>
      </c>
      <c r="H106">
        <f t="shared" si="19"/>
        <v>1.7483230891281722</v>
      </c>
      <c r="I106">
        <f t="shared" si="20"/>
        <v>3.6429378415393132</v>
      </c>
      <c r="J106">
        <f t="shared" si="23"/>
        <v>8.1055466449532005</v>
      </c>
    </row>
    <row r="107" spans="4:10" x14ac:dyDescent="0.2">
      <c r="D107">
        <v>23</v>
      </c>
      <c r="E107">
        <f t="shared" si="21"/>
        <v>5.8985004924543052</v>
      </c>
      <c r="F107" s="1">
        <f t="shared" si="22"/>
        <v>337.9591836734694</v>
      </c>
      <c r="G107">
        <f t="shared" si="18"/>
        <v>2.7142857142857144</v>
      </c>
      <c r="H107">
        <f t="shared" si="19"/>
        <v>1.0969343219550949</v>
      </c>
      <c r="I107">
        <f t="shared" si="20"/>
        <v>2.6435936922932508</v>
      </c>
      <c r="J107">
        <f t="shared" si="23"/>
        <v>6.4548137285340594</v>
      </c>
    </row>
    <row r="108" spans="4:10" x14ac:dyDescent="0.2">
      <c r="D108">
        <v>24</v>
      </c>
      <c r="E108">
        <f t="shared" si="21"/>
        <v>6.1549570356044923</v>
      </c>
      <c r="F108" s="1">
        <f t="shared" si="22"/>
        <v>352.65306122448976</v>
      </c>
      <c r="G108">
        <f t="shared" si="18"/>
        <v>2.7142857142857144</v>
      </c>
      <c r="H108">
        <f t="shared" si="19"/>
        <v>0.37379478030855762</v>
      </c>
      <c r="I108">
        <f t="shared" si="20"/>
        <v>0.96388741885613238</v>
      </c>
      <c r="J108">
        <f t="shared" si="23"/>
        <v>4.0519679134504045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1</vt:lpstr>
      <vt:lpstr>H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2020-10-01T17:20:44Z</dcterms:created>
  <dcterms:modified xsi:type="dcterms:W3CDTF">2020-12-08T16:58:27Z</dcterms:modified>
</cp:coreProperties>
</file>