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autoCompressPictures="0"/>
  <bookViews>
    <workbookView xWindow="12980" yWindow="0" windowWidth="12620" windowHeight="14260" tabRatio="500" activeTab="2"/>
  </bookViews>
  <sheets>
    <sheet name="serial" sheetId="1" r:id="rId1"/>
    <sheet name="scalar" sheetId="2" r:id="rId2"/>
    <sheet name="AVX" sheetId="3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3" l="1"/>
  <c r="D2" i="3"/>
  <c r="E2" i="3"/>
  <c r="G2" i="3"/>
  <c r="Q2" i="3"/>
  <c r="P2" i="3"/>
  <c r="O2" i="3"/>
  <c r="I2" i="3"/>
  <c r="J2" i="3"/>
  <c r="K2" i="3"/>
  <c r="F2" i="2"/>
  <c r="E2" i="2"/>
  <c r="D2" i="2"/>
  <c r="G2" i="2"/>
  <c r="O2" i="2"/>
  <c r="Q2" i="2"/>
  <c r="P2" i="2"/>
  <c r="J2" i="2"/>
  <c r="D3" i="1"/>
  <c r="F3" i="1"/>
  <c r="D2" i="1"/>
  <c r="F2" i="1"/>
  <c r="E2" i="1"/>
  <c r="G2" i="1"/>
  <c r="H2" i="1"/>
  <c r="J2" i="1"/>
  <c r="E3" i="1"/>
  <c r="G3" i="1"/>
  <c r="H3" i="1"/>
  <c r="J3" i="1"/>
  <c r="I2" i="2"/>
  <c r="K2" i="2"/>
</calcChain>
</file>

<file path=xl/sharedStrings.xml><?xml version="1.0" encoding="utf-8"?>
<sst xmlns="http://schemas.openxmlformats.org/spreadsheetml/2006/main" count="44" uniqueCount="18">
  <si>
    <t>N</t>
  </si>
  <si>
    <t>dt</t>
  </si>
  <si>
    <t>tmax</t>
  </si>
  <si>
    <t>n_steps</t>
  </si>
  <si>
    <t>adds</t>
  </si>
  <si>
    <t>mults</t>
  </si>
  <si>
    <t>divs</t>
  </si>
  <si>
    <t>flops</t>
  </si>
  <si>
    <t>cycles</t>
  </si>
  <si>
    <t>perf</t>
  </si>
  <si>
    <t>peak perf</t>
  </si>
  <si>
    <t>% peak</t>
  </si>
  <si>
    <t>L1 miss</t>
  </si>
  <si>
    <t>L2 miss</t>
  </si>
  <si>
    <t>L3 miss</t>
  </si>
  <si>
    <t>opIRAM</t>
  </si>
  <si>
    <t>opIL2</t>
  </si>
  <si>
    <t>opIL3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</si>
</sst>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Arial"/>
      <family val="2"/>
    </font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1" fillId="0" borderId="0" xfId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" sqref="E2"/>
    </sheetView>
  </sheetViews>
  <sheetFormatPr baseColWidth="10" defaultColWidth="8.83203125" defaultRowHeight="12" x14ac:dyDescent="0"/>
  <cols>
    <col min="4" max="9" width="8.83203125" style="1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>
        <v>64</v>
      </c>
      <c r="B2">
        <v>9.9999999999999995E-7</v>
      </c>
      <c r="C2">
        <v>0.1</v>
      </c>
      <c r="D2" s="1">
        <f>C2/B2</f>
        <v>100000.00000000001</v>
      </c>
      <c r="E2" s="1">
        <f>D2*2*((A2-2)*(4+(A2-3)*7))</f>
        <v>5344400000.000001</v>
      </c>
      <c r="F2" s="1">
        <f>D2*2*((A2-2)*(5+(A2-3)*8))</f>
        <v>6113200000.000001</v>
      </c>
      <c r="G2" s="1">
        <f>D2*2*(A2-2+(A2-2)*(A2-3))</f>
        <v>768800000.00000012</v>
      </c>
      <c r="H2" s="1">
        <f>E2+F2+G2</f>
        <v>12226400000.000002</v>
      </c>
      <c r="I2" s="1">
        <v>58759736463</v>
      </c>
      <c r="J2" s="2">
        <f>H2/I2</f>
        <v>0.20807445260920726</v>
      </c>
    </row>
    <row r="3" spans="1:10">
      <c r="A3">
        <v>32</v>
      </c>
      <c r="B3">
        <v>1.0000000000000001E-5</v>
      </c>
      <c r="C3">
        <v>0.1</v>
      </c>
      <c r="D3" s="1">
        <f>C3/B3</f>
        <v>10000</v>
      </c>
      <c r="E3" s="1">
        <f>D3*2*((A3-2)*(4+(A3-3)*7))</f>
        <v>124200000</v>
      </c>
      <c r="F3" s="1">
        <f>D3*2*((A3-2)*(5+(A3-3)*8))</f>
        <v>142200000</v>
      </c>
      <c r="G3" s="1">
        <f>D3*2*(A3-2+(A3-2)*(A3-3))</f>
        <v>18000000</v>
      </c>
      <c r="H3" s="1">
        <f>E3+F3+G3</f>
        <v>284400000</v>
      </c>
      <c r="I3" s="1">
        <v>1277663428</v>
      </c>
      <c r="J3" s="2">
        <f>H3/I3</f>
        <v>0.22259383321724069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F1" sqref="F1"/>
    </sheetView>
  </sheetViews>
  <sheetFormatPr baseColWidth="10" defaultColWidth="8.83203125" defaultRowHeight="12" x14ac:dyDescent="0"/>
  <cols>
    <col min="2" max="2" width="9" bestFit="1" customWidth="1"/>
    <col min="4" max="8" width="8.83203125" style="1"/>
    <col min="10" max="10" width="8.5" customWidth="1"/>
    <col min="11" max="11" width="7.33203125" customWidth="1"/>
    <col min="12" max="12" width="10" bestFit="1" customWidth="1"/>
    <col min="13" max="14" width="7.5" bestFit="1" customWidth="1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15</v>
      </c>
    </row>
    <row r="2" spans="1:17">
      <c r="A2">
        <v>64</v>
      </c>
      <c r="B2">
        <v>9.9999999999999995E-7</v>
      </c>
      <c r="C2">
        <v>0.1</v>
      </c>
      <c r="D2" s="1">
        <f t="shared" ref="D2" si="0">C2/B2</f>
        <v>100000.00000000001</v>
      </c>
      <c r="E2" s="1">
        <f>D2*2*(FLOOR((A2-2)/8,1)*(16+24+(A2-3)*(24+8))+MOD(A2-2,8)*(2+3+(A2-3)*(3+1)))</f>
        <v>3087600000.0000005</v>
      </c>
      <c r="F2" s="1">
        <f>D2*2*(FLOOR((A2-2)/8,1)*(24+16+(A2-3)*(16+8))+MOD(A2-2,8)*(3+2+(A2-3)*(2+1)))</f>
        <v>2331200000.0000005</v>
      </c>
      <c r="G2" s="1">
        <f t="shared" ref="G2" si="1">E2+F2</f>
        <v>5418800000.000001</v>
      </c>
      <c r="H2" s="1">
        <v>4820589804</v>
      </c>
      <c r="I2" s="2">
        <f>G2/H2</f>
        <v>1.1240948141871814</v>
      </c>
      <c r="J2" s="2">
        <f>2*G2/(MIN(E2:F2)+ABS(F2-E2))</f>
        <v>3.5100401606425704</v>
      </c>
      <c r="K2" s="3">
        <f>I2/J2</f>
        <v>0.32025126857277819</v>
      </c>
      <c r="L2">
        <v>446656891</v>
      </c>
      <c r="M2">
        <v>19796</v>
      </c>
      <c r="N2">
        <v>1204</v>
      </c>
      <c r="O2">
        <f t="shared" ref="O2:Q2" si="2">$G$2/(L2*64)</f>
        <v>0.1895610516843006</v>
      </c>
      <c r="P2">
        <f t="shared" si="2"/>
        <v>4277.0635481915542</v>
      </c>
      <c r="Q2">
        <f t="shared" si="2"/>
        <v>70322.882059800671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F2" sqref="F2"/>
    </sheetView>
  </sheetViews>
  <sheetFormatPr baseColWidth="10" defaultColWidth="8.83203125" defaultRowHeight="12" x14ac:dyDescent="0"/>
  <cols>
    <col min="2" max="2" width="9" bestFit="1" customWidth="1"/>
    <col min="4" max="8" width="8.83203125" style="1"/>
    <col min="10" max="10" width="8.5" customWidth="1"/>
    <col min="11" max="11" width="7.33203125" customWidth="1"/>
    <col min="12" max="12" width="10" bestFit="1" customWidth="1"/>
    <col min="13" max="14" width="7.5" bestFit="1" customWidth="1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15</v>
      </c>
    </row>
    <row r="2" spans="1:17">
      <c r="A2">
        <v>64</v>
      </c>
      <c r="B2">
        <v>9.9999999999999995E-7</v>
      </c>
      <c r="C2">
        <v>0.1</v>
      </c>
      <c r="D2" s="1">
        <f t="shared" ref="D2" si="0">C2/B2</f>
        <v>100000.00000000001</v>
      </c>
      <c r="E2" s="1">
        <f>D2*2*(FLOOR((A2-2)/8,1)*(16+24+(A2-3)*(24+8))+MOD(A2-2,8)*(2+3+(A2-3)*(3+1)))</f>
        <v>3087600000.0000005</v>
      </c>
      <c r="F2" s="1">
        <f>D2*((FLOOR((A2-2)/8,1)*(24+16+(A2-3)*(16+8))+MOD(A2-2,8)*(3+2+(A2-3)*(2+1)))+(FLOOR((A2-2)/8,1)*(32+24+(A2-3)*(32+8))+MOD(A2-2,8)*(3+2+(A2-3)*(2+1))))</f>
        <v>3025600000.0000005</v>
      </c>
      <c r="G2" s="1">
        <f t="shared" ref="G2" si="1">E2+F2</f>
        <v>6113200000.000001</v>
      </c>
      <c r="H2" s="1">
        <v>4820589804</v>
      </c>
      <c r="I2" s="2">
        <f>G2/H2</f>
        <v>1.2681435775612824</v>
      </c>
      <c r="J2" s="2">
        <f>2*G2/(MIN(E2:F2)+ABS(F2-E2))</f>
        <v>3.9598393574297188</v>
      </c>
      <c r="K2" s="3">
        <f>I2/J2</f>
        <v>0.32025126857277819</v>
      </c>
      <c r="L2">
        <v>446656891</v>
      </c>
      <c r="M2">
        <v>19796</v>
      </c>
      <c r="N2">
        <v>1204</v>
      </c>
      <c r="O2">
        <f t="shared" ref="O2:Q2" si="2">$G$2/(L2*64)</f>
        <v>0.21385262810151073</v>
      </c>
      <c r="P2">
        <f t="shared" si="2"/>
        <v>4825.1540715296023</v>
      </c>
      <c r="Q2">
        <f t="shared" si="2"/>
        <v>79334.509966777419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</vt:lpstr>
      <vt:lpstr>scalar</vt:lpstr>
      <vt:lpstr>AVX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Darylle So</cp:lastModifiedBy>
  <cp:revision>1</cp:revision>
  <dcterms:created xsi:type="dcterms:W3CDTF">2017-06-19T18:16:17Z</dcterms:created>
  <dcterms:modified xsi:type="dcterms:W3CDTF">2017-07-20T18:30:05Z</dcterms:modified>
  <dc:language>en-US</dc:language>
</cp:coreProperties>
</file>