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6380" windowHeight="8190" tabRatio="500" activeTab="1"/>
  </bookViews>
  <sheets>
    <sheet name="serial" sheetId="1" r:id="rId1"/>
    <sheet name="scalar" sheetId="2" r:id="rId2"/>
  </sheets>
  <calcPr calcId="125725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O3" i="2"/>
  <c r="O2"/>
  <c r="Q2"/>
  <c r="Q3"/>
  <c r="P3"/>
  <c r="P2"/>
  <c r="J3"/>
  <c r="J2"/>
  <c r="D2"/>
  <c r="F2" s="1"/>
  <c r="D3"/>
  <c r="F3" s="1"/>
  <c r="F3" i="1"/>
  <c r="F2"/>
  <c r="H2" s="1"/>
  <c r="J2" s="1"/>
  <c r="E2"/>
  <c r="E3"/>
  <c r="G3"/>
  <c r="D3"/>
  <c r="G2"/>
  <c r="D2"/>
  <c r="E2" i="2" l="1"/>
  <c r="G2" s="1"/>
  <c r="E3"/>
  <c r="H3" i="1"/>
  <c r="J3" s="1"/>
  <c r="I2" i="2" l="1"/>
  <c r="K2" s="1"/>
  <c r="I3"/>
  <c r="K3" s="1"/>
  <c r="G3"/>
</calcChain>
</file>

<file path=xl/sharedStrings.xml><?xml version="1.0" encoding="utf-8"?>
<sst xmlns="http://schemas.openxmlformats.org/spreadsheetml/2006/main" count="27" uniqueCount="18">
  <si>
    <t>N</t>
  </si>
  <si>
    <t>dt</t>
  </si>
  <si>
    <t>tmax</t>
  </si>
  <si>
    <t>n_steps</t>
  </si>
  <si>
    <t>adds</t>
  </si>
  <si>
    <t>mults</t>
  </si>
  <si>
    <t>divs</t>
  </si>
  <si>
    <t>flops</t>
  </si>
  <si>
    <t>cycles</t>
  </si>
  <si>
    <t>perf</t>
  </si>
  <si>
    <t>peak perf</t>
  </si>
  <si>
    <t>% peak</t>
  </si>
  <si>
    <t>L1 miss</t>
  </si>
  <si>
    <t>L2 miss</t>
  </si>
  <si>
    <t>L3 miss</t>
  </si>
  <si>
    <t>opIRAM</t>
  </si>
  <si>
    <t>opIL2</t>
  </si>
  <si>
    <t>opIL3</t>
  </si>
</sst>
</file>

<file path=xl/styles.xml><?xml version="1.0" encoding="utf-8"?>
<styleSheet xmlns="http://schemas.openxmlformats.org/spreadsheetml/2006/main">
  <numFmts count="1">
    <numFmt numFmtId="164" formatCode="0.000"/>
  </numFmts>
  <fonts count="2">
    <font>
      <sz val="10"/>
      <name val="Arial"/>
      <family val="2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Border="0" applyAlignment="0" applyProtection="0"/>
  </cellStyleXfs>
  <cellXfs count="4">
    <xf numFmtId="0" fontId="0" fillId="0" borderId="0" xfId="0"/>
    <xf numFmtId="11" fontId="0" fillId="0" borderId="0" xfId="0" applyNumberFormat="1"/>
    <xf numFmtId="164" fontId="0" fillId="0" borderId="0" xfId="0" applyNumberFormat="1"/>
    <xf numFmtId="9" fontId="1" fillId="0" borderId="0" xfId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3"/>
  <sheetViews>
    <sheetView zoomScaleNormal="100" workbookViewId="0">
      <selection activeCell="I3" sqref="I3"/>
    </sheetView>
  </sheetViews>
  <sheetFormatPr defaultRowHeight="12.75"/>
  <cols>
    <col min="1" max="1" width="3.85546875"/>
    <col min="2" max="2" width="6.5703125"/>
    <col min="3" max="3" width="5.85546875"/>
    <col min="4" max="9" width="9.5703125" style="1"/>
    <col min="10" max="10" width="6.28515625"/>
    <col min="11" max="1025" width="11.85546875"/>
  </cols>
  <sheetData>
    <row r="1" spans="1:10">
      <c r="A1" t="s">
        <v>0</v>
      </c>
      <c r="B1" t="s">
        <v>1</v>
      </c>
      <c r="C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t="s">
        <v>9</v>
      </c>
    </row>
    <row r="2" spans="1:10">
      <c r="A2">
        <v>64</v>
      </c>
      <c r="B2">
        <v>9.9999999999999995E-7</v>
      </c>
      <c r="C2">
        <v>0.1</v>
      </c>
      <c r="D2" s="1">
        <f>C2/B2</f>
        <v>100000.00000000001</v>
      </c>
      <c r="E2" s="1">
        <f>D2*2*((A2-2)*(4+(A2-3)*7))</f>
        <v>5344400000.000001</v>
      </c>
      <c r="F2" s="1">
        <f>D2*2*((A2-2)*(5+(A2-3)*8))</f>
        <v>6113200000.000001</v>
      </c>
      <c r="G2" s="1">
        <f>D2*2*(A2-2+(A2-2)*(A2-3))</f>
        <v>768800000.00000012</v>
      </c>
      <c r="H2" s="1">
        <f>E2+F2+G2</f>
        <v>12226400000.000002</v>
      </c>
      <c r="I2" s="1">
        <v>58759736463</v>
      </c>
      <c r="J2" s="2">
        <f>H2/I2</f>
        <v>0.20807445260920726</v>
      </c>
    </row>
    <row r="3" spans="1:10">
      <c r="A3">
        <v>32</v>
      </c>
      <c r="B3">
        <v>1.0000000000000001E-5</v>
      </c>
      <c r="C3">
        <v>0.1</v>
      </c>
      <c r="D3" s="1">
        <f>C3/B3</f>
        <v>10000</v>
      </c>
      <c r="E3" s="1">
        <f>D3*2*((A3-2)*(4+(A3-3)*7))</f>
        <v>124200000</v>
      </c>
      <c r="F3" s="1">
        <f>D3*2*((A3-2)*(5+(A3-3)*8))</f>
        <v>142200000</v>
      </c>
      <c r="G3" s="1">
        <f>D3*2*(A3-2+(A3-2)*(A3-3))</f>
        <v>18000000</v>
      </c>
      <c r="H3" s="1">
        <f>E3+F3+G3</f>
        <v>284400000</v>
      </c>
      <c r="I3" s="1">
        <v>1277663428</v>
      </c>
      <c r="J3" s="2">
        <f>H3/I3</f>
        <v>0.22259383321724069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Q3"/>
  <sheetViews>
    <sheetView tabSelected="1" topLeftCell="G1" zoomScaleNormal="100" workbookViewId="0">
      <selection activeCell="H2" sqref="H2"/>
    </sheetView>
  </sheetViews>
  <sheetFormatPr defaultRowHeight="12.75"/>
  <cols>
    <col min="1" max="1" width="3.85546875"/>
    <col min="2" max="2" width="9" bestFit="1" customWidth="1"/>
    <col min="3" max="3" width="5.85546875"/>
    <col min="4" max="8" width="9.5703125" style="1"/>
    <col min="9" max="9" width="6.28515625"/>
    <col min="10" max="10" width="8.5703125" customWidth="1"/>
    <col min="11" max="11" width="7.28515625" customWidth="1"/>
    <col min="12" max="12" width="10" bestFit="1" customWidth="1"/>
    <col min="13" max="14" width="7.5703125" bestFit="1" customWidth="1"/>
    <col min="15" max="1024" width="11.85546875"/>
  </cols>
  <sheetData>
    <row r="1" spans="1:17">
      <c r="A1" t="s">
        <v>0</v>
      </c>
      <c r="B1" t="s">
        <v>1</v>
      </c>
      <c r="C1" t="s">
        <v>2</v>
      </c>
      <c r="D1" s="1" t="s">
        <v>3</v>
      </c>
      <c r="E1" s="1" t="s">
        <v>4</v>
      </c>
      <c r="F1" s="1" t="s">
        <v>5</v>
      </c>
      <c r="G1" s="1" t="s">
        <v>7</v>
      </c>
      <c r="H1" s="1" t="s">
        <v>8</v>
      </c>
      <c r="I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16</v>
      </c>
      <c r="P1" s="1" t="s">
        <v>17</v>
      </c>
      <c r="Q1" s="1" t="s">
        <v>15</v>
      </c>
    </row>
    <row r="2" spans="1:17">
      <c r="A2">
        <v>64</v>
      </c>
      <c r="B2">
        <v>9.9999999999999995E-7</v>
      </c>
      <c r="C2">
        <v>0.1</v>
      </c>
      <c r="D2" s="1">
        <f t="shared" ref="D2" si="0">C2/B2</f>
        <v>100000.00000000001</v>
      </c>
      <c r="E2" s="1">
        <f t="shared" ref="E2" si="1">D2*2*(FLOOR((A2-2)/4,1)*(8+(A2-3)*17)+MOD(A2-2,4)*(2+(A2-3)*5))</f>
        <v>3257800000.0000005</v>
      </c>
      <c r="F2" s="1">
        <f t="shared" ref="F2" si="2">D2*2*(FLOOR((A2-2)/4,1)*(10+(A2-3)*23)+MOD(A2-2,4)*(3+(A2-3)*6))</f>
        <v>4386600000.000001</v>
      </c>
      <c r="G2" s="1">
        <f t="shared" ref="G2" si="3">E2+F2</f>
        <v>7644400000.0000019</v>
      </c>
      <c r="H2" s="1">
        <v>4820589804</v>
      </c>
      <c r="I2" s="2">
        <f>G2/H2</f>
        <v>1.5857810580889662</v>
      </c>
      <c r="J2" s="2">
        <f>2*G2/(MIN(E2:F2)+ABS(F2-E2))</f>
        <v>3.4853417225185792</v>
      </c>
      <c r="K2" s="3">
        <f>I2/J2</f>
        <v>0.45498581899253437</v>
      </c>
      <c r="L2">
        <v>446656891</v>
      </c>
      <c r="M2">
        <v>19796</v>
      </c>
      <c r="N2">
        <v>1204</v>
      </c>
      <c r="O2">
        <f t="shared" ref="O2:Q3" si="4">$G$2/(L2*64)</f>
        <v>0.26741723324268613</v>
      </c>
      <c r="P2">
        <f t="shared" si="4"/>
        <v>6033.7315619317051</v>
      </c>
      <c r="Q2">
        <f t="shared" si="4"/>
        <v>99205.77242524919</v>
      </c>
    </row>
    <row r="3" spans="1:17">
      <c r="A3">
        <v>32</v>
      </c>
      <c r="B3">
        <v>1.0000000000000001E-5</v>
      </c>
      <c r="C3">
        <v>0.1</v>
      </c>
      <c r="D3" s="1">
        <f t="shared" ref="D3" si="5">C3/B3</f>
        <v>10000</v>
      </c>
      <c r="E3" s="1">
        <f t="shared" ref="E3" si="6">D3*2*(FLOOR((A3-2)/4,1)*(8+(A3-3)*17)+MOD(A3-2,4)*(2+(A3-3)*5))</f>
        <v>76020000</v>
      </c>
      <c r="F3" s="1">
        <f t="shared" ref="F3" si="7">D3*2*(FLOOR((A3-2)/4,1)*(10+(A3-3)*23)+MOD(A3-2,4)*(3+(A3-3)*6))</f>
        <v>101860000</v>
      </c>
      <c r="G3" s="1">
        <f t="shared" ref="G3" si="8">E3+F3</f>
        <v>177880000</v>
      </c>
      <c r="H3" s="1">
        <v>121109850</v>
      </c>
      <c r="I3" s="2">
        <f t="shared" ref="I3" si="9">G3/H3</f>
        <v>1.4687492388108812</v>
      </c>
      <c r="J3" s="2">
        <f>2*G3/(MIN(E3:F3)+ABS(F3-E3))</f>
        <v>3.4926369526801491</v>
      </c>
      <c r="K3" s="3">
        <f>I3/J3</f>
        <v>0.4205273146651573</v>
      </c>
      <c r="L3">
        <v>891600</v>
      </c>
      <c r="M3">
        <v>10696</v>
      </c>
      <c r="N3">
        <v>1147</v>
      </c>
      <c r="O3">
        <f t="shared" si="4"/>
        <v>133.96562359802604</v>
      </c>
      <c r="P3">
        <f t="shared" si="4"/>
        <v>11167.141922213914</v>
      </c>
      <c r="Q3">
        <f t="shared" si="4"/>
        <v>104135.7890148213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serial</vt:lpstr>
      <vt:lpstr>scalar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Sam</cp:lastModifiedBy>
  <cp:revision>1</cp:revision>
  <dcterms:created xsi:type="dcterms:W3CDTF">2017-06-19T18:16:17Z</dcterms:created>
  <dcterms:modified xsi:type="dcterms:W3CDTF">2017-06-23T09:14:55Z</dcterms:modified>
  <dc:language>en-US</dc:language>
</cp:coreProperties>
</file>