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12975" yWindow="0" windowWidth="12615" windowHeight="13740" tabRatio="500" firstSheet="3" activeTab="5"/>
  </bookViews>
  <sheets>
    <sheet name="ADI_serial" sheetId="1" r:id="rId1"/>
    <sheet name="ADI_scalar" sheetId="2" r:id="rId2"/>
    <sheet name="ADI_AVX" sheetId="3" r:id="rId3"/>
    <sheet name="ADI_scaling" sheetId="5" r:id="rId4"/>
    <sheet name="RW_runtime" sheetId="4" r:id="rId5"/>
    <sheet name="RW_scaling" sheetId="6" r:id="rId6"/>
  </sheets>
  <calcPr calcId="125725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3" i="6"/>
  <c r="C12"/>
  <c r="C11"/>
  <c r="C10"/>
  <c r="F9"/>
  <c r="C9"/>
  <c r="F8"/>
  <c r="C8"/>
  <c r="F7"/>
  <c r="C7"/>
  <c r="F6"/>
  <c r="C6"/>
  <c r="F5"/>
  <c r="C5"/>
  <c r="F4"/>
  <c r="C4"/>
  <c r="F3"/>
  <c r="F4" i="5"/>
  <c r="F5"/>
  <c r="F6"/>
  <c r="F7"/>
  <c r="F8"/>
  <c r="F9"/>
  <c r="F3"/>
  <c r="C5"/>
  <c r="C6"/>
  <c r="C7"/>
  <c r="C8"/>
  <c r="C9"/>
  <c r="C10"/>
  <c r="C11"/>
  <c r="C12"/>
  <c r="C13"/>
  <c r="C4"/>
  <c r="N2" i="3"/>
  <c r="O2"/>
  <c r="N3"/>
  <c r="O3"/>
  <c r="N4"/>
  <c r="O4"/>
  <c r="N5"/>
  <c r="O5"/>
  <c r="N6"/>
  <c r="O6"/>
  <c r="N7"/>
  <c r="O7"/>
  <c r="N8"/>
  <c r="O8"/>
  <c r="N9"/>
  <c r="O9"/>
  <c r="N10"/>
  <c r="O10"/>
  <c r="N11"/>
  <c r="O11"/>
  <c r="M3"/>
  <c r="M4"/>
  <c r="M5"/>
  <c r="M6"/>
  <c r="M7"/>
  <c r="M8"/>
  <c r="M9"/>
  <c r="M10"/>
  <c r="M11"/>
  <c r="M2"/>
  <c r="L7" i="1"/>
  <c r="M2"/>
  <c r="N2"/>
  <c r="M3"/>
  <c r="N3"/>
  <c r="M4"/>
  <c r="N4"/>
  <c r="M5"/>
  <c r="N5"/>
  <c r="M6"/>
  <c r="N6"/>
  <c r="M7"/>
  <c r="N7"/>
  <c r="M8"/>
  <c r="N8"/>
  <c r="M9"/>
  <c r="N9"/>
  <c r="M10"/>
  <c r="N10"/>
  <c r="M11"/>
  <c r="N11"/>
  <c r="L3"/>
  <c r="L4"/>
  <c r="L5"/>
  <c r="L6"/>
  <c r="L8"/>
  <c r="L9"/>
  <c r="L10"/>
  <c r="L11"/>
  <c r="L2"/>
  <c r="N2" i="2"/>
  <c r="O2"/>
  <c r="N3"/>
  <c r="O3"/>
  <c r="N4"/>
  <c r="O4"/>
  <c r="N5"/>
  <c r="O5"/>
  <c r="N6"/>
  <c r="O6"/>
  <c r="N7"/>
  <c r="O7"/>
  <c r="N8"/>
  <c r="O8"/>
  <c r="N9"/>
  <c r="O9"/>
  <c r="N10"/>
  <c r="O10"/>
  <c r="N11"/>
  <c r="O11"/>
  <c r="M2"/>
  <c r="M3"/>
  <c r="M4"/>
  <c r="M5"/>
  <c r="M6"/>
  <c r="M7"/>
  <c r="M8"/>
  <c r="M9"/>
  <c r="M10"/>
  <c r="M11"/>
  <c r="H2"/>
  <c r="C3"/>
  <c r="D3"/>
  <c r="E3"/>
  <c r="G3"/>
  <c r="H3"/>
  <c r="I3"/>
  <c r="C4"/>
  <c r="D4"/>
  <c r="E4"/>
  <c r="G4"/>
  <c r="H4"/>
  <c r="I4"/>
  <c r="C5"/>
  <c r="D5"/>
  <c r="E5"/>
  <c r="G5"/>
  <c r="H5"/>
  <c r="I5"/>
  <c r="C6"/>
  <c r="D6"/>
  <c r="E6"/>
  <c r="G6"/>
  <c r="H6"/>
  <c r="I6"/>
  <c r="C7"/>
  <c r="D7"/>
  <c r="E7"/>
  <c r="G7"/>
  <c r="H7"/>
  <c r="I7"/>
  <c r="C8"/>
  <c r="D8"/>
  <c r="E8"/>
  <c r="G8"/>
  <c r="H8"/>
  <c r="I8"/>
  <c r="C9"/>
  <c r="D9"/>
  <c r="E9"/>
  <c r="G9"/>
  <c r="H9"/>
  <c r="I9"/>
  <c r="C10"/>
  <c r="D10"/>
  <c r="E10"/>
  <c r="G10"/>
  <c r="H10"/>
  <c r="I10"/>
  <c r="C11"/>
  <c r="D11"/>
  <c r="E11"/>
  <c r="G11"/>
  <c r="H11"/>
  <c r="I11"/>
  <c r="C3" i="3"/>
  <c r="D3"/>
  <c r="E3"/>
  <c r="G3"/>
  <c r="H3"/>
  <c r="I3"/>
  <c r="C4"/>
  <c r="D4"/>
  <c r="E4"/>
  <c r="G4"/>
  <c r="H4"/>
  <c r="I4"/>
  <c r="C5"/>
  <c r="D5"/>
  <c r="E5"/>
  <c r="G5"/>
  <c r="H5"/>
  <c r="I5"/>
  <c r="C6"/>
  <c r="D6"/>
  <c r="E6"/>
  <c r="G6"/>
  <c r="H6"/>
  <c r="I6"/>
  <c r="C7"/>
  <c r="D7"/>
  <c r="E7"/>
  <c r="G7"/>
  <c r="H7"/>
  <c r="I7"/>
  <c r="C8"/>
  <c r="D8"/>
  <c r="E8"/>
  <c r="G8"/>
  <c r="H8"/>
  <c r="I8"/>
  <c r="C9"/>
  <c r="D9"/>
  <c r="E9"/>
  <c r="G9"/>
  <c r="H9"/>
  <c r="I9"/>
  <c r="C10"/>
  <c r="D10"/>
  <c r="E10"/>
  <c r="G10"/>
  <c r="H10"/>
  <c r="I10"/>
  <c r="C11"/>
  <c r="D11"/>
  <c r="E11"/>
  <c r="G11"/>
  <c r="H11"/>
  <c r="I11"/>
  <c r="H3" i="1"/>
  <c r="H4"/>
  <c r="H5"/>
  <c r="H6"/>
  <c r="H7"/>
  <c r="H8"/>
  <c r="H9"/>
  <c r="H10"/>
  <c r="H11"/>
  <c r="D3"/>
  <c r="E3"/>
  <c r="F3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C3"/>
  <c r="C4"/>
  <c r="C5"/>
  <c r="C6"/>
  <c r="C7"/>
  <c r="C8"/>
  <c r="C9"/>
  <c r="C10"/>
  <c r="C11"/>
  <c r="D2" i="3"/>
  <c r="C2"/>
  <c r="E2"/>
  <c r="G2"/>
  <c r="H2"/>
  <c r="I2"/>
  <c r="D2" i="2"/>
  <c r="C2"/>
  <c r="E2"/>
  <c r="D2" i="1"/>
  <c r="C2"/>
  <c r="E2"/>
  <c r="F2"/>
  <c r="H2"/>
  <c r="G2" i="2"/>
  <c r="I2"/>
</calcChain>
</file>

<file path=xl/sharedStrings.xml><?xml version="1.0" encoding="utf-8"?>
<sst xmlns="http://schemas.openxmlformats.org/spreadsheetml/2006/main" count="66" uniqueCount="24">
  <si>
    <t>N</t>
  </si>
  <si>
    <t>n_steps</t>
  </si>
  <si>
    <t>adds</t>
  </si>
  <si>
    <t>mults</t>
  </si>
  <si>
    <t>divs</t>
  </si>
  <si>
    <t>flops</t>
  </si>
  <si>
    <t>cycles</t>
  </si>
  <si>
    <t>perf</t>
  </si>
  <si>
    <t>peak perf</t>
  </si>
  <si>
    <t>% peak</t>
  </si>
  <si>
    <t>L1 miss</t>
  </si>
  <si>
    <t>L2 miss</t>
  </si>
  <si>
    <t>L3 miss</t>
  </si>
  <si>
    <t>opIRAM</t>
  </si>
  <si>
    <t>opIL2</t>
  </si>
  <si>
    <t>opIL3</t>
  </si>
  <si>
    <t>Serial</t>
  </si>
  <si>
    <t>Scalar</t>
  </si>
  <si>
    <t>AVX</t>
  </si>
  <si>
    <t>Strong</t>
  </si>
  <si>
    <t>Weak</t>
  </si>
  <si>
    <t>n_threads</t>
  </si>
  <si>
    <t>speedup</t>
  </si>
  <si>
    <t>efficiency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</si>
</sst>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0"/>
      <name val="Arial"/>
      <family val="2"/>
    </font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9" fontId="1" fillId="0" borderId="0" xfId="1"/>
    <xf numFmtId="0" fontId="0" fillId="0" borderId="0" xfId="0" applyNumberFormat="1"/>
    <xf numFmtId="2" fontId="0" fillId="0" borderId="0" xfId="0" applyNumberForma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topLeftCell="D1" workbookViewId="0">
      <selection activeCell="N7" sqref="N7:N8"/>
    </sheetView>
  </sheetViews>
  <sheetFormatPr defaultColWidth="8.85546875" defaultRowHeight="12.75"/>
  <cols>
    <col min="2" max="2" width="7.85546875" style="1" customWidth="1"/>
    <col min="3" max="6" width="8.85546875" style="1"/>
    <col min="7" max="7" width="9" style="1" bestFit="1" customWidth="1"/>
    <col min="9" max="13" width="9" bestFit="1" customWidth="1"/>
    <col min="14" max="14" width="9.5703125" customWidth="1"/>
  </cols>
  <sheetData>
    <row r="1" spans="1:1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10</v>
      </c>
      <c r="J1" s="1" t="s">
        <v>11</v>
      </c>
      <c r="K1" s="1" t="s">
        <v>12</v>
      </c>
      <c r="L1" s="1" t="s">
        <v>14</v>
      </c>
      <c r="M1" s="1" t="s">
        <v>15</v>
      </c>
      <c r="N1" s="1" t="s">
        <v>13</v>
      </c>
    </row>
    <row r="2" spans="1:14">
      <c r="A2">
        <v>10</v>
      </c>
      <c r="B2" s="4">
        <v>1000</v>
      </c>
      <c r="C2" s="1">
        <f>B2*2*((A2-2)*(4+(A2-3)*7))</f>
        <v>848000</v>
      </c>
      <c r="D2" s="1">
        <f>B2*2*((A2-2)*(5+(A2-3)*8))</f>
        <v>976000</v>
      </c>
      <c r="E2" s="1">
        <f>B2*2*(A2-2+(A2-2)*(A2-3))</f>
        <v>128000</v>
      </c>
      <c r="F2" s="1">
        <f>C2+D2+E2</f>
        <v>1952000</v>
      </c>
      <c r="G2" s="1">
        <v>2660340</v>
      </c>
      <c r="H2" s="2">
        <f>F2/G2</f>
        <v>0.73374080004811415</v>
      </c>
      <c r="I2" s="1">
        <v>7875</v>
      </c>
      <c r="J2" s="1">
        <v>3934</v>
      </c>
      <c r="K2" s="1">
        <v>940</v>
      </c>
      <c r="L2" s="5">
        <f>$F2/(I2*64/10)</f>
        <v>38.730158730158728</v>
      </c>
      <c r="M2" s="5">
        <f>$F2/(J2*64/10)</f>
        <v>77.529232333502804</v>
      </c>
      <c r="N2" s="5">
        <f t="shared" ref="M2:N11" si="0">$F2/(K2*64/10)</f>
        <v>324.468085106383</v>
      </c>
    </row>
    <row r="3" spans="1:14">
      <c r="A3">
        <v>18</v>
      </c>
      <c r="B3" s="4">
        <v>1000</v>
      </c>
      <c r="C3" s="1">
        <f t="shared" ref="C3:C11" si="1">B3*2*((A3-2)*(4+(A3-3)*7))</f>
        <v>3488000</v>
      </c>
      <c r="D3" s="1">
        <f t="shared" ref="D3:D11" si="2">B3*2*((A3-2)*(5+(A3-3)*8))</f>
        <v>4000000</v>
      </c>
      <c r="E3" s="1">
        <f t="shared" ref="E3:E11" si="3">B3*2*(A3-2+(A3-2)*(A3-3))</f>
        <v>512000</v>
      </c>
      <c r="F3" s="1">
        <f t="shared" ref="F3:F11" si="4">C3+D3+E3</f>
        <v>8000000</v>
      </c>
      <c r="G3" s="1">
        <v>15212056</v>
      </c>
      <c r="H3" s="2">
        <f t="shared" ref="H3:H11" si="5">F3/G3</f>
        <v>0.52589866879269964</v>
      </c>
      <c r="I3" s="1">
        <v>8975</v>
      </c>
      <c r="J3" s="1">
        <v>3914</v>
      </c>
      <c r="K3" s="1">
        <v>977</v>
      </c>
      <c r="L3" s="5">
        <f t="shared" ref="L3:L11" si="6">$F3/(I3*64/10)</f>
        <v>139.27576601671308</v>
      </c>
      <c r="M3" s="5">
        <f t="shared" si="0"/>
        <v>319.3663771078181</v>
      </c>
      <c r="N3" s="5">
        <f t="shared" si="0"/>
        <v>1279.4268167860798</v>
      </c>
    </row>
    <row r="4" spans="1:14">
      <c r="A4">
        <v>34</v>
      </c>
      <c r="B4" s="4">
        <v>1000</v>
      </c>
      <c r="C4" s="1">
        <f t="shared" si="1"/>
        <v>14144000</v>
      </c>
      <c r="D4" s="1">
        <f t="shared" si="2"/>
        <v>16192000</v>
      </c>
      <c r="E4" s="1">
        <f t="shared" si="3"/>
        <v>2048000</v>
      </c>
      <c r="F4" s="1">
        <f t="shared" si="4"/>
        <v>32384000</v>
      </c>
      <c r="G4" s="1">
        <v>67465372</v>
      </c>
      <c r="H4" s="2">
        <f t="shared" si="5"/>
        <v>0.4800092112439549</v>
      </c>
      <c r="I4" s="1">
        <v>17861</v>
      </c>
      <c r="J4" s="1">
        <v>4862</v>
      </c>
      <c r="K4" s="1">
        <v>946</v>
      </c>
      <c r="L4" s="5">
        <f t="shared" si="6"/>
        <v>283.29880745758919</v>
      </c>
      <c r="M4" s="5">
        <f t="shared" si="0"/>
        <v>1040.7239819004526</v>
      </c>
      <c r="N4" s="5">
        <f t="shared" si="0"/>
        <v>5348.8372093023263</v>
      </c>
    </row>
    <row r="5" spans="1:14">
      <c r="A5">
        <v>66</v>
      </c>
      <c r="B5" s="4">
        <v>1000</v>
      </c>
      <c r="C5" s="1">
        <f t="shared" si="1"/>
        <v>56960000</v>
      </c>
      <c r="D5" s="1">
        <f t="shared" si="2"/>
        <v>65152000</v>
      </c>
      <c r="E5" s="1">
        <f t="shared" si="3"/>
        <v>8192000</v>
      </c>
      <c r="F5" s="1">
        <f t="shared" si="4"/>
        <v>130304000</v>
      </c>
      <c r="G5" s="1">
        <v>283717286</v>
      </c>
      <c r="H5" s="2">
        <f t="shared" si="5"/>
        <v>0.45927409583355455</v>
      </c>
      <c r="I5" s="1">
        <v>20017453</v>
      </c>
      <c r="J5" s="1">
        <v>5791</v>
      </c>
      <c r="K5" s="1">
        <v>982</v>
      </c>
      <c r="L5" s="5">
        <f t="shared" si="6"/>
        <v>1.0171124168494363</v>
      </c>
      <c r="M5" s="5">
        <f t="shared" si="0"/>
        <v>3515.8003798998443</v>
      </c>
      <c r="N5" s="5">
        <f t="shared" si="0"/>
        <v>20733.197556008145</v>
      </c>
    </row>
    <row r="6" spans="1:14">
      <c r="A6">
        <v>122</v>
      </c>
      <c r="B6" s="4">
        <v>1000</v>
      </c>
      <c r="C6" s="1">
        <f t="shared" si="1"/>
        <v>200880000</v>
      </c>
      <c r="D6" s="1">
        <f t="shared" si="2"/>
        <v>229680000</v>
      </c>
      <c r="E6" s="1">
        <f t="shared" si="3"/>
        <v>28800000</v>
      </c>
      <c r="F6" s="1">
        <f t="shared" si="4"/>
        <v>459360000</v>
      </c>
      <c r="G6" s="1">
        <v>1023417704</v>
      </c>
      <c r="H6" s="2">
        <f t="shared" si="5"/>
        <v>0.44884898727528755</v>
      </c>
      <c r="I6" s="1">
        <v>90096187</v>
      </c>
      <c r="J6" s="1">
        <v>414650</v>
      </c>
      <c r="K6" s="1">
        <v>983</v>
      </c>
      <c r="L6" s="5">
        <f t="shared" si="6"/>
        <v>0.7966485862492716</v>
      </c>
      <c r="M6" s="5">
        <f t="shared" si="0"/>
        <v>173.09779331966718</v>
      </c>
      <c r="N6" s="5">
        <f t="shared" si="0"/>
        <v>73016.276703967451</v>
      </c>
    </row>
    <row r="7" spans="1:14">
      <c r="A7">
        <v>242</v>
      </c>
      <c r="B7" s="4">
        <v>1000</v>
      </c>
      <c r="C7" s="1">
        <f t="shared" si="1"/>
        <v>804960000</v>
      </c>
      <c r="D7" s="1">
        <f t="shared" si="2"/>
        <v>920160000</v>
      </c>
      <c r="E7" s="1">
        <f t="shared" si="3"/>
        <v>115200000</v>
      </c>
      <c r="F7" s="1">
        <f t="shared" si="4"/>
        <v>1840320000</v>
      </c>
      <c r="G7" s="1">
        <v>4149885946</v>
      </c>
      <c r="H7" s="2">
        <f t="shared" si="5"/>
        <v>0.44346279004941114</v>
      </c>
      <c r="I7" s="1">
        <v>2545226463</v>
      </c>
      <c r="J7" s="1">
        <v>199105307</v>
      </c>
      <c r="K7" s="1">
        <v>1526</v>
      </c>
      <c r="L7" s="5">
        <f>$F7/(I7*64/10)</f>
        <v>0.11297619452733153</v>
      </c>
      <c r="M7" s="5">
        <f t="shared" si="0"/>
        <v>1.4442106256866374</v>
      </c>
      <c r="N7" s="5">
        <f t="shared" si="0"/>
        <v>188433.81389252949</v>
      </c>
    </row>
    <row r="8" spans="1:14">
      <c r="A8">
        <v>482</v>
      </c>
      <c r="B8" s="4">
        <v>1000</v>
      </c>
      <c r="C8" s="1">
        <f t="shared" si="1"/>
        <v>3222720000</v>
      </c>
      <c r="D8" s="1">
        <f t="shared" si="2"/>
        <v>3683520000</v>
      </c>
      <c r="E8" s="1">
        <f t="shared" si="3"/>
        <v>460800000</v>
      </c>
      <c r="F8" s="1">
        <f t="shared" si="4"/>
        <v>7367040000</v>
      </c>
      <c r="G8" s="1">
        <v>16714511968</v>
      </c>
      <c r="H8" s="2">
        <f t="shared" si="5"/>
        <v>0.44075711059373002</v>
      </c>
      <c r="I8" s="1">
        <v>8279550387</v>
      </c>
      <c r="J8" s="1">
        <v>3040574187</v>
      </c>
      <c r="K8" s="1">
        <v>1163</v>
      </c>
      <c r="L8" s="5">
        <f t="shared" si="6"/>
        <v>0.13902928857192301</v>
      </c>
      <c r="M8" s="5">
        <f t="shared" si="0"/>
        <v>0.37857981065600621</v>
      </c>
      <c r="N8" s="5">
        <f t="shared" si="0"/>
        <v>989767.84178847808</v>
      </c>
    </row>
    <row r="9" spans="1:14">
      <c r="A9">
        <v>962</v>
      </c>
      <c r="B9" s="4">
        <v>1000</v>
      </c>
      <c r="C9" s="1">
        <f t="shared" si="1"/>
        <v>12896640000</v>
      </c>
      <c r="D9" s="1">
        <f t="shared" si="2"/>
        <v>14739840000</v>
      </c>
      <c r="E9" s="1">
        <f t="shared" si="3"/>
        <v>1843200000</v>
      </c>
      <c r="F9" s="1">
        <f t="shared" si="4"/>
        <v>29479680000</v>
      </c>
      <c r="G9" s="1">
        <v>78836296474</v>
      </c>
      <c r="H9" s="2">
        <f t="shared" si="5"/>
        <v>0.37393537391399811</v>
      </c>
      <c r="I9" s="1">
        <v>41517051230</v>
      </c>
      <c r="J9" s="1">
        <v>7318079178</v>
      </c>
      <c r="K9" s="1">
        <v>287681</v>
      </c>
      <c r="L9" s="5">
        <f t="shared" si="6"/>
        <v>0.1109471858798966</v>
      </c>
      <c r="M9" s="5">
        <f t="shared" si="0"/>
        <v>0.6294274614911799</v>
      </c>
      <c r="N9" s="5">
        <f t="shared" si="0"/>
        <v>16011.484943392161</v>
      </c>
    </row>
    <row r="10" spans="1:14">
      <c r="A10">
        <v>1922</v>
      </c>
      <c r="B10" s="4">
        <v>1000</v>
      </c>
      <c r="C10" s="1">
        <f t="shared" si="1"/>
        <v>51598080000</v>
      </c>
      <c r="D10" s="1">
        <f t="shared" si="2"/>
        <v>58970880000</v>
      </c>
      <c r="E10" s="1">
        <f t="shared" si="3"/>
        <v>7372800000</v>
      </c>
      <c r="F10" s="1">
        <f t="shared" si="4"/>
        <v>117941760000</v>
      </c>
      <c r="G10" s="1">
        <v>354014868042</v>
      </c>
      <c r="H10" s="2">
        <f t="shared" si="5"/>
        <v>0.33315482101731247</v>
      </c>
      <c r="I10" s="1">
        <v>194136835505</v>
      </c>
      <c r="J10" s="1">
        <v>139489232975</v>
      </c>
      <c r="K10" s="1">
        <v>7893370650</v>
      </c>
      <c r="L10" s="5">
        <f t="shared" si="6"/>
        <v>9.4924798542548497E-2</v>
      </c>
      <c r="M10" s="5">
        <f t="shared" si="0"/>
        <v>0.13211342271344223</v>
      </c>
      <c r="N10" s="5">
        <f t="shared" si="0"/>
        <v>2.3346680166349465</v>
      </c>
    </row>
    <row r="11" spans="1:14">
      <c r="A11">
        <v>3842</v>
      </c>
      <c r="B11" s="4">
        <v>1000</v>
      </c>
      <c r="C11" s="1">
        <f t="shared" si="1"/>
        <v>206415360000</v>
      </c>
      <c r="D11" s="1">
        <f t="shared" si="2"/>
        <v>235906560000</v>
      </c>
      <c r="E11" s="1">
        <f t="shared" si="3"/>
        <v>29491200000</v>
      </c>
      <c r="F11" s="1">
        <f t="shared" si="4"/>
        <v>471813120000</v>
      </c>
      <c r="G11" s="1">
        <v>1545784109690</v>
      </c>
      <c r="H11" s="2">
        <f t="shared" si="5"/>
        <v>0.30522575374035898</v>
      </c>
      <c r="I11" s="1">
        <v>984391427372</v>
      </c>
      <c r="J11" s="1">
        <v>663780020907</v>
      </c>
      <c r="K11" s="1">
        <v>38542235695</v>
      </c>
      <c r="L11" s="5">
        <f t="shared" si="6"/>
        <v>7.48897216596148E-2</v>
      </c>
      <c r="M11" s="5">
        <f t="shared" si="0"/>
        <v>0.11106209539007619</v>
      </c>
      <c r="N11" s="5">
        <f t="shared" si="0"/>
        <v>1.9127276524221879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O11"/>
  <sheetViews>
    <sheetView topLeftCell="D1" workbookViewId="0">
      <selection activeCell="M6" sqref="M6"/>
    </sheetView>
  </sheetViews>
  <sheetFormatPr defaultColWidth="8.85546875" defaultRowHeight="12.75"/>
  <cols>
    <col min="2" max="2" width="9" style="1" bestFit="1" customWidth="1"/>
    <col min="3" max="5" width="8.85546875" style="1"/>
    <col min="6" max="6" width="9" style="1" bestFit="1" customWidth="1"/>
    <col min="8" max="8" width="8.42578125" customWidth="1"/>
    <col min="9" max="9" width="7.28515625" customWidth="1"/>
    <col min="10" max="12" width="8.7109375" style="1" customWidth="1"/>
  </cols>
  <sheetData>
    <row r="1" spans="1:15">
      <c r="A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14</v>
      </c>
      <c r="N1" s="1" t="s">
        <v>15</v>
      </c>
      <c r="O1" s="1" t="s">
        <v>13</v>
      </c>
    </row>
    <row r="2" spans="1:15">
      <c r="A2">
        <v>10</v>
      </c>
      <c r="B2" s="4">
        <v>1000</v>
      </c>
      <c r="C2" s="1">
        <f>B2*2*(FLOOR((A2-2)/8,1)*(16+24+(A2-3)*(24+8))+MOD(A2-2,8)*(2+3+(A2-3)*(3+1)))</f>
        <v>528000</v>
      </c>
      <c r="D2" s="1">
        <f>B2*2*(FLOOR((A2-2)/8,1)*(24+16+(A2-3)*(16+8))+MOD(A2-2,8)*(3+2+(A2-3)*(2+1)))</f>
        <v>416000</v>
      </c>
      <c r="E2" s="1">
        <f t="shared" ref="E2" si="0">C2+D2</f>
        <v>944000</v>
      </c>
      <c r="F2" s="1">
        <v>609455</v>
      </c>
      <c r="G2" s="2">
        <f>E2/F2</f>
        <v>1.5489248590954212</v>
      </c>
      <c r="H2" s="2">
        <f>2*E2/(MIN(C2:D2)+ABS(D2-C2))</f>
        <v>3.5757575757575757</v>
      </c>
      <c r="I2" s="3">
        <f>G2/H2</f>
        <v>0.43317390127244831</v>
      </c>
      <c r="J2" s="1">
        <v>7524</v>
      </c>
      <c r="K2" s="1">
        <v>3712</v>
      </c>
      <c r="L2" s="1">
        <v>922</v>
      </c>
      <c r="M2" s="5">
        <f>$E2/(J2*64)</f>
        <v>1.9603934077618288</v>
      </c>
      <c r="N2" s="5">
        <f t="shared" ref="N2:O11" si="1">$E2/(K2*64)</f>
        <v>3.9735991379310347</v>
      </c>
      <c r="O2" s="5">
        <f t="shared" si="1"/>
        <v>15.997830802603037</v>
      </c>
    </row>
    <row r="3" spans="1:15">
      <c r="A3">
        <v>18</v>
      </c>
      <c r="B3" s="4">
        <v>1000</v>
      </c>
      <c r="C3" s="1">
        <f t="shared" ref="C3:C11" si="2">B3*2*(FLOOR((A3-2)/8,1)*(16+24+(A3-3)*(24+8))+MOD(A3-2,8)*(2+3+(A3-3)*(3+1)))</f>
        <v>2080000</v>
      </c>
      <c r="D3" s="1">
        <f t="shared" ref="D3:D11" si="3">B3*2*(FLOOR((A3-2)/8,1)*(24+16+(A3-3)*(16+8))+MOD(A3-2,8)*(3+2+(A3-3)*(2+1)))</f>
        <v>1600000</v>
      </c>
      <c r="E3" s="1">
        <f t="shared" ref="E3:E11" si="4">C3+D3</f>
        <v>3680000</v>
      </c>
      <c r="F3" s="1">
        <v>2140148</v>
      </c>
      <c r="G3" s="2">
        <f t="shared" ref="G3:G11" si="5">E3/F3</f>
        <v>1.7195072490313754</v>
      </c>
      <c r="H3" s="2">
        <f t="shared" ref="H3:H11" si="6">2*E3/(MIN(C3:D3)+ABS(D3-C3))</f>
        <v>3.5384615384615383</v>
      </c>
      <c r="I3" s="3">
        <f t="shared" ref="I3:I11" si="7">G3/H3</f>
        <v>0.48594770081321481</v>
      </c>
      <c r="J3" s="1">
        <v>9065</v>
      </c>
      <c r="K3" s="1">
        <v>4069</v>
      </c>
      <c r="L3" s="1">
        <v>1007</v>
      </c>
      <c r="M3" s="5">
        <f t="shared" ref="M3:M11" si="8">$E3/(J3*64)</f>
        <v>6.3430777716492006</v>
      </c>
      <c r="N3" s="5">
        <f t="shared" si="1"/>
        <v>14.131236175964611</v>
      </c>
      <c r="O3" s="5">
        <f t="shared" si="1"/>
        <v>57.100297914597817</v>
      </c>
    </row>
    <row r="4" spans="1:15">
      <c r="A4">
        <v>34</v>
      </c>
      <c r="B4" s="4">
        <v>1000</v>
      </c>
      <c r="C4" s="1">
        <f t="shared" si="2"/>
        <v>8256000</v>
      </c>
      <c r="D4" s="1">
        <f t="shared" si="3"/>
        <v>6272000</v>
      </c>
      <c r="E4" s="1">
        <f t="shared" si="4"/>
        <v>14528000</v>
      </c>
      <c r="F4" s="1">
        <v>8580912</v>
      </c>
      <c r="G4" s="2">
        <f t="shared" si="5"/>
        <v>1.693060131603727</v>
      </c>
      <c r="H4" s="2">
        <f t="shared" si="6"/>
        <v>3.5193798449612403</v>
      </c>
      <c r="I4" s="3">
        <f t="shared" si="7"/>
        <v>0.48106774664511187</v>
      </c>
      <c r="J4" s="1">
        <v>85116</v>
      </c>
      <c r="K4" s="1">
        <v>4696</v>
      </c>
      <c r="L4" s="1">
        <v>1017</v>
      </c>
      <c r="M4" s="5">
        <f t="shared" si="8"/>
        <v>2.666948634804267</v>
      </c>
      <c r="N4" s="5">
        <f t="shared" si="1"/>
        <v>48.339011925042591</v>
      </c>
      <c r="O4" s="5">
        <f t="shared" si="1"/>
        <v>223.20550639134709</v>
      </c>
    </row>
    <row r="5" spans="1:15">
      <c r="A5">
        <v>66</v>
      </c>
      <c r="B5" s="4">
        <v>1000</v>
      </c>
      <c r="C5" s="1">
        <f t="shared" si="2"/>
        <v>32896000</v>
      </c>
      <c r="D5" s="1">
        <f t="shared" si="3"/>
        <v>24832000</v>
      </c>
      <c r="E5" s="1">
        <f t="shared" si="4"/>
        <v>57728000</v>
      </c>
      <c r="F5" s="1">
        <v>34565558</v>
      </c>
      <c r="G5" s="2">
        <f t="shared" si="5"/>
        <v>1.6701017816637012</v>
      </c>
      <c r="H5" s="2">
        <f t="shared" si="6"/>
        <v>3.5097276264591439</v>
      </c>
      <c r="I5" s="3">
        <f t="shared" si="7"/>
        <v>0.47584939898843814</v>
      </c>
      <c r="J5" s="1">
        <v>20930905</v>
      </c>
      <c r="K5" s="1">
        <v>7655</v>
      </c>
      <c r="L5" s="1">
        <v>1022</v>
      </c>
      <c r="M5" s="5">
        <f t="shared" si="8"/>
        <v>4.3094171035605006E-2</v>
      </c>
      <c r="N5" s="5">
        <f t="shared" si="1"/>
        <v>117.8314826910516</v>
      </c>
      <c r="O5" s="5">
        <f t="shared" si="1"/>
        <v>882.58317025440317</v>
      </c>
    </row>
    <row r="6" spans="1:15">
      <c r="A6">
        <v>122</v>
      </c>
      <c r="B6" s="4">
        <v>1000</v>
      </c>
      <c r="C6" s="1">
        <f t="shared" si="2"/>
        <v>115440000</v>
      </c>
      <c r="D6" s="1">
        <f t="shared" si="3"/>
        <v>86880000</v>
      </c>
      <c r="E6" s="1">
        <f t="shared" si="4"/>
        <v>202320000</v>
      </c>
      <c r="F6" s="1">
        <v>124533788</v>
      </c>
      <c r="G6" s="2">
        <f t="shared" si="5"/>
        <v>1.6246193362398966</v>
      </c>
      <c r="H6" s="2">
        <f t="shared" si="6"/>
        <v>3.5051975051975051</v>
      </c>
      <c r="I6" s="3">
        <f t="shared" si="7"/>
        <v>0.46348867184542725</v>
      </c>
      <c r="J6" s="1">
        <v>129531963</v>
      </c>
      <c r="K6" s="1">
        <v>3459625</v>
      </c>
      <c r="L6" s="1">
        <v>1061</v>
      </c>
      <c r="M6" s="5">
        <f t="shared" si="8"/>
        <v>2.4405173262139167E-2</v>
      </c>
      <c r="N6" s="5">
        <f t="shared" si="1"/>
        <v>0.91375510351555445</v>
      </c>
      <c r="O6" s="5">
        <f t="shared" si="1"/>
        <v>2979.5004712535342</v>
      </c>
    </row>
    <row r="7" spans="1:15">
      <c r="A7">
        <v>242</v>
      </c>
      <c r="B7" s="4">
        <v>1000</v>
      </c>
      <c r="C7" s="1">
        <f t="shared" si="2"/>
        <v>461280000</v>
      </c>
      <c r="D7" s="1">
        <f t="shared" si="3"/>
        <v>346560000</v>
      </c>
      <c r="E7" s="1">
        <f t="shared" si="4"/>
        <v>807840000</v>
      </c>
      <c r="F7" s="1">
        <v>570110102</v>
      </c>
      <c r="G7" s="2">
        <f t="shared" si="5"/>
        <v>1.4169894502237745</v>
      </c>
      <c r="H7" s="2">
        <f t="shared" si="6"/>
        <v>3.502601456815817</v>
      </c>
      <c r="I7" s="3">
        <f t="shared" si="7"/>
        <v>0.4045534348381008</v>
      </c>
      <c r="J7" s="1">
        <v>792273251</v>
      </c>
      <c r="K7" s="1">
        <v>218016192</v>
      </c>
      <c r="L7" s="1">
        <v>1052</v>
      </c>
      <c r="M7" s="5">
        <f t="shared" si="8"/>
        <v>1.5932003237605203E-2</v>
      </c>
      <c r="N7" s="5">
        <f t="shared" si="1"/>
        <v>5.7897075828202707E-2</v>
      </c>
      <c r="O7" s="5">
        <f t="shared" si="1"/>
        <v>11998.574144486693</v>
      </c>
    </row>
    <row r="8" spans="1:15">
      <c r="A8">
        <v>482</v>
      </c>
      <c r="B8" s="4">
        <v>1000</v>
      </c>
      <c r="C8" s="1">
        <f t="shared" si="2"/>
        <v>1844160000</v>
      </c>
      <c r="D8" s="1">
        <f t="shared" si="3"/>
        <v>1384320000</v>
      </c>
      <c r="E8" s="1">
        <f t="shared" si="4"/>
        <v>3228480000</v>
      </c>
      <c r="F8" s="1">
        <v>2455958232</v>
      </c>
      <c r="G8" s="2">
        <f t="shared" si="5"/>
        <v>1.3145500432109956</v>
      </c>
      <c r="H8" s="2">
        <f t="shared" si="6"/>
        <v>3.5013014055179594</v>
      </c>
      <c r="I8" s="3">
        <f t="shared" si="7"/>
        <v>0.37544612444369946</v>
      </c>
      <c r="J8" s="1">
        <v>3339787446</v>
      </c>
      <c r="K8" s="1">
        <v>1297444347</v>
      </c>
      <c r="L8" s="1">
        <v>1216</v>
      </c>
      <c r="M8" s="5">
        <f t="shared" si="8"/>
        <v>1.5104254631658376E-2</v>
      </c>
      <c r="N8" s="5">
        <f t="shared" si="1"/>
        <v>3.8880280388627723E-2</v>
      </c>
      <c r="O8" s="5">
        <f t="shared" si="1"/>
        <v>41484.375</v>
      </c>
    </row>
    <row r="9" spans="1:15">
      <c r="A9">
        <v>962</v>
      </c>
      <c r="B9" s="4">
        <v>1000</v>
      </c>
      <c r="C9" s="1">
        <f t="shared" si="2"/>
        <v>7374720000</v>
      </c>
      <c r="D9" s="1">
        <f t="shared" si="3"/>
        <v>5533440000</v>
      </c>
      <c r="E9" s="1">
        <f t="shared" si="4"/>
        <v>12908160000</v>
      </c>
      <c r="F9" s="1">
        <v>13341730856</v>
      </c>
      <c r="G9" s="2">
        <f t="shared" si="5"/>
        <v>0.96750265309054595</v>
      </c>
      <c r="H9" s="2">
        <f t="shared" si="6"/>
        <v>3.500650872168706</v>
      </c>
      <c r="I9" s="3">
        <f t="shared" si="7"/>
        <v>0.27637793325307058</v>
      </c>
      <c r="J9" s="1">
        <v>14055724285</v>
      </c>
      <c r="K9" s="1">
        <v>7345197550</v>
      </c>
      <c r="L9" s="1">
        <v>809193</v>
      </c>
      <c r="M9" s="5">
        <f t="shared" si="8"/>
        <v>1.4349313910151162E-2</v>
      </c>
      <c r="N9" s="5">
        <f t="shared" si="1"/>
        <v>2.7458757729395582E-2</v>
      </c>
      <c r="O9" s="5">
        <f t="shared" si="1"/>
        <v>249.24832518323811</v>
      </c>
    </row>
    <row r="10" spans="1:15">
      <c r="A10">
        <v>1922</v>
      </c>
      <c r="B10" s="4">
        <v>1000</v>
      </c>
      <c r="C10" s="1">
        <f t="shared" si="2"/>
        <v>29495040000</v>
      </c>
      <c r="D10" s="1">
        <f t="shared" si="3"/>
        <v>22126080000</v>
      </c>
      <c r="E10" s="1">
        <f t="shared" si="4"/>
        <v>51621120000</v>
      </c>
      <c r="F10" s="1">
        <v>77109120432</v>
      </c>
      <c r="G10" s="2">
        <f t="shared" si="5"/>
        <v>0.66945543809597685</v>
      </c>
      <c r="H10" s="2">
        <f t="shared" si="6"/>
        <v>3.5003254784533264</v>
      </c>
      <c r="I10" s="3">
        <f t="shared" si="7"/>
        <v>0.19125519675724162</v>
      </c>
      <c r="J10" s="1">
        <v>59007828325</v>
      </c>
      <c r="K10" s="1">
        <v>36446923740</v>
      </c>
      <c r="L10" s="1">
        <v>7789079598</v>
      </c>
      <c r="M10" s="5">
        <f t="shared" si="8"/>
        <v>1.3669033802728072E-2</v>
      </c>
      <c r="N10" s="5">
        <f t="shared" si="1"/>
        <v>2.2130262783050452E-2</v>
      </c>
      <c r="O10" s="5">
        <f t="shared" si="1"/>
        <v>0.10355267138457609</v>
      </c>
    </row>
    <row r="11" spans="1:15">
      <c r="A11">
        <v>3842</v>
      </c>
      <c r="B11" s="4">
        <v>1000</v>
      </c>
      <c r="C11" s="1">
        <f t="shared" si="2"/>
        <v>117972480000</v>
      </c>
      <c r="D11" s="1">
        <f t="shared" si="3"/>
        <v>88488960000</v>
      </c>
      <c r="E11" s="1">
        <f t="shared" si="4"/>
        <v>206461440000</v>
      </c>
      <c r="F11" s="1">
        <v>322608921400</v>
      </c>
      <c r="G11" s="2">
        <f t="shared" si="5"/>
        <v>0.63997436618936598</v>
      </c>
      <c r="H11" s="2">
        <f t="shared" si="6"/>
        <v>3.5001627498209751</v>
      </c>
      <c r="I11" s="3">
        <f t="shared" si="7"/>
        <v>0.18284131679936858</v>
      </c>
      <c r="J11" s="1">
        <v>258803668862</v>
      </c>
      <c r="K11" s="1">
        <v>161272355675</v>
      </c>
      <c r="L11" s="1">
        <v>38520460874</v>
      </c>
      <c r="M11" s="5">
        <f t="shared" si="8"/>
        <v>1.2464892844004292E-2</v>
      </c>
      <c r="N11" s="5">
        <f t="shared" si="1"/>
        <v>2.0003180250563423E-2</v>
      </c>
      <c r="O11" s="5">
        <f t="shared" si="1"/>
        <v>8.3746661561295427E-2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O11"/>
  <sheetViews>
    <sheetView workbookViewId="0"/>
  </sheetViews>
  <sheetFormatPr defaultColWidth="8.85546875" defaultRowHeight="12.75"/>
  <cols>
    <col min="2" max="2" width="9" style="1" bestFit="1" customWidth="1"/>
    <col min="3" max="5" width="8.85546875" style="1"/>
    <col min="6" max="6" width="9" style="1" bestFit="1" customWidth="1"/>
    <col min="8" max="8" width="8.42578125" customWidth="1"/>
    <col min="9" max="9" width="7.28515625" customWidth="1"/>
    <col min="10" max="10" width="8.85546875" customWidth="1"/>
    <col min="11" max="11" width="9" bestFit="1" customWidth="1"/>
    <col min="12" max="12" width="8.85546875" customWidth="1"/>
  </cols>
  <sheetData>
    <row r="1" spans="1:15">
      <c r="A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14</v>
      </c>
      <c r="N1" s="1" t="s">
        <v>15</v>
      </c>
      <c r="O1" s="1" t="s">
        <v>13</v>
      </c>
    </row>
    <row r="2" spans="1:15">
      <c r="A2">
        <v>10</v>
      </c>
      <c r="B2" s="4">
        <v>1000</v>
      </c>
      <c r="C2" s="1">
        <f>B2*2*(FLOOR((A2-2)/8,1)*(16+24+(A2-3)*(24+8))+MOD(A2-2,8)*(2+3+(A2-3)*(3+1)))</f>
        <v>528000</v>
      </c>
      <c r="D2" s="1">
        <f>B2*((FLOOR((A2-2)/8,1)*(24+16+(A2-3)*(16+8))+MOD(A2-2,8)*(3+2+(A2-3)*(2+1)))+(FLOOR((A2-2)/8,1)*(32+24+(A2-3)*(32+8))+MOD(A2-2,8)*(3+2+(A2-3)*(2+1))))</f>
        <v>544000</v>
      </c>
      <c r="E2" s="1">
        <f t="shared" ref="E2" si="0">C2+D2</f>
        <v>1072000</v>
      </c>
      <c r="F2" s="1">
        <v>556954</v>
      </c>
      <c r="G2" s="2">
        <f>E2/F2</f>
        <v>1.9247550066971419</v>
      </c>
      <c r="H2" s="2">
        <f>2*E2/(MIN(C2:D2)+ABS(D2-C2))</f>
        <v>3.9411764705882355</v>
      </c>
      <c r="I2" s="3">
        <f>G2/H2</f>
        <v>0.48837067334106582</v>
      </c>
      <c r="J2" s="1">
        <v>8280</v>
      </c>
      <c r="K2" s="1">
        <v>3819</v>
      </c>
      <c r="L2" s="1">
        <v>943</v>
      </c>
      <c r="M2" s="5">
        <f>$E2/(J2*64)</f>
        <v>2.0229468599033815</v>
      </c>
      <c r="N2" s="5">
        <f t="shared" ref="N2:O11" si="1">$E2/(K2*64)</f>
        <v>4.3859649122807021</v>
      </c>
      <c r="O2" s="5">
        <f t="shared" si="1"/>
        <v>17.762460233297986</v>
      </c>
    </row>
    <row r="3" spans="1:15">
      <c r="A3">
        <v>18</v>
      </c>
      <c r="B3" s="4">
        <v>1000</v>
      </c>
      <c r="C3" s="1">
        <f t="shared" ref="C3:C11" si="2">B3*2*(FLOOR((A3-2)/8,1)*(16+24+(A3-3)*(24+8))+MOD(A3-2,8)*(2+3+(A3-3)*(3+1)))</f>
        <v>2080000</v>
      </c>
      <c r="D3" s="1">
        <f t="shared" ref="D3:D11" si="3">B3*((FLOOR((A3-2)/8,1)*(24+16+(A3-3)*(16+8))+MOD(A3-2,8)*(3+2+(A3-3)*(2+1)))+(FLOOR((A3-2)/8,1)*(32+24+(A3-3)*(32+8))+MOD(A3-2,8)*(3+2+(A3-3)*(2+1))))</f>
        <v>2112000</v>
      </c>
      <c r="E3" s="1">
        <f t="shared" ref="E3:E11" si="4">C3+D3</f>
        <v>4192000</v>
      </c>
      <c r="F3" s="1">
        <v>2030545</v>
      </c>
      <c r="G3" s="2">
        <f t="shared" ref="G3:G11" si="5">E3/F3</f>
        <v>2.064470376179794</v>
      </c>
      <c r="H3" s="2">
        <f t="shared" ref="H3:H11" si="6">2*E3/(MIN(C3:D3)+ABS(D3-C3))</f>
        <v>3.9696969696969697</v>
      </c>
      <c r="I3" s="3">
        <f t="shared" ref="I3:I11" si="7">G3/H3</f>
        <v>0.52005742300712365</v>
      </c>
      <c r="J3" s="1">
        <v>8989</v>
      </c>
      <c r="K3" s="1">
        <v>4726</v>
      </c>
      <c r="L3" s="1">
        <v>1047</v>
      </c>
      <c r="M3" s="5">
        <f t="shared" ref="M3:M11" si="8">$E3/(J3*64)</f>
        <v>7.2866837245522307</v>
      </c>
      <c r="N3" s="5">
        <f t="shared" si="1"/>
        <v>13.859500634786288</v>
      </c>
      <c r="O3" s="5">
        <f t="shared" si="1"/>
        <v>62.559694364851957</v>
      </c>
    </row>
    <row r="4" spans="1:15">
      <c r="A4">
        <v>34</v>
      </c>
      <c r="B4" s="4">
        <v>1000</v>
      </c>
      <c r="C4" s="1">
        <f t="shared" si="2"/>
        <v>8256000</v>
      </c>
      <c r="D4" s="1">
        <f t="shared" si="3"/>
        <v>8320000</v>
      </c>
      <c r="E4" s="1">
        <f t="shared" si="4"/>
        <v>16576000</v>
      </c>
      <c r="F4" s="1">
        <v>7175058</v>
      </c>
      <c r="G4" s="2">
        <f t="shared" si="5"/>
        <v>2.3102252274476389</v>
      </c>
      <c r="H4" s="2">
        <f t="shared" si="6"/>
        <v>3.9846153846153847</v>
      </c>
      <c r="I4" s="3">
        <f t="shared" si="7"/>
        <v>0.57978625399265071</v>
      </c>
      <c r="J4" s="1">
        <v>23086</v>
      </c>
      <c r="K4" s="1">
        <v>5258</v>
      </c>
      <c r="L4" s="1">
        <v>1009</v>
      </c>
      <c r="M4" s="5">
        <f t="shared" si="8"/>
        <v>11.218920557913886</v>
      </c>
      <c r="N4" s="5">
        <f t="shared" si="1"/>
        <v>49.258273107645493</v>
      </c>
      <c r="O4" s="5">
        <f t="shared" si="1"/>
        <v>256.6897918731417</v>
      </c>
    </row>
    <row r="5" spans="1:15">
      <c r="A5">
        <v>66</v>
      </c>
      <c r="B5" s="4">
        <v>1000</v>
      </c>
      <c r="C5" s="1">
        <f t="shared" si="2"/>
        <v>32896000</v>
      </c>
      <c r="D5" s="1">
        <f t="shared" si="3"/>
        <v>33024000</v>
      </c>
      <c r="E5" s="1">
        <f t="shared" si="4"/>
        <v>65920000</v>
      </c>
      <c r="F5" s="1">
        <v>32227887</v>
      </c>
      <c r="G5" s="2">
        <f t="shared" si="5"/>
        <v>2.0454335091841425</v>
      </c>
      <c r="H5" s="2">
        <f t="shared" si="6"/>
        <v>3.9922480620155039</v>
      </c>
      <c r="I5" s="3">
        <f t="shared" si="7"/>
        <v>0.51235130618398905</v>
      </c>
      <c r="J5" s="1">
        <v>20653787</v>
      </c>
      <c r="K5" s="1">
        <v>7019</v>
      </c>
      <c r="L5" s="1">
        <v>1022</v>
      </c>
      <c r="M5" s="5">
        <f t="shared" si="8"/>
        <v>4.9869789012542833E-2</v>
      </c>
      <c r="N5" s="5">
        <f t="shared" si="1"/>
        <v>146.74455050577006</v>
      </c>
      <c r="O5" s="5">
        <f t="shared" si="1"/>
        <v>1007.8277886497065</v>
      </c>
    </row>
    <row r="6" spans="1:15">
      <c r="A6">
        <v>122</v>
      </c>
      <c r="B6" s="4">
        <v>1000</v>
      </c>
      <c r="C6" s="1">
        <f t="shared" si="2"/>
        <v>115440000</v>
      </c>
      <c r="D6" s="1">
        <f t="shared" si="3"/>
        <v>115680000</v>
      </c>
      <c r="E6" s="1">
        <f t="shared" si="4"/>
        <v>231120000</v>
      </c>
      <c r="F6" s="1">
        <v>118033356</v>
      </c>
      <c r="G6" s="2">
        <f t="shared" si="5"/>
        <v>1.9580905587400226</v>
      </c>
      <c r="H6" s="2">
        <f t="shared" si="6"/>
        <v>3.995850622406639</v>
      </c>
      <c r="I6" s="3">
        <f t="shared" si="7"/>
        <v>0.49003097056733691</v>
      </c>
      <c r="J6" s="1">
        <v>128968216</v>
      </c>
      <c r="K6" s="1">
        <v>8787574</v>
      </c>
      <c r="L6" s="1">
        <v>1008</v>
      </c>
      <c r="M6" s="5">
        <f t="shared" si="8"/>
        <v>2.8001085166596395E-2</v>
      </c>
      <c r="N6" s="5">
        <f t="shared" si="1"/>
        <v>0.41094959769328826</v>
      </c>
      <c r="O6" s="5">
        <f t="shared" si="1"/>
        <v>3582.5892857142858</v>
      </c>
    </row>
    <row r="7" spans="1:15">
      <c r="A7">
        <v>242</v>
      </c>
      <c r="B7" s="4">
        <v>1000</v>
      </c>
      <c r="C7" s="1">
        <f t="shared" si="2"/>
        <v>461280000</v>
      </c>
      <c r="D7" s="1">
        <f t="shared" si="3"/>
        <v>461760000</v>
      </c>
      <c r="E7" s="1">
        <f t="shared" si="4"/>
        <v>923040000</v>
      </c>
      <c r="F7" s="1">
        <v>514134617</v>
      </c>
      <c r="G7" s="2">
        <f t="shared" si="5"/>
        <v>1.795327467708715</v>
      </c>
      <c r="H7" s="2">
        <f t="shared" si="6"/>
        <v>3.997920997920998</v>
      </c>
      <c r="I7" s="3">
        <f t="shared" si="7"/>
        <v>0.44906526883405717</v>
      </c>
      <c r="J7" s="1">
        <v>746686255</v>
      </c>
      <c r="K7" s="1">
        <v>211848137</v>
      </c>
      <c r="L7" s="1">
        <v>1075</v>
      </c>
      <c r="M7" s="5">
        <f t="shared" si="8"/>
        <v>1.9315341488373855E-2</v>
      </c>
      <c r="N7" s="5">
        <f t="shared" si="1"/>
        <v>6.8079428048026691E-2</v>
      </c>
      <c r="O7" s="5">
        <f t="shared" si="1"/>
        <v>13416.279069767443</v>
      </c>
    </row>
    <row r="8" spans="1:15">
      <c r="A8">
        <v>482</v>
      </c>
      <c r="B8" s="4">
        <v>1000</v>
      </c>
      <c r="C8" s="1">
        <f t="shared" si="2"/>
        <v>1844160000</v>
      </c>
      <c r="D8" s="1">
        <f t="shared" si="3"/>
        <v>1845120000</v>
      </c>
      <c r="E8" s="1">
        <f t="shared" si="4"/>
        <v>3689280000</v>
      </c>
      <c r="F8" s="1">
        <v>2113379757</v>
      </c>
      <c r="G8" s="2">
        <f t="shared" si="5"/>
        <v>1.7456777409645643</v>
      </c>
      <c r="H8" s="2">
        <f t="shared" si="6"/>
        <v>3.9989594172736731</v>
      </c>
      <c r="I8" s="3">
        <f t="shared" si="7"/>
        <v>0.43653299741528656</v>
      </c>
      <c r="J8" s="1">
        <v>3112232036</v>
      </c>
      <c r="K8" s="1">
        <v>913585507</v>
      </c>
      <c r="L8" s="1">
        <v>2165</v>
      </c>
      <c r="M8" s="5">
        <f t="shared" si="8"/>
        <v>1.8522076546094651E-2</v>
      </c>
      <c r="N8" s="5">
        <f t="shared" si="1"/>
        <v>6.309754211107467E-2</v>
      </c>
      <c r="O8" s="5">
        <f t="shared" si="1"/>
        <v>26625.866050808316</v>
      </c>
    </row>
    <row r="9" spans="1:15">
      <c r="A9">
        <v>962</v>
      </c>
      <c r="B9" s="4">
        <v>1000</v>
      </c>
      <c r="C9" s="1">
        <f t="shared" si="2"/>
        <v>7374720000</v>
      </c>
      <c r="D9" s="1">
        <f t="shared" si="3"/>
        <v>7376640000</v>
      </c>
      <c r="E9" s="1">
        <f t="shared" si="4"/>
        <v>14751360000</v>
      </c>
      <c r="F9" s="1">
        <v>11778571009</v>
      </c>
      <c r="G9" s="2">
        <f t="shared" si="5"/>
        <v>1.2523896140481297</v>
      </c>
      <c r="H9" s="2">
        <f t="shared" si="6"/>
        <v>3.9994794377928162</v>
      </c>
      <c r="I9" s="3">
        <f t="shared" si="7"/>
        <v>0.31313815548437551</v>
      </c>
      <c r="J9" s="1">
        <v>13268034301</v>
      </c>
      <c r="K9" s="1">
        <v>6349474537</v>
      </c>
      <c r="L9" s="1">
        <v>1064463</v>
      </c>
      <c r="M9" s="5">
        <f t="shared" si="8"/>
        <v>1.7371827263261461E-2</v>
      </c>
      <c r="N9" s="5">
        <f t="shared" si="1"/>
        <v>3.630064167623262E-2</v>
      </c>
      <c r="O9" s="5">
        <f t="shared" si="1"/>
        <v>216.53171599200724</v>
      </c>
    </row>
    <row r="10" spans="1:15">
      <c r="A10">
        <v>1922</v>
      </c>
      <c r="B10" s="4">
        <v>1000</v>
      </c>
      <c r="C10" s="1">
        <f t="shared" si="2"/>
        <v>29495040000</v>
      </c>
      <c r="D10" s="1">
        <f t="shared" si="3"/>
        <v>29498880000</v>
      </c>
      <c r="E10" s="1">
        <f t="shared" si="4"/>
        <v>58993920000</v>
      </c>
      <c r="F10" s="1">
        <v>63603267703</v>
      </c>
      <c r="G10" s="2">
        <f t="shared" si="5"/>
        <v>0.9275297029623748</v>
      </c>
      <c r="H10" s="2">
        <f t="shared" si="6"/>
        <v>3.9997396511325176</v>
      </c>
      <c r="I10" s="3">
        <f t="shared" si="7"/>
        <v>0.23189751930472444</v>
      </c>
      <c r="J10" s="1">
        <v>55974679645</v>
      </c>
      <c r="K10" s="1">
        <v>33587268503</v>
      </c>
      <c r="L10" s="1">
        <v>7733202693</v>
      </c>
      <c r="M10" s="5">
        <f t="shared" si="8"/>
        <v>1.6467803046771683E-2</v>
      </c>
      <c r="N10" s="5">
        <f t="shared" si="1"/>
        <v>2.7444327600431903E-2</v>
      </c>
      <c r="O10" s="5">
        <f t="shared" si="1"/>
        <v>0.11919770327944254</v>
      </c>
    </row>
    <row r="11" spans="1:15">
      <c r="A11">
        <v>3842</v>
      </c>
      <c r="B11" s="4">
        <v>1000</v>
      </c>
      <c r="C11" s="1">
        <f t="shared" si="2"/>
        <v>117972480000</v>
      </c>
      <c r="D11" s="1">
        <f t="shared" si="3"/>
        <v>117980160000</v>
      </c>
      <c r="E11" s="1">
        <f t="shared" si="4"/>
        <v>235952640000</v>
      </c>
      <c r="F11" s="1">
        <v>288138307328</v>
      </c>
      <c r="G11" s="2">
        <f t="shared" si="5"/>
        <v>0.8188867429258726</v>
      </c>
      <c r="H11" s="2">
        <f t="shared" si="6"/>
        <v>3.9998698086186693</v>
      </c>
      <c r="I11" s="3">
        <f t="shared" si="7"/>
        <v>0.20472834919811306</v>
      </c>
      <c r="J11" s="1">
        <v>243818914456</v>
      </c>
      <c r="K11" s="1">
        <v>149636781655</v>
      </c>
      <c r="L11" s="1">
        <v>37848264041</v>
      </c>
      <c r="M11" s="5">
        <f t="shared" si="8"/>
        <v>1.5120894161249822E-2</v>
      </c>
      <c r="N11" s="5">
        <f t="shared" si="1"/>
        <v>2.4638059969106597E-2</v>
      </c>
      <c r="O11" s="5">
        <f t="shared" si="1"/>
        <v>9.7408958994955025E-2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G8" sqref="G8"/>
    </sheetView>
  </sheetViews>
  <sheetFormatPr defaultRowHeight="12.75"/>
  <cols>
    <col min="2" max="2" width="9.140625" style="1" customWidth="1"/>
    <col min="5" max="5" width="9.5703125" style="1" customWidth="1"/>
  </cols>
  <sheetData>
    <row r="1" spans="1:6">
      <c r="A1" t="s">
        <v>19</v>
      </c>
      <c r="D1" t="s">
        <v>20</v>
      </c>
    </row>
    <row r="2" spans="1:6">
      <c r="A2" t="s">
        <v>21</v>
      </c>
      <c r="B2" s="1" t="s">
        <v>6</v>
      </c>
      <c r="C2" t="s">
        <v>22</v>
      </c>
      <c r="D2" t="s">
        <v>21</v>
      </c>
      <c r="E2" s="1" t="s">
        <v>6</v>
      </c>
      <c r="F2" t="s">
        <v>23</v>
      </c>
    </row>
    <row r="3" spans="1:6">
      <c r="A3" t="s">
        <v>18</v>
      </c>
      <c r="B3" s="1">
        <v>289774979577</v>
      </c>
      <c r="D3">
        <v>1</v>
      </c>
      <c r="E3" s="1">
        <v>17036254999</v>
      </c>
      <c r="F3" s="5">
        <f>$E$3/E3</f>
        <v>1</v>
      </c>
    </row>
    <row r="4" spans="1:6">
      <c r="A4">
        <v>1</v>
      </c>
      <c r="B4" s="1">
        <v>300646909920</v>
      </c>
      <c r="C4" s="5">
        <f>$B$4/B4</f>
        <v>1</v>
      </c>
      <c r="D4">
        <v>2</v>
      </c>
      <c r="E4" s="1">
        <v>21204302129</v>
      </c>
      <c r="F4" s="5">
        <f t="shared" ref="F4:F9" si="0">$E$3/E4</f>
        <v>0.80343389258260078</v>
      </c>
    </row>
    <row r="5" spans="1:6">
      <c r="A5">
        <v>2</v>
      </c>
      <c r="B5" s="1">
        <v>152976012295</v>
      </c>
      <c r="C5" s="5">
        <f t="shared" ref="C5:C13" si="1">$B$4/B5</f>
        <v>1.9653206107911247</v>
      </c>
      <c r="D5">
        <v>4</v>
      </c>
      <c r="E5" s="1">
        <v>26101815056</v>
      </c>
      <c r="F5" s="5">
        <f t="shared" si="0"/>
        <v>0.65268468734644147</v>
      </c>
    </row>
    <row r="6" spans="1:6">
      <c r="A6">
        <v>4</v>
      </c>
      <c r="B6" s="1">
        <v>81678153773</v>
      </c>
      <c r="C6" s="5">
        <f t="shared" si="1"/>
        <v>3.6808729878439488</v>
      </c>
      <c r="D6">
        <v>6</v>
      </c>
      <c r="E6" s="1">
        <v>28164078259</v>
      </c>
      <c r="F6" s="5">
        <f t="shared" si="0"/>
        <v>0.60489304291561408</v>
      </c>
    </row>
    <row r="7" spans="1:6">
      <c r="A7">
        <v>6</v>
      </c>
      <c r="B7" s="1">
        <v>62859134506</v>
      </c>
      <c r="C7" s="5">
        <f t="shared" si="1"/>
        <v>4.7828674747550464</v>
      </c>
      <c r="D7">
        <v>8</v>
      </c>
      <c r="E7" s="1">
        <v>30825554830</v>
      </c>
      <c r="F7" s="5">
        <f t="shared" si="0"/>
        <v>0.55266661355986368</v>
      </c>
    </row>
    <row r="8" spans="1:6">
      <c r="A8">
        <v>8</v>
      </c>
      <c r="B8" s="1">
        <v>47518479658</v>
      </c>
      <c r="C8" s="5">
        <f t="shared" si="1"/>
        <v>6.326947160006295</v>
      </c>
      <c r="D8">
        <v>10</v>
      </c>
      <c r="E8" s="1">
        <v>36256056443</v>
      </c>
      <c r="F8" s="5">
        <f t="shared" si="0"/>
        <v>0.46988714908317641</v>
      </c>
    </row>
    <row r="9" spans="1:6">
      <c r="A9">
        <v>10</v>
      </c>
      <c r="B9" s="1">
        <v>53653018170</v>
      </c>
      <c r="C9" s="5">
        <f t="shared" si="1"/>
        <v>5.6035414255242451</v>
      </c>
      <c r="D9">
        <v>12</v>
      </c>
      <c r="E9" s="1">
        <v>46046129469</v>
      </c>
      <c r="F9" s="5">
        <f t="shared" si="0"/>
        <v>0.36998234586621342</v>
      </c>
    </row>
    <row r="10" spans="1:6">
      <c r="A10">
        <v>12</v>
      </c>
      <c r="B10" s="1">
        <v>46556729735</v>
      </c>
      <c r="C10" s="5">
        <f t="shared" si="1"/>
        <v>6.4576466524018414</v>
      </c>
    </row>
    <row r="11" spans="1:6">
      <c r="A11">
        <v>16</v>
      </c>
      <c r="B11" s="1">
        <v>48420333428</v>
      </c>
      <c r="C11" s="5">
        <f t="shared" si="1"/>
        <v>6.2091044946449108</v>
      </c>
    </row>
    <row r="12" spans="1:6">
      <c r="A12">
        <v>20</v>
      </c>
      <c r="B12" s="1">
        <v>48674157041</v>
      </c>
      <c r="C12" s="5">
        <f t="shared" si="1"/>
        <v>6.1767255602753277</v>
      </c>
    </row>
    <row r="13" spans="1:6">
      <c r="A13">
        <v>24</v>
      </c>
      <c r="B13" s="1">
        <v>44813138615</v>
      </c>
      <c r="C13" s="5">
        <f t="shared" si="1"/>
        <v>6.7089009877867936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E10" sqref="E10"/>
    </sheetView>
  </sheetViews>
  <sheetFormatPr defaultRowHeight="12.75"/>
  <cols>
    <col min="2" max="2" width="9.140625" style="1"/>
    <col min="4" max="4" width="9.140625" style="1"/>
    <col min="6" max="6" width="9.140625" style="1"/>
  </cols>
  <sheetData>
    <row r="1" spans="1:6">
      <c r="A1" t="s">
        <v>0</v>
      </c>
      <c r="B1" t="s">
        <v>16</v>
      </c>
      <c r="C1" t="s">
        <v>17</v>
      </c>
      <c r="D1" t="s">
        <v>18</v>
      </c>
    </row>
    <row r="2" spans="1:6">
      <c r="A2">
        <v>8</v>
      </c>
      <c r="C2" s="1">
        <v>1928770</v>
      </c>
      <c r="D2" s="1">
        <v>984673</v>
      </c>
      <c r="F2"/>
    </row>
    <row r="3" spans="1:6">
      <c r="A3">
        <v>14</v>
      </c>
      <c r="C3" s="1">
        <v>7297062</v>
      </c>
      <c r="D3" s="1">
        <v>4466187</v>
      </c>
      <c r="F3"/>
    </row>
    <row r="4" spans="1:6">
      <c r="A4">
        <v>26</v>
      </c>
      <c r="C4" s="1">
        <v>29534200</v>
      </c>
      <c r="D4" s="1">
        <v>17933604</v>
      </c>
      <c r="F4"/>
    </row>
    <row r="5" spans="1:6">
      <c r="A5">
        <v>50</v>
      </c>
      <c r="C5" s="1">
        <v>117667172</v>
      </c>
      <c r="D5" s="1">
        <v>70529758</v>
      </c>
      <c r="F5"/>
    </row>
    <row r="6" spans="1:6">
      <c r="A6">
        <v>122</v>
      </c>
      <c r="C6" s="1">
        <v>742727438</v>
      </c>
      <c r="D6" s="1">
        <v>424078593</v>
      </c>
      <c r="F6"/>
    </row>
    <row r="7" spans="1:6">
      <c r="A7">
        <v>242</v>
      </c>
      <c r="C7" s="1">
        <v>3119875776</v>
      </c>
      <c r="D7" s="1">
        <v>1674315443</v>
      </c>
      <c r="F7"/>
    </row>
    <row r="8" spans="1:6">
      <c r="A8">
        <v>482</v>
      </c>
      <c r="C8" s="1">
        <v>14822367366</v>
      </c>
      <c r="D8" s="1">
        <v>6897876151</v>
      </c>
      <c r="F8"/>
    </row>
    <row r="9" spans="1:6">
      <c r="A9">
        <v>962</v>
      </c>
      <c r="C9" s="1">
        <v>93828448269</v>
      </c>
      <c r="D9" s="1">
        <v>30231108504</v>
      </c>
      <c r="F9"/>
    </row>
    <row r="10" spans="1:6">
      <c r="A10">
        <v>1922</v>
      </c>
      <c r="C10" s="1">
        <v>804670339872</v>
      </c>
      <c r="D10" s="1">
        <v>139269726014</v>
      </c>
      <c r="F10"/>
    </row>
    <row r="11" spans="1:6">
      <c r="A11">
        <v>3842</v>
      </c>
      <c r="C11" s="1">
        <v>3523207716584</v>
      </c>
      <c r="D11" s="1">
        <v>728742030923</v>
      </c>
      <c r="F11"/>
    </row>
    <row r="12" spans="1:6">
      <c r="F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D15" sqref="D15"/>
    </sheetView>
  </sheetViews>
  <sheetFormatPr defaultRowHeight="12.75"/>
  <cols>
    <col min="2" max="2" width="9.140625" style="1" customWidth="1"/>
    <col min="5" max="5" width="9.5703125" style="1" customWidth="1"/>
  </cols>
  <sheetData>
    <row r="1" spans="1:6">
      <c r="A1" t="s">
        <v>19</v>
      </c>
      <c r="D1" t="s">
        <v>20</v>
      </c>
    </row>
    <row r="2" spans="1:6">
      <c r="A2" t="s">
        <v>21</v>
      </c>
      <c r="B2" s="1" t="s">
        <v>6</v>
      </c>
      <c r="C2" t="s">
        <v>22</v>
      </c>
      <c r="D2" t="s">
        <v>21</v>
      </c>
      <c r="E2" s="1" t="s">
        <v>6</v>
      </c>
      <c r="F2" t="s">
        <v>23</v>
      </c>
    </row>
    <row r="3" spans="1:6">
      <c r="A3" t="s">
        <v>18</v>
      </c>
      <c r="B3" s="1">
        <v>728632702118</v>
      </c>
      <c r="D3">
        <v>1</v>
      </c>
      <c r="E3" s="1">
        <v>41555343536</v>
      </c>
      <c r="F3" s="5">
        <f>$E$3/E3</f>
        <v>1</v>
      </c>
    </row>
    <row r="4" spans="1:6">
      <c r="A4">
        <v>1</v>
      </c>
      <c r="B4" s="1">
        <v>733314727132</v>
      </c>
      <c r="C4" s="5">
        <f>$B$4/B4</f>
        <v>1</v>
      </c>
      <c r="D4">
        <v>2</v>
      </c>
      <c r="E4" s="1">
        <v>47053883254</v>
      </c>
      <c r="F4" s="5">
        <f t="shared" ref="F4:F9" si="0">$E$3/E4</f>
        <v>0.88314376332515399</v>
      </c>
    </row>
    <row r="5" spans="1:6">
      <c r="A5">
        <v>2</v>
      </c>
      <c r="B5" s="1">
        <v>380862967514</v>
      </c>
      <c r="C5" s="5">
        <f t="shared" ref="C5:C13" si="1">$B$4/B5</f>
        <v>1.9254030706071321</v>
      </c>
      <c r="D5">
        <v>4</v>
      </c>
      <c r="E5" s="1">
        <v>57779151942</v>
      </c>
      <c r="F5" s="5">
        <f t="shared" si="0"/>
        <v>0.71920999425042065</v>
      </c>
    </row>
    <row r="6" spans="1:6">
      <c r="A6">
        <v>4</v>
      </c>
      <c r="B6" s="1">
        <v>231011424735</v>
      </c>
      <c r="C6" s="5">
        <f t="shared" si="1"/>
        <v>3.174365631367396</v>
      </c>
      <c r="D6">
        <v>6</v>
      </c>
      <c r="E6" s="1">
        <v>60312988433</v>
      </c>
      <c r="F6" s="5">
        <f t="shared" si="0"/>
        <v>0.68899493484993968</v>
      </c>
    </row>
    <row r="7" spans="1:6">
      <c r="A7">
        <v>6</v>
      </c>
      <c r="B7" s="1">
        <v>161230160220</v>
      </c>
      <c r="C7" s="5">
        <f t="shared" si="1"/>
        <v>4.5482478348429689</v>
      </c>
      <c r="D7">
        <v>8</v>
      </c>
      <c r="E7" s="1">
        <v>65120138320</v>
      </c>
      <c r="F7" s="5">
        <f t="shared" si="0"/>
        <v>0.63813352686379854</v>
      </c>
    </row>
    <row r="8" spans="1:6">
      <c r="A8">
        <v>8</v>
      </c>
      <c r="B8" s="1">
        <v>122628513899</v>
      </c>
      <c r="C8" s="5">
        <f t="shared" si="1"/>
        <v>5.9799691263972825</v>
      </c>
      <c r="D8">
        <v>10</v>
      </c>
      <c r="E8" s="1">
        <v>68353349704</v>
      </c>
      <c r="F8" s="5">
        <f t="shared" si="0"/>
        <v>0.60794889666640883</v>
      </c>
    </row>
    <row r="9" spans="1:6">
      <c r="A9">
        <v>10</v>
      </c>
      <c r="B9" s="1">
        <v>98513025514</v>
      </c>
      <c r="C9" s="5">
        <f t="shared" si="1"/>
        <v>7.4438352015468885</v>
      </c>
      <c r="D9">
        <v>12</v>
      </c>
      <c r="E9" s="1">
        <v>82384155609</v>
      </c>
      <c r="F9" s="5">
        <f t="shared" si="0"/>
        <v>0.50440941257229222</v>
      </c>
    </row>
    <row r="10" spans="1:6">
      <c r="A10">
        <v>12</v>
      </c>
      <c r="B10" s="1">
        <v>82500722689</v>
      </c>
      <c r="C10" s="5">
        <f t="shared" si="1"/>
        <v>8.8885854963519542</v>
      </c>
    </row>
    <row r="11" spans="1:6">
      <c r="A11">
        <v>16</v>
      </c>
      <c r="B11" s="1">
        <v>69811242071</v>
      </c>
      <c r="C11" s="5">
        <f t="shared" si="1"/>
        <v>10.50424982248845</v>
      </c>
    </row>
    <row r="12" spans="1:6">
      <c r="A12">
        <v>20</v>
      </c>
      <c r="B12" s="1">
        <v>72087170374</v>
      </c>
      <c r="C12" s="5">
        <f t="shared" si="1"/>
        <v>10.172610789512802</v>
      </c>
    </row>
    <row r="13" spans="1:6">
      <c r="A13">
        <v>24</v>
      </c>
      <c r="B13" s="1">
        <v>63151564389</v>
      </c>
      <c r="C13" s="5">
        <f t="shared" si="1"/>
        <v>11.611980387610664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ADI_serial</vt:lpstr>
      <vt:lpstr>ADI_scalar</vt:lpstr>
      <vt:lpstr>ADI_AVX</vt:lpstr>
      <vt:lpstr>ADI_scaling</vt:lpstr>
      <vt:lpstr>RW_runtime</vt:lpstr>
      <vt:lpstr>RW_scaling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Sam</cp:lastModifiedBy>
  <cp:revision>1</cp:revision>
  <dcterms:created xsi:type="dcterms:W3CDTF">2017-06-19T18:16:17Z</dcterms:created>
  <dcterms:modified xsi:type="dcterms:W3CDTF">2017-08-03T23:14:58Z</dcterms:modified>
  <dc:language>en-US</dc:language>
</cp:coreProperties>
</file>