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Owner\Desktop\DA Related\"/>
    </mc:Choice>
  </mc:AlternateContent>
  <xr:revisionPtr revIDLastSave="0" documentId="8_{0E463EF0-5FB8-4590-8C17-FA9881BD514E}" xr6:coauthVersionLast="47" xr6:coauthVersionMax="47" xr10:uidLastSave="{00000000-0000-0000-0000-000000000000}"/>
  <bookViews>
    <workbookView xWindow="-120" yWindow="-120" windowWidth="29040" windowHeight="15840" firstSheet="1" activeTab="9" xr2:uid="{26D4546B-D2A1-4444-8EAF-A6228F96F0C1}"/>
  </bookViews>
  <sheets>
    <sheet name="Data" sheetId="1" r:id="rId1"/>
    <sheet name="Quick Statistics" sheetId="2" r:id="rId2"/>
    <sheet name="EDA" sheetId="3" r:id="rId3"/>
    <sheet name="EDA2" sheetId="4" r:id="rId4"/>
    <sheet name="Sales By Country" sheetId="5" r:id="rId5"/>
    <sheet name="Sales Analysis" sheetId="6" r:id="rId6"/>
    <sheet name="Top 5" sheetId="9" r:id="rId7"/>
    <sheet name="Anomaly Detection" sheetId="10" r:id="rId8"/>
    <sheet name="Best Sales Person" sheetId="13" r:id="rId9"/>
    <sheet name="Profits by product" sheetId="14" r:id="rId10"/>
    <sheet name="Category Report" sheetId="15" r:id="rId11"/>
    <sheet name="Open Ended Q" sheetId="16" r:id="rId12"/>
  </sheets>
  <definedNames>
    <definedName name="_xlnm._FilterDatabase" localSheetId="0" hidden="1">Data!$C$11:$G$11</definedName>
    <definedName name="_xlnm._FilterDatabase" localSheetId="4" hidden="1">'Sales By Country'!$C$3:$F$9</definedName>
    <definedName name="_xlchart.v1.0" hidden="1">'Anomaly Detection'!$D$4:$D$303</definedName>
    <definedName name="_xlchart.v1.1" hidden="1">'Anomaly Detection'!$F$4:$F$303</definedName>
    <definedName name="_xlchart.v1.2" hidden="1">'Anomaly Detection'!$F$3</definedName>
    <definedName name="_xlchart.v1.3" hidden="1">'Anomaly Detection'!$F$4:$F$303</definedName>
    <definedName name="_xlchart.v1.4" hidden="1">'Anomaly Detection'!$F$3</definedName>
    <definedName name="_xlchart.v1.5" hidden="1">'Anomaly Detection'!$F$4:$F$303</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34" r:id="rId13"/>
    <pivotCache cacheId="146" r:id="rId14"/>
    <pivotCache cacheId="149" r:id="rId15"/>
    <pivotCache cacheId="222" r:id="rId16"/>
  </pivotCaches>
  <extLst>
    <ext xmlns:x14="http://schemas.microsoft.com/office/spreadsheetml/2009/9/main" uri="{876F7934-8845-4945-9796-88D515C7AA90}">
      <x14:pivotCaches>
        <pivotCache cacheId="145" r:id="rId17"/>
        <pivotCache cacheId="15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 i="15" l="1"/>
  <c r="H21" i="15"/>
  <c r="H22" i="15"/>
  <c r="H23" i="15"/>
  <c r="H24" i="15"/>
  <c r="H25" i="15"/>
  <c r="H26" i="15"/>
  <c r="H27" i="15"/>
  <c r="H28" i="15"/>
  <c r="H19" i="15"/>
  <c r="G20" i="15"/>
  <c r="G21" i="15"/>
  <c r="G22" i="15"/>
  <c r="G23" i="15"/>
  <c r="G24" i="15"/>
  <c r="G25" i="15"/>
  <c r="G26" i="15"/>
  <c r="G27" i="15"/>
  <c r="G28" i="15"/>
  <c r="G19" i="15"/>
  <c r="F20" i="15"/>
  <c r="F21" i="15"/>
  <c r="F22" i="15"/>
  <c r="F23" i="15"/>
  <c r="F24" i="15"/>
  <c r="F25" i="15"/>
  <c r="F26" i="15"/>
  <c r="F27" i="15"/>
  <c r="F28" i="15"/>
  <c r="F19" i="15"/>
  <c r="E19" i="15" a="1"/>
  <c r="E19" i="15" s="1"/>
  <c r="G14" i="15"/>
  <c r="G11" i="15"/>
  <c r="G13" i="15" s="1"/>
  <c r="G12" i="15"/>
  <c r="F14" i="15"/>
  <c r="F12" i="15"/>
  <c r="F11" i="15"/>
  <c r="F13" i="15" s="1"/>
  <c r="F8" i="15"/>
  <c r="C5" i="15" a="1"/>
  <c r="C5" i="15" s="1"/>
  <c r="I27" i="1"/>
  <c r="I43" i="1"/>
  <c r="I59" i="1"/>
  <c r="I75" i="1"/>
  <c r="I86" i="1"/>
  <c r="I87" i="1"/>
  <c r="I98" i="1"/>
  <c r="I106" i="1"/>
  <c r="I114" i="1"/>
  <c r="I122" i="1"/>
  <c r="I130" i="1"/>
  <c r="I138" i="1"/>
  <c r="I146" i="1"/>
  <c r="I154" i="1"/>
  <c r="I162" i="1"/>
  <c r="I170" i="1"/>
  <c r="I178" i="1"/>
  <c r="I186" i="1"/>
  <c r="I194" i="1"/>
  <c r="I202" i="1"/>
  <c r="I210" i="1"/>
  <c r="I218" i="1"/>
  <c r="I226" i="1"/>
  <c r="I234" i="1"/>
  <c r="I242" i="1"/>
  <c r="I250" i="1"/>
  <c r="I258" i="1"/>
  <c r="I266" i="1"/>
  <c r="I274" i="1"/>
  <c r="I282" i="1"/>
  <c r="I290" i="1"/>
  <c r="I298" i="1"/>
  <c r="I306" i="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H76" i="1"/>
  <c r="I76" i="1" s="1"/>
  <c r="H77" i="1"/>
  <c r="I77" i="1" s="1"/>
  <c r="H78" i="1"/>
  <c r="I78" i="1" s="1"/>
  <c r="H79" i="1"/>
  <c r="I79" i="1" s="1"/>
  <c r="H80" i="1"/>
  <c r="I80" i="1" s="1"/>
  <c r="H81" i="1"/>
  <c r="I81" i="1" s="1"/>
  <c r="H82" i="1"/>
  <c r="I82" i="1" s="1"/>
  <c r="H83" i="1"/>
  <c r="I83" i="1" s="1"/>
  <c r="H84" i="1"/>
  <c r="I84" i="1" s="1"/>
  <c r="H85" i="1"/>
  <c r="I85" i="1" s="1"/>
  <c r="H86" i="1"/>
  <c r="H87" i="1"/>
  <c r="H88" i="1"/>
  <c r="I88" i="1" s="1"/>
  <c r="H89" i="1"/>
  <c r="I89" i="1" s="1"/>
  <c r="H90" i="1"/>
  <c r="I90" i="1" s="1"/>
  <c r="H91" i="1"/>
  <c r="I91" i="1" s="1"/>
  <c r="H92" i="1"/>
  <c r="I92" i="1" s="1"/>
  <c r="H93" i="1"/>
  <c r="I93" i="1" s="1"/>
  <c r="H94" i="1"/>
  <c r="I94" i="1" s="1"/>
  <c r="H95" i="1"/>
  <c r="I95" i="1" s="1"/>
  <c r="H96" i="1"/>
  <c r="I96" i="1" s="1"/>
  <c r="H97" i="1"/>
  <c r="I97" i="1" s="1"/>
  <c r="H98" i="1"/>
  <c r="H99" i="1"/>
  <c r="I99" i="1" s="1"/>
  <c r="H100" i="1"/>
  <c r="I100" i="1" s="1"/>
  <c r="H101" i="1"/>
  <c r="I101" i="1" s="1"/>
  <c r="H102" i="1"/>
  <c r="I102" i="1" s="1"/>
  <c r="H103" i="1"/>
  <c r="I103" i="1" s="1"/>
  <c r="H104" i="1"/>
  <c r="I104" i="1" s="1"/>
  <c r="H105" i="1"/>
  <c r="I105" i="1" s="1"/>
  <c r="H106" i="1"/>
  <c r="H107" i="1"/>
  <c r="I107" i="1" s="1"/>
  <c r="H108" i="1"/>
  <c r="I108" i="1" s="1"/>
  <c r="H109" i="1"/>
  <c r="I109" i="1" s="1"/>
  <c r="H110" i="1"/>
  <c r="I110" i="1" s="1"/>
  <c r="H111" i="1"/>
  <c r="I111" i="1" s="1"/>
  <c r="H112" i="1"/>
  <c r="I112" i="1" s="1"/>
  <c r="H113" i="1"/>
  <c r="I113" i="1" s="1"/>
  <c r="H114" i="1"/>
  <c r="H115" i="1"/>
  <c r="I115" i="1" s="1"/>
  <c r="H116" i="1"/>
  <c r="I116" i="1" s="1"/>
  <c r="H117" i="1"/>
  <c r="I117" i="1" s="1"/>
  <c r="H118" i="1"/>
  <c r="I118" i="1" s="1"/>
  <c r="H119" i="1"/>
  <c r="I119" i="1" s="1"/>
  <c r="H120" i="1"/>
  <c r="I120" i="1" s="1"/>
  <c r="H121" i="1"/>
  <c r="I121" i="1" s="1"/>
  <c r="H122" i="1"/>
  <c r="H123" i="1"/>
  <c r="I123" i="1" s="1"/>
  <c r="H124" i="1"/>
  <c r="I124" i="1" s="1"/>
  <c r="H125" i="1"/>
  <c r="I125" i="1" s="1"/>
  <c r="H126" i="1"/>
  <c r="I126" i="1" s="1"/>
  <c r="H127" i="1"/>
  <c r="I127" i="1" s="1"/>
  <c r="H128" i="1"/>
  <c r="I128" i="1" s="1"/>
  <c r="H129" i="1"/>
  <c r="I129" i="1" s="1"/>
  <c r="H130" i="1"/>
  <c r="H131" i="1"/>
  <c r="I131" i="1" s="1"/>
  <c r="H132" i="1"/>
  <c r="I132" i="1" s="1"/>
  <c r="H133" i="1"/>
  <c r="I133" i="1" s="1"/>
  <c r="H134" i="1"/>
  <c r="I134" i="1" s="1"/>
  <c r="H135" i="1"/>
  <c r="I135" i="1" s="1"/>
  <c r="H136" i="1"/>
  <c r="I136" i="1" s="1"/>
  <c r="H137" i="1"/>
  <c r="I137" i="1" s="1"/>
  <c r="H138" i="1"/>
  <c r="H139" i="1"/>
  <c r="I139" i="1" s="1"/>
  <c r="H140" i="1"/>
  <c r="I140" i="1" s="1"/>
  <c r="H141" i="1"/>
  <c r="I141" i="1" s="1"/>
  <c r="H142" i="1"/>
  <c r="I142" i="1" s="1"/>
  <c r="H143" i="1"/>
  <c r="I143" i="1" s="1"/>
  <c r="H144" i="1"/>
  <c r="I144" i="1" s="1"/>
  <c r="H145" i="1"/>
  <c r="I145" i="1" s="1"/>
  <c r="H146" i="1"/>
  <c r="H147" i="1"/>
  <c r="I147" i="1" s="1"/>
  <c r="H148" i="1"/>
  <c r="I148" i="1" s="1"/>
  <c r="H149" i="1"/>
  <c r="I149" i="1" s="1"/>
  <c r="H150" i="1"/>
  <c r="I150" i="1" s="1"/>
  <c r="H151" i="1"/>
  <c r="I151" i="1" s="1"/>
  <c r="H152" i="1"/>
  <c r="I152" i="1" s="1"/>
  <c r="H153" i="1"/>
  <c r="I153" i="1" s="1"/>
  <c r="H154" i="1"/>
  <c r="H155" i="1"/>
  <c r="I155" i="1" s="1"/>
  <c r="H156" i="1"/>
  <c r="I156" i="1" s="1"/>
  <c r="H157" i="1"/>
  <c r="I157" i="1" s="1"/>
  <c r="H158" i="1"/>
  <c r="I158" i="1" s="1"/>
  <c r="H159" i="1"/>
  <c r="I159" i="1" s="1"/>
  <c r="H160" i="1"/>
  <c r="I160" i="1" s="1"/>
  <c r="H161" i="1"/>
  <c r="I161" i="1" s="1"/>
  <c r="H162" i="1"/>
  <c r="H163" i="1"/>
  <c r="I163" i="1" s="1"/>
  <c r="H164" i="1"/>
  <c r="I164" i="1" s="1"/>
  <c r="H165" i="1"/>
  <c r="I165" i="1" s="1"/>
  <c r="H166" i="1"/>
  <c r="I166" i="1" s="1"/>
  <c r="H167" i="1"/>
  <c r="I167" i="1" s="1"/>
  <c r="H168" i="1"/>
  <c r="I168" i="1" s="1"/>
  <c r="H169" i="1"/>
  <c r="I169" i="1" s="1"/>
  <c r="H170" i="1"/>
  <c r="H171" i="1"/>
  <c r="I171" i="1" s="1"/>
  <c r="H172" i="1"/>
  <c r="I172" i="1" s="1"/>
  <c r="H173" i="1"/>
  <c r="I173" i="1" s="1"/>
  <c r="H174" i="1"/>
  <c r="I174" i="1" s="1"/>
  <c r="H175" i="1"/>
  <c r="I175" i="1" s="1"/>
  <c r="H176" i="1"/>
  <c r="I176" i="1" s="1"/>
  <c r="H177" i="1"/>
  <c r="I177" i="1" s="1"/>
  <c r="H178" i="1"/>
  <c r="H179" i="1"/>
  <c r="I179" i="1" s="1"/>
  <c r="H180" i="1"/>
  <c r="I180" i="1" s="1"/>
  <c r="H181" i="1"/>
  <c r="I181" i="1" s="1"/>
  <c r="H182" i="1"/>
  <c r="I182" i="1" s="1"/>
  <c r="H183" i="1"/>
  <c r="I183" i="1" s="1"/>
  <c r="H184" i="1"/>
  <c r="I184" i="1" s="1"/>
  <c r="H185" i="1"/>
  <c r="I185" i="1" s="1"/>
  <c r="H186" i="1"/>
  <c r="H187" i="1"/>
  <c r="I187" i="1" s="1"/>
  <c r="H188" i="1"/>
  <c r="I188" i="1" s="1"/>
  <c r="H189" i="1"/>
  <c r="I189" i="1" s="1"/>
  <c r="H190" i="1"/>
  <c r="I190" i="1" s="1"/>
  <c r="H191" i="1"/>
  <c r="I191" i="1" s="1"/>
  <c r="H192" i="1"/>
  <c r="I192" i="1" s="1"/>
  <c r="H193" i="1"/>
  <c r="I193" i="1" s="1"/>
  <c r="H194" i="1"/>
  <c r="H195" i="1"/>
  <c r="I195" i="1" s="1"/>
  <c r="H196" i="1"/>
  <c r="I196" i="1" s="1"/>
  <c r="H197" i="1"/>
  <c r="I197" i="1" s="1"/>
  <c r="H198" i="1"/>
  <c r="I198" i="1" s="1"/>
  <c r="H199" i="1"/>
  <c r="I199" i="1" s="1"/>
  <c r="H200" i="1"/>
  <c r="I200" i="1" s="1"/>
  <c r="H201" i="1"/>
  <c r="I201" i="1" s="1"/>
  <c r="H202" i="1"/>
  <c r="H203" i="1"/>
  <c r="I203" i="1" s="1"/>
  <c r="H204" i="1"/>
  <c r="I204" i="1" s="1"/>
  <c r="H205" i="1"/>
  <c r="I205" i="1" s="1"/>
  <c r="H206" i="1"/>
  <c r="I206" i="1" s="1"/>
  <c r="H207" i="1"/>
  <c r="I207" i="1" s="1"/>
  <c r="H208" i="1"/>
  <c r="I208" i="1" s="1"/>
  <c r="H209" i="1"/>
  <c r="I209" i="1" s="1"/>
  <c r="H210" i="1"/>
  <c r="H211" i="1"/>
  <c r="I211" i="1" s="1"/>
  <c r="H212" i="1"/>
  <c r="I212" i="1" s="1"/>
  <c r="H213" i="1"/>
  <c r="I213" i="1" s="1"/>
  <c r="H214" i="1"/>
  <c r="I214" i="1" s="1"/>
  <c r="H215" i="1"/>
  <c r="I215" i="1" s="1"/>
  <c r="H216" i="1"/>
  <c r="I216" i="1" s="1"/>
  <c r="H217" i="1"/>
  <c r="I217" i="1" s="1"/>
  <c r="H218" i="1"/>
  <c r="H219" i="1"/>
  <c r="I219" i="1" s="1"/>
  <c r="H220" i="1"/>
  <c r="I220" i="1" s="1"/>
  <c r="H221" i="1"/>
  <c r="I221" i="1" s="1"/>
  <c r="H222" i="1"/>
  <c r="I222" i="1" s="1"/>
  <c r="H223" i="1"/>
  <c r="I223" i="1" s="1"/>
  <c r="H224" i="1"/>
  <c r="I224" i="1" s="1"/>
  <c r="H225" i="1"/>
  <c r="I225" i="1" s="1"/>
  <c r="H226" i="1"/>
  <c r="H227" i="1"/>
  <c r="I227" i="1" s="1"/>
  <c r="H228" i="1"/>
  <c r="I228" i="1" s="1"/>
  <c r="H229" i="1"/>
  <c r="I229" i="1" s="1"/>
  <c r="H230" i="1"/>
  <c r="I230" i="1" s="1"/>
  <c r="H231" i="1"/>
  <c r="I231" i="1" s="1"/>
  <c r="H232" i="1"/>
  <c r="I232" i="1" s="1"/>
  <c r="H233" i="1"/>
  <c r="I233" i="1" s="1"/>
  <c r="H234" i="1"/>
  <c r="H235" i="1"/>
  <c r="I235" i="1" s="1"/>
  <c r="H236" i="1"/>
  <c r="I236" i="1" s="1"/>
  <c r="H237" i="1"/>
  <c r="I237" i="1" s="1"/>
  <c r="H238" i="1"/>
  <c r="I238" i="1" s="1"/>
  <c r="H239" i="1"/>
  <c r="I239" i="1" s="1"/>
  <c r="H240" i="1"/>
  <c r="I240" i="1" s="1"/>
  <c r="H241" i="1"/>
  <c r="I241" i="1" s="1"/>
  <c r="H242" i="1"/>
  <c r="H243" i="1"/>
  <c r="I243" i="1" s="1"/>
  <c r="H244" i="1"/>
  <c r="I244" i="1" s="1"/>
  <c r="H245" i="1"/>
  <c r="I245" i="1" s="1"/>
  <c r="H246" i="1"/>
  <c r="I246" i="1" s="1"/>
  <c r="H247" i="1"/>
  <c r="I247" i="1" s="1"/>
  <c r="H248" i="1"/>
  <c r="I248" i="1" s="1"/>
  <c r="H249" i="1"/>
  <c r="I249" i="1" s="1"/>
  <c r="H250" i="1"/>
  <c r="H251" i="1"/>
  <c r="I251" i="1" s="1"/>
  <c r="H252" i="1"/>
  <c r="I252" i="1" s="1"/>
  <c r="H253" i="1"/>
  <c r="I253" i="1" s="1"/>
  <c r="H254" i="1"/>
  <c r="I254" i="1" s="1"/>
  <c r="H255" i="1"/>
  <c r="I255" i="1" s="1"/>
  <c r="H256" i="1"/>
  <c r="I256" i="1" s="1"/>
  <c r="H257" i="1"/>
  <c r="I257" i="1" s="1"/>
  <c r="H258" i="1"/>
  <c r="H259" i="1"/>
  <c r="I259" i="1" s="1"/>
  <c r="H260" i="1"/>
  <c r="I260" i="1" s="1"/>
  <c r="H261" i="1"/>
  <c r="I261" i="1" s="1"/>
  <c r="H262" i="1"/>
  <c r="I262" i="1" s="1"/>
  <c r="H263" i="1"/>
  <c r="I263" i="1" s="1"/>
  <c r="H264" i="1"/>
  <c r="I264" i="1" s="1"/>
  <c r="H265" i="1"/>
  <c r="I265" i="1" s="1"/>
  <c r="H266" i="1"/>
  <c r="H267" i="1"/>
  <c r="I267" i="1" s="1"/>
  <c r="H268" i="1"/>
  <c r="I268" i="1" s="1"/>
  <c r="H269" i="1"/>
  <c r="I269" i="1" s="1"/>
  <c r="H270" i="1"/>
  <c r="I270" i="1" s="1"/>
  <c r="H271" i="1"/>
  <c r="I271" i="1" s="1"/>
  <c r="H272" i="1"/>
  <c r="I272" i="1" s="1"/>
  <c r="H273" i="1"/>
  <c r="I273" i="1" s="1"/>
  <c r="H274" i="1"/>
  <c r="H275" i="1"/>
  <c r="I275" i="1" s="1"/>
  <c r="H276" i="1"/>
  <c r="I276" i="1" s="1"/>
  <c r="H277" i="1"/>
  <c r="I277" i="1" s="1"/>
  <c r="H278" i="1"/>
  <c r="I278" i="1" s="1"/>
  <c r="H279" i="1"/>
  <c r="I279" i="1" s="1"/>
  <c r="H280" i="1"/>
  <c r="I280" i="1" s="1"/>
  <c r="H281" i="1"/>
  <c r="I281" i="1" s="1"/>
  <c r="H282" i="1"/>
  <c r="H283" i="1"/>
  <c r="I283" i="1" s="1"/>
  <c r="H284" i="1"/>
  <c r="I284" i="1" s="1"/>
  <c r="H285" i="1"/>
  <c r="I285" i="1" s="1"/>
  <c r="H286" i="1"/>
  <c r="I286" i="1" s="1"/>
  <c r="H287" i="1"/>
  <c r="I287" i="1" s="1"/>
  <c r="H288" i="1"/>
  <c r="I288" i="1" s="1"/>
  <c r="H289" i="1"/>
  <c r="I289" i="1" s="1"/>
  <c r="H290" i="1"/>
  <c r="H291" i="1"/>
  <c r="I291" i="1" s="1"/>
  <c r="H292" i="1"/>
  <c r="I292" i="1" s="1"/>
  <c r="H293" i="1"/>
  <c r="I293" i="1" s="1"/>
  <c r="H294" i="1"/>
  <c r="I294" i="1" s="1"/>
  <c r="H295" i="1"/>
  <c r="I295" i="1" s="1"/>
  <c r="H296" i="1"/>
  <c r="I296" i="1" s="1"/>
  <c r="H297" i="1"/>
  <c r="I297" i="1" s="1"/>
  <c r="H298" i="1"/>
  <c r="H299" i="1"/>
  <c r="I299" i="1" s="1"/>
  <c r="H300" i="1"/>
  <c r="I300" i="1" s="1"/>
  <c r="H301" i="1"/>
  <c r="I301" i="1" s="1"/>
  <c r="H302" i="1"/>
  <c r="I302" i="1" s="1"/>
  <c r="H303" i="1"/>
  <c r="I303" i="1" s="1"/>
  <c r="H304" i="1"/>
  <c r="I304" i="1" s="1"/>
  <c r="H305" i="1"/>
  <c r="I305" i="1" s="1"/>
  <c r="H306" i="1"/>
  <c r="H307" i="1"/>
  <c r="I307" i="1" s="1"/>
  <c r="H308" i="1"/>
  <c r="I308" i="1" s="1"/>
  <c r="H309" i="1"/>
  <c r="I309" i="1" s="1"/>
  <c r="H310" i="1"/>
  <c r="I310" i="1" s="1"/>
  <c r="H311" i="1"/>
  <c r="I311" i="1" s="1"/>
  <c r="C4" i="5" a="1"/>
  <c r="C4" i="5" s="1"/>
  <c r="D4" i="5" s="1"/>
  <c r="E4" i="5" s="1"/>
  <c r="E14" i="2"/>
  <c r="D14" i="2" a="1"/>
  <c r="D14" i="2" s="1"/>
  <c r="E12" i="2"/>
  <c r="E11" i="2"/>
  <c r="D12" i="2"/>
  <c r="D11" i="2"/>
  <c r="E7" i="2"/>
  <c r="D7" i="2"/>
  <c r="E6" i="2"/>
  <c r="D6" i="2"/>
  <c r="E5" i="2"/>
  <c r="D5" i="2"/>
  <c r="E4" i="2"/>
  <c r="D4" i="2"/>
  <c r="E8" i="2" l="1"/>
  <c r="D8" i="5"/>
  <c r="E8" i="5" s="1"/>
  <c r="D7" i="5"/>
  <c r="E7" i="5" s="1"/>
  <c r="F9" i="5"/>
  <c r="F5" i="5"/>
  <c r="D6" i="5"/>
  <c r="E6" i="5" s="1"/>
  <c r="F8" i="5"/>
  <c r="F4" i="5"/>
  <c r="D8" i="2"/>
  <c r="D9" i="5"/>
  <c r="E9" i="5" s="1"/>
  <c r="D5" i="5"/>
  <c r="E5" i="5" s="1"/>
  <c r="F7" i="5"/>
  <c r="F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67E62A-612F-450C-8DFE-AB6E18D2CA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6126850-808A-428F-9F9F-C4929354B5CB}"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<sst xmlns="http://schemas.openxmlformats.org/spreadsheetml/2006/main" count="3836" uniqueCount="132">
  <si>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</si>
  <si>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</si>
  <si>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</si>
  <si>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</si>
  <si>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</si>
  <si>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</si>
  <si>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</si>
  <si>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</si>
  <si>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</si>
  <si>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</si>
  <si>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</si>
  <si>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</si>
  <si>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</si>
  <si>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</si>
  <si>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</si>
  <si>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</si>
  <si>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</si>
  <si>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</si>
  <si>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</si>
  <si>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</si>
  <si>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</si>
  <si>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</si>
  <si>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</si>
  <si>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</si>
  <si>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</si>
  <si>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</si>
  <si>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</si>
  <si>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</si>
  <si>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</si>
  <si>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</si>
  <si>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</si>
  <si>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</si>
  <si>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</si>
  <si>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</si>
  <si>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</si>
  <si>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</si>
  <si>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</si>
  <si>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</si>
  <si>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</si>
  <si>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</si>
  <si>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</si>
  <si>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</si>
  <si>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</si>
  <si>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</si>
  <si>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</si>
  <si>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</si>
  <si>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</si>
  <si>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</si>
  <si>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</si>
  <si>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</si>
  <si>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</si>
  <si>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</si>
  <si>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</si>
  <si>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</si>
  <si>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</si>
  <si>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</si>
  <si>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1 Quick Statistics</t>
  </si>
  <si>
    <t>Average</t>
  </si>
  <si>
    <t>Median</t>
  </si>
  <si>
    <t>Min</t>
  </si>
  <si>
    <t>Max</t>
  </si>
  <si>
    <t>Range</t>
  </si>
  <si>
    <t>First Q</t>
  </si>
  <si>
    <t>Third Q</t>
  </si>
  <si>
    <t>Distinct count of products</t>
  </si>
  <si>
    <t>2 Expoloratory Data Analysis (EDA) with CF</t>
  </si>
  <si>
    <t>Condional Formating, Above Average</t>
  </si>
  <si>
    <t>Condional Formating, Top 10 Amounts</t>
  </si>
  <si>
    <t>Gigi Bohling appears twice</t>
  </si>
  <si>
    <t>Conditional Formating, Color Scales Amounts</t>
  </si>
  <si>
    <t>Conditional Formating, Bar Units</t>
  </si>
  <si>
    <t>3 Sales by country (with formulas)</t>
  </si>
  <si>
    <t>Country</t>
  </si>
  <si>
    <t>Formulas</t>
  </si>
  <si>
    <t>UNIQUE</t>
  </si>
  <si>
    <t>SUMIFS</t>
  </si>
  <si>
    <t>Conditional formating with bar on next cell</t>
  </si>
  <si>
    <t>4 Sales by country (with pivots)</t>
  </si>
  <si>
    <t>Row Labels</t>
  </si>
  <si>
    <t>Grand Total</t>
  </si>
  <si>
    <t>Sum of Amount</t>
  </si>
  <si>
    <t>Sum of Units</t>
  </si>
  <si>
    <t xml:space="preserve"> </t>
  </si>
  <si>
    <t>5 Top 5 products by $ per unit</t>
  </si>
  <si>
    <r>
      <t xml:space="preserve">Selected </t>
    </r>
    <r>
      <rPr>
        <b/>
        <sz val="11"/>
        <color theme="1"/>
        <rFont val="Calibri"/>
        <family val="2"/>
        <scheme val="minor"/>
      </rPr>
      <t>add this to the data model</t>
    </r>
  </si>
  <si>
    <t>Add new measure</t>
  </si>
  <si>
    <t>Sales per Unit</t>
  </si>
  <si>
    <t>Select top 5 from filter</t>
  </si>
  <si>
    <t>15610 amount, 339 units</t>
  </si>
  <si>
    <t>16184 amount 39 units</t>
  </si>
  <si>
    <t>7 Best Sales person by country</t>
  </si>
  <si>
    <t xml:space="preserve"> 6 Beginner Excel Data Analysis Course</t>
  </si>
  <si>
    <t>Cost per Unit</t>
  </si>
  <si>
    <t>Cost</t>
  </si>
  <si>
    <t>XLOOKUP to find cost per unit</t>
  </si>
  <si>
    <t>Cost per unit * Unit to find Cost</t>
  </si>
  <si>
    <t>8 Profits by product (using products table)</t>
  </si>
  <si>
    <t>Top 5 Sales person</t>
  </si>
  <si>
    <t>Top 5 Bottom Sales person</t>
  </si>
  <si>
    <t>Total Profit</t>
  </si>
  <si>
    <t>Created new measure Total Profit</t>
  </si>
  <si>
    <t>9 Dynamic country-level Sales Report</t>
  </si>
  <si>
    <t>Countries</t>
  </si>
  <si>
    <t>Pick a Country</t>
  </si>
  <si>
    <t>Data validation, List</t>
  </si>
  <si>
    <t>Quick Summary</t>
  </si>
  <si>
    <t>Number of transaction</t>
  </si>
  <si>
    <t>COUNTIFS to find transacations</t>
  </si>
  <si>
    <t>Total</t>
  </si>
  <si>
    <t>Averages</t>
  </si>
  <si>
    <t>Amounts</t>
  </si>
  <si>
    <t>Profit</t>
  </si>
  <si>
    <t>Quanity</t>
  </si>
  <si>
    <t>SUMIFS for totals</t>
  </si>
  <si>
    <t>AVERAGEIF for averages</t>
  </si>
  <si>
    <t>By Sales person</t>
  </si>
  <si>
    <t>SUMIF for amounts</t>
  </si>
  <si>
    <t>SUMIF for units</t>
  </si>
  <si>
    <t>IF for icons</t>
  </si>
  <si>
    <t>Product Sales</t>
  </si>
  <si>
    <t>Product Cost</t>
  </si>
  <si>
    <t>Units sold</t>
  </si>
  <si>
    <t>Profit %</t>
  </si>
  <si>
    <t>We can drop almond choco in new zealand</t>
  </si>
  <si>
    <t>We can drop organic choco syrup in australia</t>
  </si>
  <si>
    <t>we can drop bakers in canada</t>
  </si>
  <si>
    <t>we can drop milk bars in india</t>
  </si>
  <si>
    <t>we can drop white choc in uk</t>
  </si>
  <si>
    <t>we can drop bakers in usa</t>
  </si>
  <si>
    <t>but bakers is still profitable collectively</t>
  </si>
  <si>
    <t>almonda is the lower collectively</t>
  </si>
  <si>
    <t>10 Which products to discontinue? (Using 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</si>
</sst>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3" formatCode="_(* #,##0.00_);_(* \(#,##0.00\);_(* &quot;-&quot;??_);_(@_)"/>
    <numFmt numFmtId="168" formatCode="&quot;$&quot;#,##0"/>
    <numFmt numFmtId="170" formatCode="_(* #,##0_);_(* \(#,##0\);_(* &quot;-&quot;??_);_(@_)"/>
    <numFmt numFmtId="171" formatCode="\$#,##0.00;\(\$#,##0.00\);\$#,##0.00"/>
    <numFmt numFmtId="172" formatCode="\$#,##0;\(\$#,##0\);\$#,##0"/>
    <numFmt numFmtId="173" formatCode="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28"/>
      <color theme="1"/>
      <name val="Segoe UI Light"/>
      <family val="2"/>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theme="0" tint="-0.34998626667073579"/>
      </top>
      <bottom style="thin">
        <color theme="0" tint="-0.34998626667073579"/>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3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4" fillId="3" borderId="0" xfId="0" applyFont="1" applyFill="1" applyAlignment="1">
      <alignment vertical="center"/>
    </xf>
    <xf numFmtId="168" fontId="0" fillId="0" borderId="0" xfId="0" applyNumberFormat="1"/>
    <xf numFmtId="0" fontId="0" fillId="0" borderId="0" xfId="0" applyAlignment="1">
      <alignment horizontal="center"/>
    </xf>
    <xf numFmtId="0" fontId="2" fillId="4" borderId="0" xfId="0" applyFont="1" applyFill="1" applyAlignment="1">
      <alignment horizontal="center"/>
    </xf>
    <xf numFmtId="0" fontId="2" fillId="4" borderId="0" xfId="0" applyFont="1" applyFill="1" applyAlignment="1">
      <alignment horizontal="right"/>
    </xf>
    <xf numFmtId="0" fontId="0" fillId="0" borderId="2" xfId="0" applyBorder="1"/>
    <xf numFmtId="168" fontId="0" fillId="0" borderId="2" xfId="0" applyNumberFormat="1" applyBorder="1" applyAlignment="1">
      <alignment horizontal="right"/>
    </xf>
    <xf numFmtId="168" fontId="0" fillId="0" borderId="2" xfId="0" applyNumberFormat="1" applyBorder="1"/>
    <xf numFmtId="170" fontId="0" fillId="0" borderId="2" xfId="1" applyNumberFormat="1" applyFont="1" applyBorder="1" applyAlignment="1">
      <alignment horizontal="right"/>
    </xf>
    <xf numFmtId="0" fontId="0" fillId="4" borderId="0" xfId="0" applyFill="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0" fillId="0" borderId="0" xfId="0" applyAlignment="1">
      <alignment horizontal="left" indent="1"/>
    </xf>
    <xf numFmtId="172" fontId="0" fillId="0" borderId="0" xfId="0" applyNumberFormat="1"/>
    <xf numFmtId="170" fontId="0" fillId="0" borderId="0" xfId="1" applyNumberFormat="1" applyFont="1"/>
    <xf numFmtId="0" fontId="0" fillId="5" borderId="3" xfId="0" applyFill="1" applyBorder="1"/>
    <xf numFmtId="0" fontId="2" fillId="5" borderId="3" xfId="0" applyFont="1" applyFill="1" applyBorder="1"/>
    <xf numFmtId="0" fontId="0" fillId="0" borderId="0" xfId="0" applyBorder="1"/>
    <xf numFmtId="0" fontId="0" fillId="0" borderId="0" xfId="0" applyBorder="1" applyAlignment="1">
      <alignment horizontal="center"/>
    </xf>
    <xf numFmtId="0" fontId="0" fillId="0" borderId="4" xfId="0" applyBorder="1"/>
    <xf numFmtId="0" fontId="0" fillId="0" borderId="4" xfId="0" applyBorder="1" applyAlignment="1">
      <alignment horizontal="center"/>
    </xf>
    <xf numFmtId="0" fontId="2" fillId="4" borderId="5" xfId="0" applyFont="1" applyFill="1" applyBorder="1"/>
    <xf numFmtId="173" fontId="0" fillId="0" borderId="0" xfId="0" applyNumberFormat="1"/>
  </cellXfs>
  <cellStyles count="2">
    <cellStyle name="Comma" xfId="1" builtinId="3"/>
    <cellStyle name="Normal" xfId="0" builtinId="0"/>
  </cellStyles>
  <dxfs count="18">
    <dxf>
      <font>
        <color rgb="FF9C0006"/>
      </font>
      <fill>
        <patternFill>
          <bgColor rgb="FFFFC7CE"/>
        </patternFill>
      </fill>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rgb="FF9C0006"/>
      </font>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Detection'!$G$3</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'Anomaly Detection'!$F$4:$F$303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Detection'!$G$4:$G$303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2A39-4BAE-83E8-EDA5C19DC944}"/>
            </c:ext>
          </c:extLst>
        </c:ser>
        <c:dLbls>
          <c:showLegendKey val="0"/>
          <c:showVal val="0"/>
          <c:showCatName val="0"/>
          <c:showSerName val="0"/>
          <c:showPercent val="0"/>
          <c:showBubbleSize val="0"/>
        </c:dLbls>
        <c:axId val="295539295"/>
        <c:axId val="304076559"/>
      </c:scatterChart>
      <c:valAx>
        <c:axId val="2955392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76559"/>
        <c:crosses val="autoZero"/>
        <c:crossBetween val="midCat"/>
      </c:valAx>
      <c:valAx>
        <c:axId val="304076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39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350BC587-7B26-4A7C-B62F-8BF0C7FF1B4C}">
          <cx:tx>
            <cx:txData>
              <cx:f>_xlchart.v1.2</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C30DD843-B269-456C-8BBB-79C131E6AB4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438150</xdr:colOff>
      <xdr:row>1</xdr:row>
      <xdr:rowOff>123825</xdr:rowOff>
    </xdr:from>
    <xdr:to>
      <xdr:col>15</xdr:col>
      <xdr:colOff>247650</xdr:colOff>
      <xdr:row>306</xdr:row>
      <xdr:rowOff>28575</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17262B00-D1D0-8A08-7FA6-AE3755878BC4}"/>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810250" y="790575"/>
              <a:ext cx="346710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264583</xdr:colOff>
      <xdr:row>2</xdr:row>
      <xdr:rowOff>57150</xdr:rowOff>
    </xdr:from>
    <xdr:to>
      <xdr:col>16</xdr:col>
      <xdr:colOff>52917</xdr:colOff>
      <xdr:row>22</xdr:row>
      <xdr:rowOff>42334</xdr:rowOff>
    </xdr:to>
    <xdr:graphicFrame macro="">
      <xdr:nvGraphicFramePr>
        <xdr:cNvPr id="3" name="Chart 2">
          <a:extLst>
            <a:ext uri="{FF2B5EF4-FFF2-40B4-BE49-F238E27FC236}">
              <a16:creationId xmlns:a16="http://schemas.microsoft.com/office/drawing/2014/main" id="{81E972BC-6397-EC28-FE32-9D4BD6F453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338666</xdr:colOff>
      <xdr:row>25</xdr:row>
      <xdr:rowOff>25402</xdr:rowOff>
    </xdr:from>
    <xdr:to>
      <xdr:col>13</xdr:col>
      <xdr:colOff>74083</xdr:colOff>
      <xdr:row>39</xdr:row>
      <xdr:rowOff>63500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0C57888-F534-AA12-A7BE-21602E6079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38333" y="5264152"/>
              <a:ext cx="4265083" cy="27050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190500</xdr:colOff>
      <xdr:row>24</xdr:row>
      <xdr:rowOff>173565</xdr:rowOff>
    </xdr:from>
    <xdr:to>
      <xdr:col>20</xdr:col>
      <xdr:colOff>465666</xdr:colOff>
      <xdr:row>39</xdr:row>
      <xdr:rowOff>59265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97E6120-37BD-0D1A-80F2-A7187B0325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519833" y="522181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142875</xdr:colOff>
      <xdr:row>5</xdr:row>
      <xdr:rowOff>66675</xdr:rowOff>
    </xdr:from>
    <xdr:to>
      <xdr:col>8</xdr:col>
      <xdr:colOff>28575</xdr:colOff>
      <xdr:row>18</xdr:row>
      <xdr:rowOff>114300</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BC8E2AD4-D44E-0A2F-D550-274F7C84E00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409950" y="1495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371475</xdr:colOff>
      <xdr:row>11</xdr:row>
      <xdr:rowOff>57150</xdr:rowOff>
    </xdr:from>
    <xdr:to>
      <xdr:col>18</xdr:col>
      <xdr:colOff>371475</xdr:colOff>
      <xdr:row>24</xdr:row>
      <xdr:rowOff>104775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1EE72E2C-572C-E7DF-38CA-A40D9766D56C}"/>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10134600" y="2628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139.919166550928" createdVersion="8" refreshedVersion="8" minRefreshableVersion="3" recordCount="300" xr:uid="{6BF51E27-BF41-4580-99E6-83C75D7DE6AF}">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5173613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39.976319560184" backgroundQuery="1" createdVersion="8" refreshedVersion="8" minRefreshableVersion="3" recordCount="0" supportSubquery="1" supportAdvancedDrill="1" xr:uid="{F030CB90-511C-4E0A-9A19-BD8B0015D272}">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39.976321527778" backgroundQuery="1" createdVersion="8" refreshedVersion="8" minRefreshableVersion="3" recordCount="0" supportSubquery="1" supportAdvancedDrill="1" xr:uid="{546C4AEC-93DC-4D42-9817-A00B0A8B4D1E}">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39.980181944447" backgroundQuery="1" createdVersion="8" refreshedVersion="8" minRefreshableVersion="3" recordCount="0" supportSubquery="1" supportAdvancedDrill="1" xr:uid="{1FC9821C-A587-436A-8B4B-A0C59A4411CA}">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39.976318634261" backgroundQuery="1" createdVersion="3" refreshedVersion="8" minRefreshableVersion="3" recordCount="0" supportSubquery="1" supportAdvancedDrill="1" xr:uid="{4A63A22E-A7C8-4BF5-988B-73B38E3E70B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9374232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39.977766550925" backgroundQuery="1" createdVersion="3" refreshedVersion="8" minRefreshableVersion="3" recordCount="0" supportSubquery="1" supportAdvancedDrill="1" xr:uid="{C8F75FC6-ADE4-42F0-B8C4-CED59A4AE6F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4360569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3692F6-E754-4105-ACD6-A8D99C2ADDB4}" name="PivotTable1"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3:F9" firstHeaderRow="0" firstDataRow="1" firstDataCol="1"/>
  <pivotFields count="5">
    <pivotField showAll="0">
      <items count="11">
        <item h="1" x="7"/>
        <item h="1" x="1"/>
        <item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1"/>
    </i>
    <i>
      <x v="3"/>
    </i>
    <i>
      <x v="2"/>
    </i>
    <i>
      <x v="5"/>
    </i>
    <i>
      <x/>
    </i>
    <i>
      <x v="4"/>
    </i>
  </rowItems>
  <colFields count="1">
    <field x="-2"/>
  </colFields>
  <colItems count="3">
    <i>
      <x/>
    </i>
    <i i="1">
      <x v="1"/>
    </i>
    <i i="2">
      <x v="2"/>
    </i>
  </colItems>
  <dataFields count="3">
    <dataField name="Sum of Amount" fld="3" baseField="0" baseItem="0" numFmtId="168"/>
    <dataField name=" " fld="3" baseField="0" baseItem="0"/>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613328-B644-4762-99E3-CF7E2DC55916}" name="PivotTable2" cacheId="1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3FB959-E483-4E72-AB83-55CC05C9C27F}"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06D65A-FDE1-42A7-989F-C9E6D2ACB8E1}"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F08652-F735-44E9-9AEA-3AA5F2BE4B7A}" name="PivotTable6" cacheId="1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26" firstHeaderRow="1" firstDataRow="1" firstDataCol="1"/>
  <pivotFields count="3">
    <pivotField axis="axisRow" allDrilled="1" subtotalTop="0" showAll="0" defaultSubtotal="0" defaultAttributeDrillState="1">
      <items count="22">
        <item x="1"/>
        <item x="4"/>
        <item x="6"/>
        <item x="7"/>
        <item x="9"/>
        <item x="10"/>
        <item x="11"/>
        <item x="12"/>
        <item x="14"/>
        <item x="16"/>
        <item x="17"/>
        <item x="19"/>
        <item x="20"/>
        <item x="21"/>
        <item x="3"/>
        <item x="5"/>
        <item x="8"/>
        <item x="13"/>
        <item x="0"/>
        <item x="2"/>
        <item x="15"/>
        <item x="18"/>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F38C54-8ABB-4E87-B26F-FF462E16A55A}" name="PivotTable7" cacheId="2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E3:I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4E0DC0D-3A76-484E-8245-AAF2719AA0C4}" sourceName="Sales Person">
  <pivotTables>
    <pivotTable tabId="6" name="PivotTable1"/>
  </pivotTables>
  <data>
    <tabular pivotCacheId="1517361363">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93E980E-E0A6-467F-9FA8-D1BA5388AF60}" sourceName="[Data].[Geography]">
  <pivotTables>
    <pivotTable tabId="14" name="PivotTable6"/>
  </pivotTables>
  <data>
    <olap pivotCacheId="29374232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8778E35-B9DE-4AC9-8AFB-DF381DF69DFD}" sourceName="[Data].[Geography]">
  <pivotTables>
    <pivotTable tabId="16" name="PivotTable7"/>
  </pivotTables>
  <data>
    <olap pivotCacheId="164360569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08052E4-CF68-4D79-886E-8DF696EF8B2B}"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0BFFE79-4101-49EA-954A-9F21BFC579C7}"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E69853F0-27E4-4495-8702-3E4818E3F424}"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P11:Q33" totalsRowShown="0">
  <autoFilter ref="P11:Q33" xr:uid="{6DAC1E92-D947-4232-891E-65555AD7A47E}"/>
  <tableColumns count="2">
    <tableColumn id="1" xr3:uid="{1B8963D1-E60F-4400-A175-651A513B826F}" name="Product"/>
    <tableColumn id="2" xr3:uid="{1798A7DA-FB9F-46D3-AA0A-B6BCA4A81AC3}" name="Cost per unit"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C8CEEA-1A72-4F2E-B778-62FC796FB811}" name="Data" displayName="Data" ref="C11:I311" totalsRowShown="0" headerRowDxfId="14">
  <autoFilter ref="C11:I311" xr:uid="{CBC8CEEA-1A72-4F2E-B778-62FC796FB811}"/>
  <tableColumns count="7">
    <tableColumn id="1" xr3:uid="{291E9D02-7471-470C-BA72-EC11E55465EF}" name="Sales Person"/>
    <tableColumn id="2" xr3:uid="{47B88A6E-BA88-405C-9E25-D9AA221CB5C7}" name="Geography"/>
    <tableColumn id="3" xr3:uid="{A849BF7F-653F-4A12-9FC1-5107921C638A}" name="Product"/>
    <tableColumn id="4" xr3:uid="{5E26F622-6302-4779-A6C0-BC4D97541219}" name="Amount" dataDxfId="16"/>
    <tableColumn id="5" xr3:uid="{9A80182C-E1A4-4FE3-9AE3-EC2F7EF0A3E9}" name="Units" dataDxfId="15"/>
    <tableColumn id="6" xr3:uid="{CBC3027E-D743-4B26-8D59-7CC7EFDF59F1}" name="Cost per Unit" dataDxfId="2">
      <calculatedColumnFormula>_xlfn.XLOOKUP(Data[[#This Row],[Product]],products[Product],products[Cost per unit])</calculatedColumnFormula>
    </tableColumn>
    <tableColumn id="7" xr3:uid="{40518C21-C2B5-45AB-B1B6-E59DDC8DF709}" name="Cost" dataDxfId="1">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13B3A5-D539-41F8-B5D7-99D38341E885}" name="Data4" displayName="Data4" ref="C4:G304" totalsRowShown="0" headerRowDxfId="13">
  <autoFilter ref="C4:G304" xr:uid="{6213B3A5-D539-41F8-B5D7-99D38341E885}"/>
  <sortState xmlns:xlrd2="http://schemas.microsoft.com/office/spreadsheetml/2017/richdata2" ref="C5:G304">
    <sortCondition descending="1" ref="G4:G304"/>
  </sortState>
  <tableColumns count="5">
    <tableColumn id="1" xr3:uid="{D3229C47-E1F5-4C35-BE15-6AA10228B5D4}" name="Sales Person"/>
    <tableColumn id="2" xr3:uid="{2D63CF7C-0489-4452-9B9F-01160FA2DBA1}" name="Geography"/>
    <tableColumn id="3" xr3:uid="{B9166BD3-EF55-4DA2-B602-66A53B04D840}" name="Product"/>
    <tableColumn id="4" xr3:uid="{957FAA93-37CA-4B1B-93DA-7E05E47BF630}" name="Amount" dataDxfId="12"/>
    <tableColumn id="5" xr3:uid="{AF2A3CD9-455E-48C3-BECC-64FFA348A154}" name="Units"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359422-1B6F-40D8-8010-B2F87379CDBF}" name="Data45" displayName="Data45" ref="C4:G304" totalsRowShown="0" headerRowDxfId="8">
  <autoFilter ref="C4:G304" xr:uid="{25359422-1B6F-40D8-8010-B2F87379CDBF}">
    <filterColumn colId="3">
      <colorFilter dxfId="7"/>
    </filterColumn>
  </autoFilter>
  <sortState xmlns:xlrd2="http://schemas.microsoft.com/office/spreadsheetml/2017/richdata2" ref="C5:G304">
    <sortCondition sortBy="fontColor" ref="F4:F304" dxfId="6"/>
  </sortState>
  <tableColumns count="5">
    <tableColumn id="1" xr3:uid="{09EB252F-076E-498C-833E-FD7759E123E5}" name="Sales Person"/>
    <tableColumn id="2" xr3:uid="{FF912281-5598-4F3B-9660-DD06421AE7B8}" name="Geography"/>
    <tableColumn id="3" xr3:uid="{A7A0937C-2BD2-4CDF-A2D8-2D4068C09374}" name="Product"/>
    <tableColumn id="4" xr3:uid="{A3D5AF63-66BC-452C-A4FF-CA1EF47F2751}" name="Amount" dataDxfId="10"/>
    <tableColumn id="5" xr3:uid="{2F9DAF6E-E8C4-402D-BF48-DB32D626EA1A}" name="Unit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F50AE4-D60D-48F1-9490-089B96F9794F}" name="Data11" displayName="Data11" ref="C3:G303" totalsRowShown="0" headerRowDxfId="5">
  <autoFilter ref="C3:G303" xr:uid="{73F50AE4-D60D-48F1-9490-089B96F9794F}"/>
  <tableColumns count="5">
    <tableColumn id="1" xr3:uid="{159F81BB-A457-4B97-9752-75263809F2D9}" name="Sales Person"/>
    <tableColumn id="2" xr3:uid="{0EC66B45-DF38-44FE-8F92-80DCD8CD7C55}" name="Geography"/>
    <tableColumn id="3" xr3:uid="{B8EC3B51-E2C0-4378-83FC-9AD183A1B975}" name="Product"/>
    <tableColumn id="4" xr3:uid="{E332F853-BB68-4671-81A2-7A880D7C16AE}" name="Amount" dataDxfId="4"/>
    <tableColumn id="5" xr3:uid="{516410AF-764A-406F-B164-9EE247AB2829}" name="Uni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Q658"/>
  <sheetViews>
    <sheetView zoomScaleNormal="100" workbookViewId="0">
      <selection activeCell="G5" sqref="G5"/>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9" width="17.28515625" customWidth="1"/>
    <col min="11" max="11" width="3.85546875" customWidth="1"/>
    <col min="12" max="12" width="53.85546875" customWidth="1"/>
    <col min="16" max="16" width="21.85546875" bestFit="1" customWidth="1"/>
    <col min="17" max="17" width="14.42578125" customWidth="1"/>
    <col min="22" max="22" width="21.85546875" customWidth="1"/>
  </cols>
  <sheetData>
    <row r="1" spans="1:17" s="2" customFormat="1" ht="52.5" customHeight="1" x14ac:dyDescent="0.25">
      <c r="A1" s="1"/>
      <c r="C1" s="3" t="s">
        <v>42</v>
      </c>
    </row>
    <row r="11" spans="1:17" x14ac:dyDescent="0.25">
      <c r="C11" s="6" t="s">
        <v>11</v>
      </c>
      <c r="D11" s="6" t="s">
        <v>12</v>
      </c>
      <c r="E11" s="6" t="s">
        <v>0</v>
      </c>
      <c r="F11" s="10" t="s">
        <v>1</v>
      </c>
      <c r="G11" s="10" t="s">
        <v>50</v>
      </c>
      <c r="H11" s="6" t="s">
        <v>92</v>
      </c>
      <c r="I11" s="6" t="s">
        <v>93</v>
      </c>
      <c r="K11" s="9" t="s">
        <v>43</v>
      </c>
      <c r="L11" s="2"/>
      <c r="P11" t="s">
        <v>0</v>
      </c>
      <c r="Q11" t="s">
        <v>51</v>
      </c>
    </row>
    <row r="12" spans="1:17" x14ac:dyDescent="0.25">
      <c r="C12" t="s">
        <v>40</v>
      </c>
      <c r="D12" t="s">
        <v>37</v>
      </c>
      <c r="E12" t="s">
        <v>30</v>
      </c>
      <c r="F12" s="4">
        <v>1624</v>
      </c>
      <c r="G12" s="5">
        <v>114</v>
      </c>
      <c r="H12">
        <f>_xlfn.XLOOKUP(Data[[#This Row],[Product]],products[Product],products[Cost per unit])</f>
        <v>14.49</v>
      </c>
      <c r="I12">
        <f>Data[[#This Row],[Cost per Unit]]*Data[[#This Row],[Units]]</f>
        <v>1651.8600000000001</v>
      </c>
      <c r="K12" s="7">
        <v>1</v>
      </c>
      <c r="L12" s="8" t="s">
        <v>44</v>
      </c>
      <c r="P12" t="s">
        <v>13</v>
      </c>
      <c r="Q12" s="11">
        <v>9.33</v>
      </c>
    </row>
    <row r="13" spans="1:17" x14ac:dyDescent="0.25">
      <c r="C13" t="s">
        <v>8</v>
      </c>
      <c r="D13" t="s">
        <v>35</v>
      </c>
      <c r="E13" t="s">
        <v>32</v>
      </c>
      <c r="F13" s="4">
        <v>6706</v>
      </c>
      <c r="G13" s="5">
        <v>459</v>
      </c>
      <c r="H13">
        <f>_xlfn.XLOOKUP(Data[[#This Row],[Product]],products[Product],products[Cost per unit])</f>
        <v>8.65</v>
      </c>
      <c r="I13">
        <f>Data[[#This Row],[Cost per Unit]]*Data[[#This Row],[Units]]</f>
        <v>3970.3500000000004</v>
      </c>
      <c r="K13" s="7">
        <v>2</v>
      </c>
      <c r="L13" s="8" t="s">
        <v>53</v>
      </c>
      <c r="P13" t="s">
        <v>14</v>
      </c>
      <c r="Q13" s="11">
        <v>11.7</v>
      </c>
    </row>
    <row r="14" spans="1:17" x14ac:dyDescent="0.25">
      <c r="C14" t="s">
        <v>9</v>
      </c>
      <c r="D14" t="s">
        <v>35</v>
      </c>
      <c r="E14" t="s">
        <v>4</v>
      </c>
      <c r="F14" s="4">
        <v>959</v>
      </c>
      <c r="G14" s="5">
        <v>147</v>
      </c>
      <c r="H14">
        <f>_xlfn.XLOOKUP(Data[[#This Row],[Product]],products[Product],products[Cost per unit])</f>
        <v>11.88</v>
      </c>
      <c r="I14">
        <f>Data[[#This Row],[Cost per Unit]]*Data[[#This Row],[Units]]</f>
        <v>1746.3600000000001</v>
      </c>
      <c r="K14" s="7">
        <v>3</v>
      </c>
      <c r="L14" s="8" t="s">
        <v>45</v>
      </c>
      <c r="P14" t="s">
        <v>4</v>
      </c>
      <c r="Q14" s="11">
        <v>11.88</v>
      </c>
    </row>
    <row r="15" spans="1:17" x14ac:dyDescent="0.25">
      <c r="C15" t="s">
        <v>41</v>
      </c>
      <c r="D15" t="s">
        <v>36</v>
      </c>
      <c r="E15" t="s">
        <v>18</v>
      </c>
      <c r="F15" s="4">
        <v>9632</v>
      </c>
      <c r="G15" s="5">
        <v>288</v>
      </c>
      <c r="H15">
        <f>_xlfn.XLOOKUP(Data[[#This Row],[Product]],products[Product],products[Cost per unit])</f>
        <v>6.47</v>
      </c>
      <c r="I15">
        <f>Data[[#This Row],[Cost per Unit]]*Data[[#This Row],[Units]]</f>
        <v>1863.36</v>
      </c>
      <c r="K15" s="7">
        <v>4</v>
      </c>
      <c r="L15" s="8" t="s">
        <v>46</v>
      </c>
      <c r="P15" t="s">
        <v>15</v>
      </c>
      <c r="Q15" s="11">
        <v>11.73</v>
      </c>
    </row>
    <row r="16" spans="1:17" x14ac:dyDescent="0.25">
      <c r="C16" t="s">
        <v>6</v>
      </c>
      <c r="D16" t="s">
        <v>39</v>
      </c>
      <c r="E16" t="s">
        <v>25</v>
      </c>
      <c r="F16" s="4">
        <v>2100</v>
      </c>
      <c r="G16" s="5">
        <v>414</v>
      </c>
      <c r="H16">
        <f>_xlfn.XLOOKUP(Data[[#This Row],[Product]],products[Product],products[Cost per unit])</f>
        <v>13.15</v>
      </c>
      <c r="I16">
        <f>Data[[#This Row],[Cost per Unit]]*Data[[#This Row],[Units]]</f>
        <v>5444.1</v>
      </c>
      <c r="K16" s="7">
        <v>5</v>
      </c>
      <c r="L16" s="8" t="s">
        <v>54</v>
      </c>
      <c r="P16" t="s">
        <v>16</v>
      </c>
      <c r="Q16" s="11">
        <v>8.7899999999999991</v>
      </c>
    </row>
    <row r="17" spans="3:17" x14ac:dyDescent="0.25">
      <c r="C17" t="s">
        <v>40</v>
      </c>
      <c r="D17" t="s">
        <v>35</v>
      </c>
      <c r="E17" t="s">
        <v>33</v>
      </c>
      <c r="F17" s="4">
        <v>8869</v>
      </c>
      <c r="G17" s="5">
        <v>432</v>
      </c>
      <c r="H17">
        <f>_xlfn.XLOOKUP(Data[[#This Row],[Product]],products[Product],products[Cost per unit])</f>
        <v>12.37</v>
      </c>
      <c r="I17">
        <f>Data[[#This Row],[Cost per Unit]]*Data[[#This Row],[Units]]</f>
        <v>5343.8399999999992</v>
      </c>
      <c r="K17" s="7">
        <v>6</v>
      </c>
      <c r="L17" s="8" t="s">
        <v>55</v>
      </c>
      <c r="P17" t="s">
        <v>17</v>
      </c>
      <c r="Q17" s="11">
        <v>3.11</v>
      </c>
    </row>
    <row r="18" spans="3:17" x14ac:dyDescent="0.25">
      <c r="C18" t="s">
        <v>6</v>
      </c>
      <c r="D18" t="s">
        <v>38</v>
      </c>
      <c r="E18" t="s">
        <v>31</v>
      </c>
      <c r="F18" s="4">
        <v>2681</v>
      </c>
      <c r="G18" s="5">
        <v>54</v>
      </c>
      <c r="H18">
        <f>_xlfn.XLOOKUP(Data[[#This Row],[Product]],products[Product],products[Cost per unit])</f>
        <v>5.79</v>
      </c>
      <c r="I18">
        <f>Data[[#This Row],[Cost per Unit]]*Data[[#This Row],[Units]]</f>
        <v>312.66000000000003</v>
      </c>
      <c r="K18" s="7">
        <v>7</v>
      </c>
      <c r="L18" s="8" t="s">
        <v>49</v>
      </c>
      <c r="P18" t="s">
        <v>18</v>
      </c>
      <c r="Q18" s="11">
        <v>6.47</v>
      </c>
    </row>
    <row r="19" spans="3:17" x14ac:dyDescent="0.25">
      <c r="C19" t="s">
        <v>8</v>
      </c>
      <c r="D19" t="s">
        <v>35</v>
      </c>
      <c r="E19" t="s">
        <v>22</v>
      </c>
      <c r="F19" s="4">
        <v>5012</v>
      </c>
      <c r="G19" s="5">
        <v>210</v>
      </c>
      <c r="H19">
        <f>_xlfn.XLOOKUP(Data[[#This Row],[Product]],products[Product],products[Cost per unit])</f>
        <v>9.77</v>
      </c>
      <c r="I19">
        <f>Data[[#This Row],[Cost per Unit]]*Data[[#This Row],[Units]]</f>
        <v>2051.6999999999998</v>
      </c>
      <c r="K19" s="7">
        <v>8</v>
      </c>
      <c r="L19" s="8" t="s">
        <v>52</v>
      </c>
      <c r="P19" t="s">
        <v>19</v>
      </c>
      <c r="Q19" s="11">
        <v>7.64</v>
      </c>
    </row>
    <row r="20" spans="3:17" x14ac:dyDescent="0.25">
      <c r="C20" t="s">
        <v>7</v>
      </c>
      <c r="D20" t="s">
        <v>38</v>
      </c>
      <c r="E20" t="s">
        <v>14</v>
      </c>
      <c r="F20" s="4">
        <v>1281</v>
      </c>
      <c r="G20" s="5">
        <v>75</v>
      </c>
      <c r="H20">
        <f>_xlfn.XLOOKUP(Data[[#This Row],[Product]],products[Product],products[Cost per unit])</f>
        <v>11.7</v>
      </c>
      <c r="I20">
        <f>Data[[#This Row],[Cost per Unit]]*Data[[#This Row],[Units]]</f>
        <v>877.5</v>
      </c>
      <c r="K20" s="7">
        <v>9</v>
      </c>
      <c r="L20" s="8" t="s">
        <v>47</v>
      </c>
      <c r="P20" t="s">
        <v>20</v>
      </c>
      <c r="Q20" s="11">
        <v>10.62</v>
      </c>
    </row>
    <row r="21" spans="3:17" x14ac:dyDescent="0.25">
      <c r="C21" t="s">
        <v>5</v>
      </c>
      <c r="D21" t="s">
        <v>37</v>
      </c>
      <c r="E21" t="s">
        <v>14</v>
      </c>
      <c r="F21" s="4">
        <v>4991</v>
      </c>
      <c r="G21" s="5">
        <v>12</v>
      </c>
      <c r="H21">
        <f>_xlfn.XLOOKUP(Data[[#This Row],[Product]],products[Product],products[Cost per unit])</f>
        <v>11.7</v>
      </c>
      <c r="I21">
        <f>Data[[#This Row],[Cost per Unit]]*Data[[#This Row],[Units]]</f>
        <v>140.39999999999998</v>
      </c>
      <c r="K21" s="7">
        <v>10</v>
      </c>
      <c r="L21" s="8" t="s">
        <v>48</v>
      </c>
      <c r="P21" t="s">
        <v>21</v>
      </c>
      <c r="Q21" s="11">
        <v>9</v>
      </c>
    </row>
    <row r="22" spans="3:17" x14ac:dyDescent="0.25">
      <c r="C22" t="s">
        <v>2</v>
      </c>
      <c r="D22" t="s">
        <v>39</v>
      </c>
      <c r="E22" t="s">
        <v>25</v>
      </c>
      <c r="F22" s="4">
        <v>1785</v>
      </c>
      <c r="G22" s="5">
        <v>462</v>
      </c>
      <c r="H22">
        <f>_xlfn.XLOOKUP(Data[[#This Row],[Product]],products[Product],products[Cost per unit])</f>
        <v>13.15</v>
      </c>
      <c r="I22">
        <f>Data[[#This Row],[Cost per Unit]]*Data[[#This Row],[Units]]</f>
        <v>6075.3</v>
      </c>
      <c r="P22" t="s">
        <v>22</v>
      </c>
      <c r="Q22" s="11">
        <v>9.77</v>
      </c>
    </row>
    <row r="23" spans="3:17" x14ac:dyDescent="0.25">
      <c r="C23" t="s">
        <v>3</v>
      </c>
      <c r="D23" t="s">
        <v>37</v>
      </c>
      <c r="E23" t="s">
        <v>17</v>
      </c>
      <c r="F23" s="4">
        <v>3983</v>
      </c>
      <c r="G23" s="5">
        <v>144</v>
      </c>
      <c r="H23">
        <f>_xlfn.XLOOKUP(Data[[#This Row],[Product]],products[Product],products[Cost per unit])</f>
        <v>3.11</v>
      </c>
      <c r="I23">
        <f>Data[[#This Row],[Cost per Unit]]*Data[[#This Row],[Units]]</f>
        <v>447.84</v>
      </c>
      <c r="L23" t="s">
        <v>94</v>
      </c>
      <c r="P23" t="s">
        <v>23</v>
      </c>
      <c r="Q23" s="11">
        <v>6.49</v>
      </c>
    </row>
    <row r="24" spans="3:17" x14ac:dyDescent="0.25">
      <c r="C24" t="s">
        <v>9</v>
      </c>
      <c r="D24" t="s">
        <v>38</v>
      </c>
      <c r="E24" t="s">
        <v>16</v>
      </c>
      <c r="F24" s="4">
        <v>2646</v>
      </c>
      <c r="G24" s="5">
        <v>120</v>
      </c>
      <c r="H24">
        <f>_xlfn.XLOOKUP(Data[[#This Row],[Product]],products[Product],products[Cost per unit])</f>
        <v>8.7899999999999991</v>
      </c>
      <c r="I24">
        <f>Data[[#This Row],[Cost per Unit]]*Data[[#This Row],[Units]]</f>
        <v>1054.8</v>
      </c>
      <c r="L24" t="s">
        <v>95</v>
      </c>
      <c r="P24" t="s">
        <v>24</v>
      </c>
      <c r="Q24" s="11">
        <v>4.97</v>
      </c>
    </row>
    <row r="25" spans="3:17" x14ac:dyDescent="0.25">
      <c r="C25" t="s">
        <v>2</v>
      </c>
      <c r="D25" t="s">
        <v>34</v>
      </c>
      <c r="E25" t="s">
        <v>13</v>
      </c>
      <c r="F25" s="4">
        <v>252</v>
      </c>
      <c r="G25" s="5">
        <v>54</v>
      </c>
      <c r="H25">
        <f>_xlfn.XLOOKUP(Data[[#This Row],[Product]],products[Product],products[Cost per unit])</f>
        <v>9.33</v>
      </c>
      <c r="I25">
        <f>Data[[#This Row],[Cost per Unit]]*Data[[#This Row],[Units]]</f>
        <v>503.82</v>
      </c>
      <c r="P25" t="s">
        <v>25</v>
      </c>
      <c r="Q25" s="11">
        <v>13.15</v>
      </c>
    </row>
    <row r="26" spans="3:17" x14ac:dyDescent="0.25">
      <c r="C26" t="s">
        <v>3</v>
      </c>
      <c r="D26" t="s">
        <v>35</v>
      </c>
      <c r="E26" t="s">
        <v>25</v>
      </c>
      <c r="F26" s="4">
        <v>2464</v>
      </c>
      <c r="G26" s="5">
        <v>234</v>
      </c>
      <c r="H26">
        <f>_xlfn.XLOOKUP(Data[[#This Row],[Product]],products[Product],products[Cost per unit])</f>
        <v>13.15</v>
      </c>
      <c r="I26">
        <f>Data[[#This Row],[Cost per Unit]]*Data[[#This Row],[Units]]</f>
        <v>3077.1</v>
      </c>
      <c r="P26" t="s">
        <v>26</v>
      </c>
      <c r="Q26" s="11">
        <v>5.6</v>
      </c>
    </row>
    <row r="27" spans="3:17" x14ac:dyDescent="0.25">
      <c r="C27" t="s">
        <v>3</v>
      </c>
      <c r="D27" t="s">
        <v>35</v>
      </c>
      <c r="E27" t="s">
        <v>29</v>
      </c>
      <c r="F27" s="4">
        <v>2114</v>
      </c>
      <c r="G27" s="5">
        <v>66</v>
      </c>
      <c r="H27">
        <f>_xlfn.XLOOKUP(Data[[#This Row],[Product]],products[Product],products[Cost per unit])</f>
        <v>7.16</v>
      </c>
      <c r="I27">
        <f>Data[[#This Row],[Cost per Unit]]*Data[[#This Row],[Units]]</f>
        <v>472.56</v>
      </c>
      <c r="P27" t="s">
        <v>27</v>
      </c>
      <c r="Q27" s="11">
        <v>16.73</v>
      </c>
    </row>
    <row r="28" spans="3:17" x14ac:dyDescent="0.25">
      <c r="C28" t="s">
        <v>6</v>
      </c>
      <c r="D28" t="s">
        <v>37</v>
      </c>
      <c r="E28" t="s">
        <v>31</v>
      </c>
      <c r="F28" s="4">
        <v>7693</v>
      </c>
      <c r="G28" s="5">
        <v>87</v>
      </c>
      <c r="H28">
        <f>_xlfn.XLOOKUP(Data[[#This Row],[Product]],products[Product],products[Cost per unit])</f>
        <v>5.79</v>
      </c>
      <c r="I28">
        <f>Data[[#This Row],[Cost per Unit]]*Data[[#This Row],[Units]]</f>
        <v>503.73</v>
      </c>
      <c r="P28" t="s">
        <v>28</v>
      </c>
      <c r="Q28" s="11">
        <v>10.38</v>
      </c>
    </row>
    <row r="29" spans="3:17" x14ac:dyDescent="0.25">
      <c r="C29" t="s">
        <v>5</v>
      </c>
      <c r="D29" t="s">
        <v>34</v>
      </c>
      <c r="E29" t="s">
        <v>20</v>
      </c>
      <c r="F29" s="4">
        <v>15610</v>
      </c>
      <c r="G29" s="5">
        <v>339</v>
      </c>
      <c r="H29">
        <f>_xlfn.XLOOKUP(Data[[#This Row],[Product]],products[Product],products[Cost per unit])</f>
        <v>10.62</v>
      </c>
      <c r="I29">
        <f>Data[[#This Row],[Cost per Unit]]*Data[[#This Row],[Units]]</f>
        <v>3600.18</v>
      </c>
      <c r="P29" t="s">
        <v>29</v>
      </c>
      <c r="Q29" s="11">
        <v>7.16</v>
      </c>
    </row>
    <row r="30" spans="3:17" x14ac:dyDescent="0.25">
      <c r="C30" t="s">
        <v>41</v>
      </c>
      <c r="D30" t="s">
        <v>34</v>
      </c>
      <c r="E30" t="s">
        <v>22</v>
      </c>
      <c r="F30" s="4">
        <v>336</v>
      </c>
      <c r="G30" s="5">
        <v>144</v>
      </c>
      <c r="H30">
        <f>_xlfn.XLOOKUP(Data[[#This Row],[Product]],products[Product],products[Cost per unit])</f>
        <v>9.77</v>
      </c>
      <c r="I30">
        <f>Data[[#This Row],[Cost per Unit]]*Data[[#This Row],[Units]]</f>
        <v>1406.8799999999999</v>
      </c>
      <c r="P30" t="s">
        <v>30</v>
      </c>
      <c r="Q30" s="11">
        <v>14.49</v>
      </c>
    </row>
    <row r="31" spans="3:17" x14ac:dyDescent="0.25">
      <c r="C31" t="s">
        <v>2</v>
      </c>
      <c r="D31" t="s">
        <v>39</v>
      </c>
      <c r="E31" t="s">
        <v>20</v>
      </c>
      <c r="F31" s="4">
        <v>9443</v>
      </c>
      <c r="G31" s="5">
        <v>162</v>
      </c>
      <c r="H31">
        <f>_xlfn.XLOOKUP(Data[[#This Row],[Product]],products[Product],products[Cost per unit])</f>
        <v>10.62</v>
      </c>
      <c r="I31">
        <f>Data[[#This Row],[Cost per Unit]]*Data[[#This Row],[Units]]</f>
        <v>1720.4399999999998</v>
      </c>
      <c r="P31" t="s">
        <v>31</v>
      </c>
      <c r="Q31" s="11">
        <v>5.79</v>
      </c>
    </row>
    <row r="32" spans="3:17" x14ac:dyDescent="0.25">
      <c r="C32" t="s">
        <v>9</v>
      </c>
      <c r="D32" t="s">
        <v>34</v>
      </c>
      <c r="E32" t="s">
        <v>23</v>
      </c>
      <c r="F32" s="4">
        <v>8155</v>
      </c>
      <c r="G32" s="5">
        <v>90</v>
      </c>
      <c r="H32">
        <f>_xlfn.XLOOKUP(Data[[#This Row],[Product]],products[Product],products[Cost per unit])</f>
        <v>6.49</v>
      </c>
      <c r="I32">
        <f>Data[[#This Row],[Cost per Unit]]*Data[[#This Row],[Units]]</f>
        <v>584.1</v>
      </c>
      <c r="P32" t="s">
        <v>32</v>
      </c>
      <c r="Q32" s="11">
        <v>8.65</v>
      </c>
    </row>
    <row r="33" spans="3:17" x14ac:dyDescent="0.25">
      <c r="C33" t="s">
        <v>8</v>
      </c>
      <c r="D33" t="s">
        <v>38</v>
      </c>
      <c r="E33" t="s">
        <v>23</v>
      </c>
      <c r="F33" s="4">
        <v>1701</v>
      </c>
      <c r="G33" s="5">
        <v>234</v>
      </c>
      <c r="H33">
        <f>_xlfn.XLOOKUP(Data[[#This Row],[Product]],products[Product],products[Cost per unit])</f>
        <v>6.49</v>
      </c>
      <c r="I33">
        <f>Data[[#This Row],[Cost per Unit]]*Data[[#This Row],[Units]]</f>
        <v>1518.66</v>
      </c>
      <c r="P33" t="s">
        <v>33</v>
      </c>
      <c r="Q33" s="11">
        <v>12.37</v>
      </c>
    </row>
    <row r="34" spans="3:17" x14ac:dyDescent="0.25">
      <c r="C34" t="s">
        <v>10</v>
      </c>
      <c r="D34" t="s">
        <v>38</v>
      </c>
      <c r="E34" t="s">
        <v>22</v>
      </c>
      <c r="F34" s="4">
        <v>2205</v>
      </c>
      <c r="G34" s="5">
        <v>141</v>
      </c>
      <c r="H34">
        <f>_xlfn.XLOOKUP(Data[[#This Row],[Product]],products[Product],products[Cost per unit])</f>
        <v>9.77</v>
      </c>
      <c r="I34">
        <f>Data[[#This Row],[Cost per Unit]]*Data[[#This Row],[Units]]</f>
        <v>1377.57</v>
      </c>
    </row>
    <row r="35" spans="3:17" x14ac:dyDescent="0.25">
      <c r="C35" t="s">
        <v>8</v>
      </c>
      <c r="D35" t="s">
        <v>37</v>
      </c>
      <c r="E35" t="s">
        <v>19</v>
      </c>
      <c r="F35" s="4">
        <v>1771</v>
      </c>
      <c r="G35" s="5">
        <v>204</v>
      </c>
      <c r="H35">
        <f>_xlfn.XLOOKUP(Data[[#This Row],[Product]],products[Product],products[Cost per unit])</f>
        <v>7.64</v>
      </c>
      <c r="I35">
        <f>Data[[#This Row],[Cost per Unit]]*Data[[#This Row],[Units]]</f>
        <v>1558.56</v>
      </c>
    </row>
    <row r="36" spans="3:17"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17" x14ac:dyDescent="0.25">
      <c r="C37" t="s">
        <v>41</v>
      </c>
      <c r="D37" t="s">
        <v>36</v>
      </c>
      <c r="E37" t="s">
        <v>13</v>
      </c>
      <c r="F37" s="4">
        <v>10311</v>
      </c>
      <c r="G37" s="5">
        <v>231</v>
      </c>
      <c r="H37">
        <f>_xlfn.XLOOKUP(Data[[#This Row],[Product]],products[Product],products[Cost per unit])</f>
        <v>9.33</v>
      </c>
      <c r="I37">
        <f>Data[[#This Row],[Cost per Unit]]*Data[[#This Row],[Units]]</f>
        <v>2155.23</v>
      </c>
    </row>
    <row r="38" spans="3:17"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17"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17"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17"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17" x14ac:dyDescent="0.25">
      <c r="C42" t="s">
        <v>41</v>
      </c>
      <c r="D42" t="s">
        <v>37</v>
      </c>
      <c r="E42" t="s">
        <v>24</v>
      </c>
      <c r="F42" s="4">
        <v>6398</v>
      </c>
      <c r="G42" s="5">
        <v>102</v>
      </c>
      <c r="H42">
        <f>_xlfn.XLOOKUP(Data[[#This Row],[Product]],products[Product],products[Cost per unit])</f>
        <v>4.97</v>
      </c>
      <c r="I42">
        <f>Data[[#This Row],[Cost per Unit]]*Data[[#This Row],[Units]]</f>
        <v>506.94</v>
      </c>
    </row>
    <row r="43" spans="3:17" x14ac:dyDescent="0.25">
      <c r="C43" t="s">
        <v>2</v>
      </c>
      <c r="D43" t="s">
        <v>35</v>
      </c>
      <c r="E43" t="s">
        <v>19</v>
      </c>
      <c r="F43" s="4">
        <v>553</v>
      </c>
      <c r="G43" s="5">
        <v>15</v>
      </c>
      <c r="H43">
        <f>_xlfn.XLOOKUP(Data[[#This Row],[Product]],products[Product],products[Cost per unit])</f>
        <v>7.64</v>
      </c>
      <c r="I43">
        <f>Data[[#This Row],[Cost per Unit]]*Data[[#This Row],[Units]]</f>
        <v>114.6</v>
      </c>
    </row>
    <row r="44" spans="3:17" x14ac:dyDescent="0.25">
      <c r="C44" t="s">
        <v>8</v>
      </c>
      <c r="D44" t="s">
        <v>39</v>
      </c>
      <c r="E44" t="s">
        <v>30</v>
      </c>
      <c r="F44" s="4">
        <v>7021</v>
      </c>
      <c r="G44" s="5">
        <v>183</v>
      </c>
      <c r="H44">
        <f>_xlfn.XLOOKUP(Data[[#This Row],[Product]],products[Product],products[Cost per unit])</f>
        <v>14.49</v>
      </c>
      <c r="I44">
        <f>Data[[#This Row],[Cost per Unit]]*Data[[#This Row],[Units]]</f>
        <v>2651.67</v>
      </c>
    </row>
    <row r="45" spans="3:17" x14ac:dyDescent="0.25">
      <c r="C45" t="s">
        <v>40</v>
      </c>
      <c r="D45" t="s">
        <v>39</v>
      </c>
      <c r="E45" t="s">
        <v>22</v>
      </c>
      <c r="F45" s="4">
        <v>5817</v>
      </c>
      <c r="G45" s="5">
        <v>12</v>
      </c>
      <c r="H45">
        <f>_xlfn.XLOOKUP(Data[[#This Row],[Product]],products[Product],products[Cost per unit])</f>
        <v>9.77</v>
      </c>
      <c r="I45">
        <f>Data[[#This Row],[Cost per Unit]]*Data[[#This Row],[Units]]</f>
        <v>117.24</v>
      </c>
    </row>
    <row r="46" spans="3:17" x14ac:dyDescent="0.25">
      <c r="C46" t="s">
        <v>41</v>
      </c>
      <c r="D46" t="s">
        <v>39</v>
      </c>
      <c r="E46" t="s">
        <v>14</v>
      </c>
      <c r="F46" s="4">
        <v>3976</v>
      </c>
      <c r="G46" s="5">
        <v>72</v>
      </c>
      <c r="H46">
        <f>_xlfn.XLOOKUP(Data[[#This Row],[Product]],products[Product],products[Cost per unit])</f>
        <v>11.7</v>
      </c>
      <c r="I46">
        <f>Data[[#This Row],[Cost per Unit]]*Data[[#This Row],[Units]]</f>
        <v>842.4</v>
      </c>
    </row>
    <row r="47" spans="3:17"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17"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FDF3-C415-493A-9820-62C4BC45168B}">
  <dimension ref="A1:Z635"/>
  <sheetViews>
    <sheetView workbookViewId="0">
      <selection activeCell="E23" sqref="E23"/>
    </sheetView>
  </sheetViews>
  <sheetFormatPr defaultRowHeight="15" x14ac:dyDescent="0.25"/>
  <cols>
    <col min="1" max="1" width="1.7109375" customWidth="1"/>
    <col min="2" max="2" width="3.7109375" customWidth="1"/>
    <col min="3" max="3" width="34.5703125" style="6"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12" t="s">
        <v>56</v>
      </c>
    </row>
    <row r="3" spans="1:26" x14ac:dyDescent="0.25">
      <c r="D3" s="6" t="s">
        <v>1</v>
      </c>
      <c r="E3" s="6" t="s">
        <v>50</v>
      </c>
    </row>
    <row r="4" spans="1:26" x14ac:dyDescent="0.25">
      <c r="C4" s="6" t="s">
        <v>57</v>
      </c>
      <c r="D4">
        <f>AVERAGE(Data[Amount])</f>
        <v>4136.2299999999996</v>
      </c>
      <c r="E4">
        <f>AVERAGE(Data[Units])</f>
        <v>152.19999999999999</v>
      </c>
    </row>
    <row r="5" spans="1:26" x14ac:dyDescent="0.25">
      <c r="C5" s="6" t="s">
        <v>58</v>
      </c>
      <c r="D5">
        <f>MEDIAN(Data[Amount])</f>
        <v>3437</v>
      </c>
      <c r="E5">
        <f>MEDIAN(Data[Units])</f>
        <v>124.5</v>
      </c>
      <c r="F5" s="4"/>
      <c r="G5" s="5"/>
      <c r="Z5" s="11"/>
    </row>
    <row r="6" spans="1:26" x14ac:dyDescent="0.25">
      <c r="C6" s="6" t="s">
        <v>59</v>
      </c>
      <c r="D6">
        <f>MIN(Data[Amount])</f>
        <v>0</v>
      </c>
      <c r="E6">
        <f>MIN(Data[Units])</f>
        <v>0</v>
      </c>
      <c r="F6" s="4"/>
      <c r="G6" s="5"/>
      <c r="Z6" s="11"/>
    </row>
    <row r="7" spans="1:26" x14ac:dyDescent="0.25">
      <c r="C7" s="6" t="s">
        <v>60</v>
      </c>
      <c r="D7">
        <f>MAX(Data[Amount])</f>
        <v>16184</v>
      </c>
      <c r="E7">
        <f>MAX(Data[Units])</f>
        <v>525</v>
      </c>
      <c r="F7" s="4"/>
      <c r="G7" s="5"/>
      <c r="Z7" s="11"/>
    </row>
    <row r="8" spans="1:26" x14ac:dyDescent="0.25">
      <c r="C8" s="6" t="s">
        <v>61</v>
      </c>
      <c r="D8">
        <f>D7-D6</f>
        <v>16184</v>
      </c>
      <c r="E8">
        <f>E7-E6</f>
        <v>525</v>
      </c>
      <c r="F8" s="4"/>
      <c r="G8" s="5"/>
      <c r="Z8" s="11"/>
    </row>
    <row r="9" spans="1:26" x14ac:dyDescent="0.25">
      <c r="F9" s="4"/>
      <c r="G9" s="5"/>
      <c r="Z9" s="11"/>
    </row>
    <row r="10" spans="1:26" x14ac:dyDescent="0.25">
      <c r="F10" s="4"/>
      <c r="G10" s="5"/>
      <c r="Z10" s="11"/>
    </row>
    <row r="11" spans="1:26" x14ac:dyDescent="0.25">
      <c r="C11" s="6" t="s">
        <v>62</v>
      </c>
      <c r="D11">
        <f>_xlfn.PERCENTILE.EXC(Data[Amount],0.25)</f>
        <v>1652</v>
      </c>
      <c r="E11">
        <f>_xlfn.PERCENTILE.EXC(Data[Units],0.25)</f>
        <v>54</v>
      </c>
      <c r="F11" s="4"/>
      <c r="G11" s="5"/>
    </row>
    <row r="12" spans="1:26" x14ac:dyDescent="0.25">
      <c r="C12" s="6" t="s">
        <v>63</v>
      </c>
      <c r="D12">
        <f>_xlfn.PERCENTILE.EXC(Data[Amount],0.75)</f>
        <v>6245.75</v>
      </c>
      <c r="E12">
        <f>_xlfn.PERCENTILE.EXC(Data[Units],0.75)</f>
        <v>223.5</v>
      </c>
      <c r="F12" s="4"/>
      <c r="G12" s="5"/>
    </row>
    <row r="13" spans="1:26" x14ac:dyDescent="0.25">
      <c r="F13" s="4"/>
      <c r="G13" s="5"/>
    </row>
    <row r="14" spans="1:26" x14ac:dyDescent="0.25">
      <c r="C14" s="6" t="s">
        <v>64</v>
      </c>
      <c r="D14" t="str" cm="1">
        <f t="array" ref="D14:D35">_xlfn.UNIQUE(Data[Product])</f>
        <v>70% Dark Bites</v>
      </c>
      <c r="E14">
        <f>COUNTA(_xlfn.UNIQUE(Data[Product]))</f>
        <v>22</v>
      </c>
      <c r="F14" s="4"/>
      <c r="G14" s="5"/>
    </row>
    <row r="15" spans="1:26" x14ac:dyDescent="0.25">
      <c r="D15" t="str">
        <v>Choco Coated Almonds</v>
      </c>
      <c r="F15" s="4"/>
      <c r="G15" s="5"/>
    </row>
    <row r="16" spans="1:26" x14ac:dyDescent="0.25">
      <c r="D16" t="str">
        <v>Almond Choco</v>
      </c>
      <c r="F16" s="4"/>
      <c r="G16" s="5"/>
    </row>
    <row r="17" spans="4:7" x14ac:dyDescent="0.25">
      <c r="D17" t="str">
        <v>Drinking Coco</v>
      </c>
      <c r="F17" s="4"/>
      <c r="G17" s="5"/>
    </row>
    <row r="18" spans="4:7" x14ac:dyDescent="0.25">
      <c r="D18" t="str">
        <v>White Choc</v>
      </c>
      <c r="F18" s="4"/>
      <c r="G18" s="5"/>
    </row>
    <row r="19" spans="4:7" x14ac:dyDescent="0.25">
      <c r="D19" t="str">
        <v>Peanut Butter Cubes</v>
      </c>
      <c r="F19" s="4"/>
      <c r="G19" s="5"/>
    </row>
    <row r="20" spans="4:7" x14ac:dyDescent="0.25">
      <c r="D20" t="str">
        <v>Smooth Sliky Salty</v>
      </c>
      <c r="F20" s="4"/>
      <c r="G20" s="5"/>
    </row>
    <row r="21" spans="4:7" x14ac:dyDescent="0.25">
      <c r="D21" t="str">
        <v>After Nines</v>
      </c>
      <c r="F21" s="4"/>
      <c r="G21" s="5"/>
    </row>
    <row r="22" spans="4:7" x14ac:dyDescent="0.25">
      <c r="D22" t="str">
        <v>50% Dark Bites</v>
      </c>
      <c r="F22" s="4"/>
      <c r="G22" s="5"/>
    </row>
    <row r="23" spans="4:7" x14ac:dyDescent="0.25">
      <c r="D23" t="str">
        <v>Eclairs</v>
      </c>
      <c r="F23" s="4"/>
      <c r="G23" s="5"/>
    </row>
    <row r="24" spans="4:7" x14ac:dyDescent="0.25">
      <c r="D24" t="str">
        <v>Mint Chip Choco</v>
      </c>
      <c r="F24" s="4"/>
      <c r="G24" s="5"/>
    </row>
    <row r="25" spans="4:7" x14ac:dyDescent="0.25">
      <c r="D25" t="str">
        <v>Milk Bars</v>
      </c>
      <c r="F25" s="4"/>
      <c r="G25" s="5"/>
    </row>
    <row r="26" spans="4:7" x14ac:dyDescent="0.25">
      <c r="D26" t="str">
        <v>Manuka Honey Choco</v>
      </c>
      <c r="F26" s="4"/>
      <c r="G26" s="5"/>
    </row>
    <row r="27" spans="4:7" x14ac:dyDescent="0.25">
      <c r="D27" t="str">
        <v>Orange Choco</v>
      </c>
      <c r="F27" s="4"/>
      <c r="G27" s="5"/>
    </row>
    <row r="28" spans="4:7" x14ac:dyDescent="0.25">
      <c r="D28" t="str">
        <v>Fruit &amp; Nut Bars</v>
      </c>
      <c r="F28" s="4"/>
      <c r="G28" s="5"/>
    </row>
    <row r="29" spans="4:7" x14ac:dyDescent="0.25">
      <c r="D29" t="str">
        <v>99% Dark &amp; Pure</v>
      </c>
      <c r="F29" s="4"/>
      <c r="G29" s="5"/>
    </row>
    <row r="30" spans="4:7" x14ac:dyDescent="0.25">
      <c r="D30" t="str">
        <v>Raspberry Choco</v>
      </c>
      <c r="F30" s="4"/>
      <c r="G30" s="5"/>
    </row>
    <row r="31" spans="4:7" x14ac:dyDescent="0.25">
      <c r="D31" t="str">
        <v>85% Dark Bars</v>
      </c>
      <c r="F31" s="4"/>
      <c r="G31" s="5"/>
    </row>
    <row r="32" spans="4:7" x14ac:dyDescent="0.25">
      <c r="D32" t="str">
        <v>Organic Choco Syrup</v>
      </c>
      <c r="F32" s="4"/>
      <c r="G32" s="5"/>
    </row>
    <row r="33" spans="4:7" x14ac:dyDescent="0.25">
      <c r="D33" t="str">
        <v>Caramel Stuffed Bars</v>
      </c>
      <c r="F33" s="4"/>
      <c r="G33" s="5"/>
    </row>
    <row r="34" spans="4:7" x14ac:dyDescent="0.25">
      <c r="D34" t="str">
        <v>Spicy Special Slims</v>
      </c>
      <c r="F34" s="4"/>
      <c r="G34" s="5"/>
    </row>
    <row r="35" spans="4:7" x14ac:dyDescent="0.25">
      <c r="D35" t="str">
        <v>Baker's Choco Chips</v>
      </c>
      <c r="F35" s="4"/>
      <c r="G35" s="5"/>
    </row>
    <row r="36" spans="4:7" x14ac:dyDescent="0.25">
      <c r="F36" s="4"/>
      <c r="G36" s="5"/>
    </row>
    <row r="37" spans="4:7" x14ac:dyDescent="0.25">
      <c r="F37" s="4"/>
      <c r="G37" s="5"/>
    </row>
    <row r="38" spans="4:7" x14ac:dyDescent="0.25">
      <c r="F38" s="4"/>
      <c r="G38" s="5"/>
    </row>
    <row r="39" spans="4:7" x14ac:dyDescent="0.25">
      <c r="F39" s="4"/>
      <c r="G39" s="5"/>
    </row>
    <row r="40" spans="4:7" x14ac:dyDescent="0.25">
      <c r="F40" s="4"/>
      <c r="G40" s="5"/>
    </row>
    <row r="41" spans="4:7" x14ac:dyDescent="0.25">
      <c r="F41" s="4"/>
      <c r="G41" s="5"/>
    </row>
    <row r="42" spans="4:7" x14ac:dyDescent="0.25">
      <c r="F42" s="4"/>
      <c r="G42" s="5"/>
    </row>
    <row r="43" spans="4:7" x14ac:dyDescent="0.25">
      <c r="F43" s="4"/>
      <c r="G43" s="5"/>
    </row>
    <row r="44" spans="4:7" x14ac:dyDescent="0.25">
      <c r="F44" s="4"/>
      <c r="G44" s="5"/>
    </row>
    <row r="45" spans="4:7" x14ac:dyDescent="0.25">
      <c r="F45" s="4"/>
      <c r="G45" s="5"/>
    </row>
    <row r="46" spans="4:7" x14ac:dyDescent="0.25">
      <c r="F46" s="4"/>
      <c r="G46" s="5"/>
    </row>
    <row r="47" spans="4:7" x14ac:dyDescent="0.25">
      <c r="F47" s="4"/>
      <c r="G47" s="5"/>
    </row>
    <row r="48" spans="4:7" x14ac:dyDescent="0.25">
      <c r="F48" s="4"/>
      <c r="G48" s="5"/>
    </row>
    <row r="49" spans="6:7" x14ac:dyDescent="0.25">
      <c r="F49" s="4"/>
      <c r="G49" s="5"/>
    </row>
    <row r="50" spans="6:7" x14ac:dyDescent="0.25">
      <c r="F50" s="4"/>
      <c r="G50" s="5"/>
    </row>
    <row r="51" spans="6:7" x14ac:dyDescent="0.25">
      <c r="F51" s="4"/>
      <c r="G51" s="5"/>
    </row>
    <row r="52" spans="6:7" x14ac:dyDescent="0.25">
      <c r="F52" s="4"/>
      <c r="G52" s="5"/>
    </row>
    <row r="53" spans="6:7" x14ac:dyDescent="0.25">
      <c r="F53" s="4"/>
      <c r="G53" s="5"/>
    </row>
    <row r="54" spans="6:7" x14ac:dyDescent="0.25">
      <c r="F54" s="4"/>
      <c r="G54" s="5"/>
    </row>
    <row r="55" spans="6:7" x14ac:dyDescent="0.25">
      <c r="F55" s="4"/>
      <c r="G55" s="5"/>
    </row>
    <row r="56" spans="6:7" x14ac:dyDescent="0.25">
      <c r="F56" s="4"/>
      <c r="G56" s="5"/>
    </row>
    <row r="57" spans="6:7" x14ac:dyDescent="0.25">
      <c r="F57" s="4"/>
      <c r="G57" s="5"/>
    </row>
    <row r="58" spans="6:7" x14ac:dyDescent="0.25">
      <c r="F58" s="4"/>
      <c r="G58" s="5"/>
    </row>
    <row r="59" spans="6:7" x14ac:dyDescent="0.25">
      <c r="F59" s="4"/>
      <c r="G59" s="5"/>
    </row>
    <row r="60" spans="6:7" x14ac:dyDescent="0.25">
      <c r="F60" s="4"/>
      <c r="G60" s="5"/>
    </row>
    <row r="61" spans="6:7" x14ac:dyDescent="0.25">
      <c r="F61" s="4"/>
      <c r="G61" s="5"/>
    </row>
    <row r="62" spans="6:7" x14ac:dyDescent="0.25">
      <c r="F62" s="4"/>
      <c r="G62" s="5"/>
    </row>
    <row r="63" spans="6:7" x14ac:dyDescent="0.25">
      <c r="F63" s="4"/>
      <c r="G63" s="5"/>
    </row>
    <row r="64" spans="6:7" x14ac:dyDescent="0.25">
      <c r="F64" s="4"/>
      <c r="G64" s="5"/>
    </row>
    <row r="65" spans="6:7" x14ac:dyDescent="0.25">
      <c r="F65" s="4"/>
      <c r="G65" s="5"/>
    </row>
    <row r="66" spans="6:7" x14ac:dyDescent="0.25">
      <c r="F66" s="4"/>
      <c r="G66" s="5"/>
    </row>
    <row r="67" spans="6:7" x14ac:dyDescent="0.25">
      <c r="F67" s="4"/>
      <c r="G67" s="5"/>
    </row>
    <row r="68" spans="6:7" x14ac:dyDescent="0.25">
      <c r="F68" s="4"/>
      <c r="G68" s="5"/>
    </row>
    <row r="69" spans="6:7" x14ac:dyDescent="0.25">
      <c r="F69" s="4"/>
      <c r="G69" s="5"/>
    </row>
    <row r="70" spans="6:7" x14ac:dyDescent="0.25">
      <c r="F70" s="4"/>
      <c r="G70" s="5"/>
    </row>
    <row r="71" spans="6:7" x14ac:dyDescent="0.25">
      <c r="F71" s="4"/>
      <c r="G71" s="5"/>
    </row>
    <row r="72" spans="6:7" x14ac:dyDescent="0.25">
      <c r="F72" s="4"/>
      <c r="G72" s="5"/>
    </row>
    <row r="73" spans="6:7" x14ac:dyDescent="0.25">
      <c r="F73" s="4"/>
      <c r="G73" s="5"/>
    </row>
    <row r="74" spans="6:7" x14ac:dyDescent="0.25">
      <c r="F74" s="4"/>
      <c r="G74" s="5"/>
    </row>
    <row r="75" spans="6:7" x14ac:dyDescent="0.25">
      <c r="F75" s="4"/>
      <c r="G75" s="5"/>
    </row>
    <row r="76" spans="6:7" x14ac:dyDescent="0.25">
      <c r="F76" s="4"/>
      <c r="G76" s="5"/>
    </row>
    <row r="77" spans="6:7" x14ac:dyDescent="0.25">
      <c r="F77" s="4"/>
      <c r="G77" s="5"/>
    </row>
    <row r="78" spans="6:7" x14ac:dyDescent="0.25">
      <c r="F78" s="4"/>
      <c r="G78" s="5"/>
    </row>
    <row r="79" spans="6:7" x14ac:dyDescent="0.25">
      <c r="F79" s="4"/>
      <c r="G79" s="5"/>
    </row>
    <row r="80" spans="6:7" x14ac:dyDescent="0.25">
      <c r="F80" s="4"/>
      <c r="G80" s="5"/>
    </row>
    <row r="81" spans="6:7" x14ac:dyDescent="0.25">
      <c r="F81" s="4"/>
      <c r="G81" s="5"/>
    </row>
    <row r="82" spans="6:7" x14ac:dyDescent="0.25">
      <c r="F82" s="4"/>
      <c r="G82" s="5"/>
    </row>
    <row r="83" spans="6:7" x14ac:dyDescent="0.25">
      <c r="F83" s="4"/>
      <c r="G83" s="5"/>
    </row>
    <row r="84" spans="6:7" x14ac:dyDescent="0.25">
      <c r="F84" s="4"/>
      <c r="G84" s="5"/>
    </row>
    <row r="85" spans="6:7" x14ac:dyDescent="0.25">
      <c r="F85" s="4"/>
      <c r="G85" s="5"/>
    </row>
    <row r="86" spans="6:7" x14ac:dyDescent="0.25">
      <c r="F86" s="4"/>
      <c r="G86" s="5"/>
    </row>
    <row r="87" spans="6:7" x14ac:dyDescent="0.25">
      <c r="F87" s="4"/>
      <c r="G87" s="5"/>
    </row>
    <row r="88" spans="6:7" x14ac:dyDescent="0.25">
      <c r="F88" s="4"/>
      <c r="G88" s="5"/>
    </row>
    <row r="89" spans="6:7" x14ac:dyDescent="0.25">
      <c r="F89" s="4"/>
      <c r="G89" s="5"/>
    </row>
    <row r="90" spans="6:7" x14ac:dyDescent="0.25">
      <c r="F90" s="4"/>
      <c r="G90" s="5"/>
    </row>
    <row r="91" spans="6:7" x14ac:dyDescent="0.25">
      <c r="F91" s="4"/>
      <c r="G91" s="5"/>
    </row>
    <row r="92" spans="6:7" x14ac:dyDescent="0.25">
      <c r="F92" s="4"/>
      <c r="G92" s="5"/>
    </row>
    <row r="93" spans="6:7" x14ac:dyDescent="0.25">
      <c r="F93" s="4"/>
      <c r="G93" s="5"/>
    </row>
    <row r="94" spans="6:7" x14ac:dyDescent="0.25">
      <c r="F94" s="4"/>
      <c r="G94" s="5"/>
    </row>
    <row r="95" spans="6:7" x14ac:dyDescent="0.25">
      <c r="F95" s="4"/>
      <c r="G95" s="5"/>
    </row>
    <row r="96" spans="6:7" x14ac:dyDescent="0.25">
      <c r="F96" s="4"/>
      <c r="G96" s="5"/>
    </row>
    <row r="97" spans="6:7" x14ac:dyDescent="0.25">
      <c r="F97" s="4"/>
      <c r="G97" s="5"/>
    </row>
    <row r="98" spans="6:7" x14ac:dyDescent="0.25">
      <c r="F98" s="4"/>
      <c r="G98" s="5"/>
    </row>
    <row r="99" spans="6:7" x14ac:dyDescent="0.25">
      <c r="F99" s="4"/>
      <c r="G99" s="5"/>
    </row>
    <row r="100" spans="6:7" x14ac:dyDescent="0.25">
      <c r="F100" s="4"/>
      <c r="G100" s="5"/>
    </row>
    <row r="101" spans="6:7" x14ac:dyDescent="0.25">
      <c r="F101" s="4"/>
      <c r="G101" s="5"/>
    </row>
    <row r="102" spans="6:7" x14ac:dyDescent="0.25">
      <c r="F102" s="4"/>
      <c r="G102" s="5"/>
    </row>
    <row r="103" spans="6:7" x14ac:dyDescent="0.25">
      <c r="F103" s="4"/>
      <c r="G103" s="5"/>
    </row>
    <row r="104" spans="6:7" x14ac:dyDescent="0.25">
      <c r="F104" s="4"/>
      <c r="G104" s="5"/>
    </row>
    <row r="105" spans="6:7" x14ac:dyDescent="0.25">
      <c r="F105" s="4"/>
      <c r="G105" s="5"/>
    </row>
    <row r="106" spans="6:7" x14ac:dyDescent="0.25">
      <c r="F106" s="4"/>
      <c r="G106" s="5"/>
    </row>
    <row r="107" spans="6:7" x14ac:dyDescent="0.25">
      <c r="F107" s="4"/>
      <c r="G107" s="5"/>
    </row>
    <row r="108" spans="6:7" x14ac:dyDescent="0.25">
      <c r="F108" s="4"/>
      <c r="G108" s="5"/>
    </row>
    <row r="109" spans="6:7" x14ac:dyDescent="0.25">
      <c r="F109" s="4"/>
      <c r="G109" s="5"/>
    </row>
    <row r="110" spans="6:7" x14ac:dyDescent="0.25">
      <c r="F110" s="4"/>
      <c r="G110" s="5"/>
    </row>
    <row r="111" spans="6:7" x14ac:dyDescent="0.25">
      <c r="F111" s="4"/>
      <c r="G111" s="5"/>
    </row>
    <row r="112" spans="6:7" x14ac:dyDescent="0.25">
      <c r="F112" s="4"/>
      <c r="G112" s="5"/>
    </row>
    <row r="113" spans="6:7" x14ac:dyDescent="0.25">
      <c r="F113" s="4"/>
      <c r="G113" s="5"/>
    </row>
    <row r="114" spans="6:7" x14ac:dyDescent="0.25">
      <c r="F114" s="4"/>
      <c r="G114" s="5"/>
    </row>
    <row r="115" spans="6:7" x14ac:dyDescent="0.25">
      <c r="F115" s="4"/>
      <c r="G115" s="5"/>
    </row>
    <row r="116" spans="6:7" x14ac:dyDescent="0.25">
      <c r="F116" s="4"/>
      <c r="G116" s="5"/>
    </row>
    <row r="117" spans="6:7" x14ac:dyDescent="0.25">
      <c r="F117" s="4"/>
      <c r="G117" s="5"/>
    </row>
    <row r="118" spans="6:7" x14ac:dyDescent="0.25">
      <c r="F118" s="4"/>
      <c r="G118" s="5"/>
    </row>
    <row r="119" spans="6:7" x14ac:dyDescent="0.25">
      <c r="F119" s="4"/>
      <c r="G119" s="5"/>
    </row>
    <row r="120" spans="6:7" x14ac:dyDescent="0.25">
      <c r="F120" s="4"/>
      <c r="G120" s="5"/>
    </row>
    <row r="121" spans="6:7" x14ac:dyDescent="0.25">
      <c r="F121" s="4"/>
      <c r="G121" s="5"/>
    </row>
    <row r="122" spans="6:7" x14ac:dyDescent="0.25">
      <c r="F122" s="4"/>
      <c r="G122" s="5"/>
    </row>
    <row r="123" spans="6:7" x14ac:dyDescent="0.25">
      <c r="F123" s="4"/>
      <c r="G123" s="5"/>
    </row>
    <row r="124" spans="6:7" x14ac:dyDescent="0.25">
      <c r="F124" s="4"/>
      <c r="G124" s="5"/>
    </row>
    <row r="125" spans="6:7" x14ac:dyDescent="0.25">
      <c r="F125" s="4"/>
      <c r="G125" s="5"/>
    </row>
    <row r="126" spans="6:7" x14ac:dyDescent="0.25">
      <c r="F126" s="4"/>
      <c r="G126" s="5"/>
    </row>
    <row r="127" spans="6:7" x14ac:dyDescent="0.25">
      <c r="F127" s="4"/>
      <c r="G127" s="5"/>
    </row>
    <row r="128" spans="6:7" x14ac:dyDescent="0.25">
      <c r="F128" s="4"/>
      <c r="G128" s="5"/>
    </row>
    <row r="129" spans="6:7" x14ac:dyDescent="0.25">
      <c r="F129" s="4"/>
      <c r="G129" s="5"/>
    </row>
    <row r="130" spans="6:7" x14ac:dyDescent="0.25">
      <c r="F130" s="4"/>
      <c r="G130" s="5"/>
    </row>
    <row r="131" spans="6:7" x14ac:dyDescent="0.25">
      <c r="F131" s="4"/>
      <c r="G131" s="5"/>
    </row>
    <row r="132" spans="6:7" x14ac:dyDescent="0.25">
      <c r="F132" s="4"/>
      <c r="G132" s="5"/>
    </row>
    <row r="133" spans="6:7" x14ac:dyDescent="0.25">
      <c r="F133" s="4"/>
      <c r="G133" s="5"/>
    </row>
    <row r="134" spans="6:7" x14ac:dyDescent="0.25">
      <c r="F134" s="4"/>
      <c r="G134" s="5"/>
    </row>
    <row r="135" spans="6:7" x14ac:dyDescent="0.25">
      <c r="F135" s="4"/>
      <c r="G135" s="5"/>
    </row>
    <row r="136" spans="6:7" x14ac:dyDescent="0.25">
      <c r="F136" s="4"/>
      <c r="G136" s="5"/>
    </row>
    <row r="137" spans="6:7" x14ac:dyDescent="0.25">
      <c r="F137" s="4"/>
      <c r="G137" s="5"/>
    </row>
    <row r="138" spans="6:7" x14ac:dyDescent="0.25">
      <c r="F138" s="4"/>
      <c r="G138" s="5"/>
    </row>
    <row r="139" spans="6:7" x14ac:dyDescent="0.25">
      <c r="F139" s="4"/>
      <c r="G139" s="5"/>
    </row>
    <row r="140" spans="6:7" x14ac:dyDescent="0.25">
      <c r="F140" s="4"/>
      <c r="G140" s="5"/>
    </row>
    <row r="141" spans="6:7" x14ac:dyDescent="0.25">
      <c r="F141" s="4"/>
      <c r="G141" s="5"/>
    </row>
    <row r="142" spans="6:7" x14ac:dyDescent="0.25">
      <c r="F142" s="4"/>
      <c r="G142" s="5"/>
    </row>
    <row r="143" spans="6:7" x14ac:dyDescent="0.25">
      <c r="F143" s="4"/>
      <c r="G143" s="5"/>
    </row>
    <row r="144" spans="6:7" x14ac:dyDescent="0.25">
      <c r="F144" s="4"/>
      <c r="G144" s="5"/>
    </row>
    <row r="145" spans="6:7" x14ac:dyDescent="0.25">
      <c r="F145" s="4"/>
      <c r="G145" s="5"/>
    </row>
    <row r="146" spans="6:7" x14ac:dyDescent="0.25">
      <c r="F146" s="4"/>
      <c r="G146" s="5"/>
    </row>
    <row r="147" spans="6:7" x14ac:dyDescent="0.25">
      <c r="F147" s="4"/>
      <c r="G147" s="5"/>
    </row>
    <row r="148" spans="6:7" x14ac:dyDescent="0.25">
      <c r="F148" s="4"/>
      <c r="G148" s="5"/>
    </row>
    <row r="149" spans="6:7" x14ac:dyDescent="0.25">
      <c r="F149" s="4"/>
      <c r="G149" s="5"/>
    </row>
    <row r="150" spans="6:7" x14ac:dyDescent="0.25">
      <c r="F150" s="4"/>
      <c r="G150" s="5"/>
    </row>
    <row r="151" spans="6:7" x14ac:dyDescent="0.25">
      <c r="F151" s="4"/>
      <c r="G151" s="5"/>
    </row>
    <row r="152" spans="6:7" x14ac:dyDescent="0.25">
      <c r="F152" s="4"/>
      <c r="G152" s="5"/>
    </row>
    <row r="153" spans="6:7" x14ac:dyDescent="0.25">
      <c r="F153" s="4"/>
      <c r="G153" s="5"/>
    </row>
    <row r="154" spans="6:7" x14ac:dyDescent="0.25">
      <c r="F154" s="4"/>
      <c r="G154" s="5"/>
    </row>
    <row r="155" spans="6:7" x14ac:dyDescent="0.25">
      <c r="F155" s="4"/>
      <c r="G155" s="5"/>
    </row>
    <row r="156" spans="6:7" x14ac:dyDescent="0.25">
      <c r="F156" s="4"/>
      <c r="G156" s="5"/>
    </row>
    <row r="157" spans="6:7" x14ac:dyDescent="0.25">
      <c r="F157" s="4"/>
      <c r="G157" s="5"/>
    </row>
    <row r="158" spans="6:7" x14ac:dyDescent="0.25">
      <c r="F158" s="4"/>
      <c r="G158" s="5"/>
    </row>
    <row r="159" spans="6:7" x14ac:dyDescent="0.25">
      <c r="F159" s="4"/>
      <c r="G159" s="5"/>
    </row>
    <row r="160" spans="6:7" x14ac:dyDescent="0.25">
      <c r="F160" s="4"/>
      <c r="G160" s="5"/>
    </row>
    <row r="161" spans="6:7" x14ac:dyDescent="0.25">
      <c r="F161" s="4"/>
      <c r="G161" s="5"/>
    </row>
    <row r="162" spans="6:7" x14ac:dyDescent="0.25">
      <c r="F162" s="4"/>
      <c r="G162" s="5"/>
    </row>
    <row r="163" spans="6:7" x14ac:dyDescent="0.25">
      <c r="F163" s="4"/>
      <c r="G163" s="5"/>
    </row>
    <row r="164" spans="6:7" x14ac:dyDescent="0.25">
      <c r="F164" s="4"/>
      <c r="G164" s="5"/>
    </row>
    <row r="165" spans="6:7" x14ac:dyDescent="0.25">
      <c r="F165" s="4"/>
      <c r="G165" s="5"/>
    </row>
    <row r="166" spans="6:7" x14ac:dyDescent="0.25">
      <c r="F166" s="4"/>
      <c r="G166" s="5"/>
    </row>
    <row r="167" spans="6:7" x14ac:dyDescent="0.25">
      <c r="F167" s="4"/>
      <c r="G167" s="5"/>
    </row>
    <row r="168" spans="6:7" x14ac:dyDescent="0.25">
      <c r="F168" s="4"/>
      <c r="G168" s="5"/>
    </row>
    <row r="169" spans="6:7" x14ac:dyDescent="0.25">
      <c r="F169" s="4"/>
      <c r="G169" s="5"/>
    </row>
    <row r="170" spans="6:7" x14ac:dyDescent="0.25">
      <c r="F170" s="4"/>
      <c r="G170" s="5"/>
    </row>
    <row r="171" spans="6:7" x14ac:dyDescent="0.25">
      <c r="F171" s="4"/>
      <c r="G171" s="5"/>
    </row>
    <row r="172" spans="6:7" x14ac:dyDescent="0.25">
      <c r="F172" s="4"/>
      <c r="G172" s="5"/>
    </row>
    <row r="173" spans="6:7" x14ac:dyDescent="0.25">
      <c r="F173" s="4"/>
      <c r="G173" s="5"/>
    </row>
    <row r="174" spans="6:7" x14ac:dyDescent="0.25">
      <c r="F174" s="4"/>
      <c r="G174" s="5"/>
    </row>
    <row r="175" spans="6:7" x14ac:dyDescent="0.25">
      <c r="F175" s="4"/>
      <c r="G175" s="5"/>
    </row>
    <row r="176" spans="6:7" x14ac:dyDescent="0.25">
      <c r="F176" s="4"/>
      <c r="G176" s="5"/>
    </row>
    <row r="177" spans="6:7" x14ac:dyDescent="0.25">
      <c r="F177" s="4"/>
      <c r="G177" s="5"/>
    </row>
    <row r="178" spans="6:7" x14ac:dyDescent="0.25">
      <c r="F178" s="4"/>
      <c r="G178" s="5"/>
    </row>
    <row r="179" spans="6:7" x14ac:dyDescent="0.25">
      <c r="F179" s="4"/>
      <c r="G179" s="5"/>
    </row>
    <row r="180" spans="6:7" x14ac:dyDescent="0.25">
      <c r="F180" s="4"/>
      <c r="G180" s="5"/>
    </row>
    <row r="181" spans="6:7" x14ac:dyDescent="0.25">
      <c r="F181" s="4"/>
      <c r="G181" s="5"/>
    </row>
    <row r="182" spans="6:7" x14ac:dyDescent="0.25">
      <c r="F182" s="4"/>
      <c r="G182" s="5"/>
    </row>
    <row r="183" spans="6:7" x14ac:dyDescent="0.25">
      <c r="F183" s="4"/>
      <c r="G183" s="5"/>
    </row>
    <row r="184" spans="6:7" x14ac:dyDescent="0.25">
      <c r="F184" s="4"/>
      <c r="G184" s="5"/>
    </row>
    <row r="185" spans="6:7" x14ac:dyDescent="0.25">
      <c r="F185" s="4"/>
      <c r="G185" s="5"/>
    </row>
    <row r="186" spans="6:7" x14ac:dyDescent="0.25">
      <c r="F186" s="4"/>
      <c r="G186" s="5"/>
    </row>
    <row r="187" spans="6:7" x14ac:dyDescent="0.25">
      <c r="F187" s="4"/>
      <c r="G187" s="5"/>
    </row>
    <row r="188" spans="6:7" x14ac:dyDescent="0.25">
      <c r="F188" s="4"/>
      <c r="G188" s="5"/>
    </row>
    <row r="189" spans="6:7" x14ac:dyDescent="0.25">
      <c r="F189" s="4"/>
      <c r="G189" s="5"/>
    </row>
    <row r="190" spans="6:7" x14ac:dyDescent="0.25">
      <c r="F190" s="4"/>
      <c r="G190" s="5"/>
    </row>
    <row r="191" spans="6:7" x14ac:dyDescent="0.25">
      <c r="F191" s="4"/>
      <c r="G191" s="5"/>
    </row>
    <row r="192" spans="6:7" x14ac:dyDescent="0.25">
      <c r="F192" s="4"/>
      <c r="G192" s="5"/>
    </row>
    <row r="193" spans="6:7" x14ac:dyDescent="0.25">
      <c r="F193" s="4"/>
      <c r="G193" s="5"/>
    </row>
    <row r="194" spans="6:7" x14ac:dyDescent="0.25">
      <c r="F194" s="4"/>
      <c r="G194" s="5"/>
    </row>
    <row r="195" spans="6:7" x14ac:dyDescent="0.25">
      <c r="F195" s="4"/>
      <c r="G195" s="5"/>
    </row>
    <row r="196" spans="6:7" x14ac:dyDescent="0.25">
      <c r="F196" s="4"/>
      <c r="G196" s="5"/>
    </row>
    <row r="197" spans="6:7" x14ac:dyDescent="0.25">
      <c r="F197" s="4"/>
      <c r="G197" s="5"/>
    </row>
    <row r="198" spans="6:7" x14ac:dyDescent="0.25">
      <c r="F198" s="4"/>
      <c r="G198" s="5"/>
    </row>
    <row r="199" spans="6:7" x14ac:dyDescent="0.25">
      <c r="F199" s="4"/>
      <c r="G199" s="5"/>
    </row>
    <row r="200" spans="6:7" x14ac:dyDescent="0.25">
      <c r="F200" s="4"/>
      <c r="G200" s="5"/>
    </row>
    <row r="201" spans="6:7" x14ac:dyDescent="0.25">
      <c r="F201" s="4"/>
      <c r="G201" s="5"/>
    </row>
    <row r="202" spans="6:7" x14ac:dyDescent="0.25">
      <c r="F202" s="4"/>
      <c r="G202" s="5"/>
    </row>
    <row r="203" spans="6:7" x14ac:dyDescent="0.25">
      <c r="F203" s="4"/>
      <c r="G203" s="5"/>
    </row>
    <row r="204" spans="6:7" x14ac:dyDescent="0.25">
      <c r="F204" s="4"/>
      <c r="G204" s="5"/>
    </row>
    <row r="205" spans="6:7" x14ac:dyDescent="0.25">
      <c r="F205" s="4"/>
      <c r="G205" s="5"/>
    </row>
    <row r="206" spans="6:7" x14ac:dyDescent="0.25">
      <c r="F206" s="4"/>
      <c r="G206" s="5"/>
    </row>
    <row r="207" spans="6:7" x14ac:dyDescent="0.25">
      <c r="F207" s="4"/>
      <c r="G207" s="5"/>
    </row>
    <row r="208" spans="6:7" x14ac:dyDescent="0.25">
      <c r="F208" s="4"/>
      <c r="G208" s="5"/>
    </row>
    <row r="209" spans="6:7" x14ac:dyDescent="0.25">
      <c r="F209" s="4"/>
      <c r="G209" s="5"/>
    </row>
    <row r="210" spans="6:7" x14ac:dyDescent="0.25">
      <c r="F210" s="4"/>
      <c r="G210" s="5"/>
    </row>
    <row r="211" spans="6:7" x14ac:dyDescent="0.25">
      <c r="F211" s="4"/>
      <c r="G211" s="5"/>
    </row>
    <row r="212" spans="6:7" x14ac:dyDescent="0.25">
      <c r="F212" s="4"/>
      <c r="G212" s="5"/>
    </row>
    <row r="213" spans="6:7" x14ac:dyDescent="0.25">
      <c r="F213" s="4"/>
      <c r="G213" s="5"/>
    </row>
    <row r="214" spans="6:7" x14ac:dyDescent="0.25">
      <c r="F214" s="4"/>
      <c r="G214" s="5"/>
    </row>
    <row r="215" spans="6:7" x14ac:dyDescent="0.25">
      <c r="F215" s="4"/>
      <c r="G215" s="5"/>
    </row>
    <row r="216" spans="6:7" x14ac:dyDescent="0.25">
      <c r="F216" s="4"/>
      <c r="G216" s="5"/>
    </row>
    <row r="217" spans="6:7" x14ac:dyDescent="0.25">
      <c r="F217" s="4"/>
      <c r="G217" s="5"/>
    </row>
    <row r="218" spans="6:7" x14ac:dyDescent="0.25">
      <c r="F218" s="4"/>
      <c r="G218" s="5"/>
    </row>
    <row r="219" spans="6:7" x14ac:dyDescent="0.25">
      <c r="F219" s="4"/>
      <c r="G219" s="5"/>
    </row>
    <row r="220" spans="6:7" x14ac:dyDescent="0.25">
      <c r="F220" s="4"/>
      <c r="G220" s="5"/>
    </row>
    <row r="221" spans="6:7" x14ac:dyDescent="0.25">
      <c r="F221" s="4"/>
      <c r="G221" s="5"/>
    </row>
    <row r="222" spans="6:7" x14ac:dyDescent="0.25">
      <c r="F222" s="4"/>
      <c r="G222" s="5"/>
    </row>
    <row r="223" spans="6:7" x14ac:dyDescent="0.25">
      <c r="F223" s="4"/>
      <c r="G223" s="5"/>
    </row>
    <row r="224" spans="6:7" x14ac:dyDescent="0.25">
      <c r="F224" s="4"/>
      <c r="G224" s="5"/>
    </row>
    <row r="225" spans="6:7" x14ac:dyDescent="0.25">
      <c r="F225" s="4"/>
      <c r="G225" s="5"/>
    </row>
    <row r="226" spans="6:7" x14ac:dyDescent="0.25">
      <c r="F226" s="4"/>
      <c r="G226" s="5"/>
    </row>
    <row r="227" spans="6:7" x14ac:dyDescent="0.25">
      <c r="F227" s="4"/>
      <c r="G227" s="5"/>
    </row>
    <row r="228" spans="6:7" x14ac:dyDescent="0.25">
      <c r="F228" s="4"/>
      <c r="G228" s="5"/>
    </row>
    <row r="229" spans="6:7" x14ac:dyDescent="0.25">
      <c r="F229" s="4"/>
      <c r="G229" s="5"/>
    </row>
    <row r="230" spans="6:7" x14ac:dyDescent="0.25">
      <c r="F230" s="4"/>
      <c r="G230" s="5"/>
    </row>
    <row r="231" spans="6:7" x14ac:dyDescent="0.25">
      <c r="F231" s="4"/>
      <c r="G231" s="5"/>
    </row>
    <row r="232" spans="6:7" x14ac:dyDescent="0.25">
      <c r="F232" s="4"/>
      <c r="G232" s="5"/>
    </row>
    <row r="233" spans="6:7" x14ac:dyDescent="0.25">
      <c r="F233" s="4"/>
      <c r="G233" s="5"/>
    </row>
    <row r="234" spans="6:7" x14ac:dyDescent="0.25">
      <c r="F234" s="4"/>
      <c r="G234" s="5"/>
    </row>
    <row r="235" spans="6:7" x14ac:dyDescent="0.25">
      <c r="F235" s="4"/>
      <c r="G235" s="5"/>
    </row>
    <row r="236" spans="6:7" x14ac:dyDescent="0.25">
      <c r="F236" s="4"/>
      <c r="G236" s="5"/>
    </row>
    <row r="237" spans="6:7" x14ac:dyDescent="0.25">
      <c r="F237" s="4"/>
      <c r="G237" s="5"/>
    </row>
    <row r="238" spans="6:7" x14ac:dyDescent="0.25">
      <c r="F238" s="4"/>
      <c r="G238" s="5"/>
    </row>
    <row r="239" spans="6:7" x14ac:dyDescent="0.25">
      <c r="F239" s="4"/>
      <c r="G239" s="5"/>
    </row>
    <row r="240" spans="6:7" x14ac:dyDescent="0.25">
      <c r="F240" s="4"/>
      <c r="G240" s="5"/>
    </row>
    <row r="241" spans="6:7" x14ac:dyDescent="0.25">
      <c r="F241" s="4"/>
      <c r="G241" s="5"/>
    </row>
    <row r="242" spans="6:7" x14ac:dyDescent="0.25">
      <c r="F242" s="4"/>
      <c r="G242" s="5"/>
    </row>
    <row r="243" spans="6:7" x14ac:dyDescent="0.25">
      <c r="F243" s="4"/>
      <c r="G243" s="5"/>
    </row>
    <row r="244" spans="6:7" x14ac:dyDescent="0.25">
      <c r="F244" s="4"/>
      <c r="G244" s="5"/>
    </row>
    <row r="245" spans="6:7" x14ac:dyDescent="0.25">
      <c r="F245" s="4"/>
      <c r="G245" s="5"/>
    </row>
    <row r="246" spans="6:7" x14ac:dyDescent="0.25">
      <c r="F246" s="4"/>
      <c r="G246" s="5"/>
    </row>
    <row r="247" spans="6:7" x14ac:dyDescent="0.25">
      <c r="F247" s="4"/>
      <c r="G247" s="5"/>
    </row>
    <row r="248" spans="6:7" x14ac:dyDescent="0.25">
      <c r="F248" s="4"/>
      <c r="G248" s="5"/>
    </row>
    <row r="249" spans="6:7" x14ac:dyDescent="0.25">
      <c r="F249" s="4"/>
      <c r="G249" s="5"/>
    </row>
    <row r="250" spans="6:7" x14ac:dyDescent="0.25">
      <c r="F250" s="4"/>
      <c r="G250" s="5"/>
    </row>
    <row r="251" spans="6:7" x14ac:dyDescent="0.25">
      <c r="F251" s="4"/>
      <c r="G251" s="5"/>
    </row>
    <row r="252" spans="6:7" x14ac:dyDescent="0.25">
      <c r="F252" s="4"/>
      <c r="G252" s="5"/>
    </row>
    <row r="253" spans="6:7" x14ac:dyDescent="0.25">
      <c r="F253" s="4"/>
      <c r="G253" s="5"/>
    </row>
    <row r="254" spans="6:7" x14ac:dyDescent="0.25">
      <c r="F254" s="4"/>
      <c r="G254" s="5"/>
    </row>
    <row r="255" spans="6:7" x14ac:dyDescent="0.25">
      <c r="F255" s="4"/>
      <c r="G255" s="5"/>
    </row>
    <row r="256" spans="6:7" x14ac:dyDescent="0.25">
      <c r="F256" s="4"/>
      <c r="G256" s="5"/>
    </row>
    <row r="257" spans="6:7" x14ac:dyDescent="0.25">
      <c r="F257" s="4"/>
      <c r="G257" s="5"/>
    </row>
    <row r="258" spans="6:7" x14ac:dyDescent="0.25">
      <c r="F258" s="4"/>
      <c r="G258" s="5"/>
    </row>
    <row r="259" spans="6:7" x14ac:dyDescent="0.25">
      <c r="F259" s="4"/>
      <c r="G259" s="5"/>
    </row>
    <row r="260" spans="6:7" x14ac:dyDescent="0.25">
      <c r="F260" s="4"/>
      <c r="G260" s="5"/>
    </row>
    <row r="261" spans="6:7" x14ac:dyDescent="0.25">
      <c r="F261" s="4"/>
      <c r="G261" s="5"/>
    </row>
    <row r="262" spans="6:7" x14ac:dyDescent="0.25">
      <c r="F262" s="4"/>
      <c r="G262" s="5"/>
    </row>
    <row r="263" spans="6:7" x14ac:dyDescent="0.25">
      <c r="F263" s="4"/>
      <c r="G263" s="5"/>
    </row>
    <row r="264" spans="6:7" x14ac:dyDescent="0.25">
      <c r="F264" s="4"/>
      <c r="G264" s="5"/>
    </row>
    <row r="265" spans="6:7" x14ac:dyDescent="0.25">
      <c r="F265" s="4"/>
      <c r="G265" s="5"/>
    </row>
    <row r="266" spans="6:7" x14ac:dyDescent="0.25">
      <c r="F266" s="4"/>
      <c r="G266" s="5"/>
    </row>
    <row r="267" spans="6:7" x14ac:dyDescent="0.25">
      <c r="F267" s="4"/>
      <c r="G267" s="5"/>
    </row>
    <row r="268" spans="6:7" x14ac:dyDescent="0.25">
      <c r="F268" s="4"/>
      <c r="G268" s="5"/>
    </row>
    <row r="269" spans="6:7" x14ac:dyDescent="0.25">
      <c r="F269" s="4"/>
      <c r="G269" s="5"/>
    </row>
    <row r="270" spans="6:7" x14ac:dyDescent="0.25">
      <c r="F270" s="4"/>
      <c r="G270" s="5"/>
    </row>
    <row r="271" spans="6:7" x14ac:dyDescent="0.25">
      <c r="F271" s="4"/>
      <c r="G271" s="5"/>
    </row>
    <row r="272" spans="6:7" x14ac:dyDescent="0.25">
      <c r="F272" s="4"/>
      <c r="G272" s="5"/>
    </row>
    <row r="273" spans="6:7" x14ac:dyDescent="0.25">
      <c r="F273" s="4"/>
      <c r="G273" s="5"/>
    </row>
    <row r="274" spans="6:7" x14ac:dyDescent="0.25">
      <c r="F274" s="4"/>
      <c r="G274" s="5"/>
    </row>
    <row r="275" spans="6:7" x14ac:dyDescent="0.25">
      <c r="F275" s="4"/>
      <c r="G275" s="5"/>
    </row>
    <row r="276" spans="6:7" x14ac:dyDescent="0.25">
      <c r="F276" s="4"/>
      <c r="G276" s="5"/>
    </row>
    <row r="277" spans="6:7" x14ac:dyDescent="0.25">
      <c r="F277" s="4"/>
      <c r="G277" s="5"/>
    </row>
    <row r="278" spans="6:7" x14ac:dyDescent="0.25">
      <c r="F278" s="4"/>
      <c r="G278" s="5"/>
    </row>
    <row r="279" spans="6:7" x14ac:dyDescent="0.25">
      <c r="F279" s="4"/>
      <c r="G279" s="5"/>
    </row>
    <row r="280" spans="6:7" x14ac:dyDescent="0.25">
      <c r="F280" s="4"/>
      <c r="G280" s="5"/>
    </row>
    <row r="281" spans="6:7" x14ac:dyDescent="0.25">
      <c r="F281" s="4"/>
      <c r="G281" s="5"/>
    </row>
    <row r="282" spans="6:7" x14ac:dyDescent="0.25">
      <c r="F282" s="4"/>
      <c r="G282" s="5"/>
    </row>
    <row r="283" spans="6:7" x14ac:dyDescent="0.25">
      <c r="F283" s="4"/>
      <c r="G283" s="5"/>
    </row>
    <row r="284" spans="6:7" x14ac:dyDescent="0.25">
      <c r="F284" s="4"/>
      <c r="G284" s="5"/>
    </row>
    <row r="285" spans="6:7" x14ac:dyDescent="0.25">
      <c r="F285" s="4"/>
      <c r="G285" s="5"/>
    </row>
    <row r="286" spans="6:7" x14ac:dyDescent="0.25">
      <c r="F286" s="4"/>
      <c r="G286" s="5"/>
    </row>
    <row r="287" spans="6:7" x14ac:dyDescent="0.25">
      <c r="F287" s="4"/>
      <c r="G287" s="5"/>
    </row>
    <row r="288" spans="6:7" x14ac:dyDescent="0.25">
      <c r="F288" s="4"/>
      <c r="G288" s="5"/>
    </row>
    <row r="289" spans="6:7" x14ac:dyDescent="0.25">
      <c r="F289" s="4"/>
      <c r="G289" s="5"/>
    </row>
    <row r="290" spans="6:7" x14ac:dyDescent="0.25">
      <c r="F290" s="4"/>
      <c r="G290" s="5"/>
    </row>
    <row r="291" spans="6:7" x14ac:dyDescent="0.25">
      <c r="F291" s="4"/>
      <c r="G291" s="5"/>
    </row>
    <row r="292" spans="6:7" x14ac:dyDescent="0.25">
      <c r="F292" s="4"/>
      <c r="G292" s="5"/>
    </row>
    <row r="293" spans="6:7" x14ac:dyDescent="0.25">
      <c r="F293" s="4"/>
      <c r="G293" s="5"/>
    </row>
    <row r="294" spans="6:7" x14ac:dyDescent="0.25">
      <c r="F294" s="4"/>
      <c r="G294" s="5"/>
    </row>
    <row r="295" spans="6:7" x14ac:dyDescent="0.25">
      <c r="F295" s="4"/>
      <c r="G295" s="5"/>
    </row>
    <row r="296" spans="6:7" x14ac:dyDescent="0.25">
      <c r="F296" s="4"/>
      <c r="G296" s="5"/>
    </row>
    <row r="297" spans="6:7" x14ac:dyDescent="0.25">
      <c r="F297" s="4"/>
      <c r="G297" s="5"/>
    </row>
    <row r="298" spans="6:7" x14ac:dyDescent="0.25">
      <c r="F298" s="4"/>
      <c r="G298" s="5"/>
    </row>
    <row r="299" spans="6:7" x14ac:dyDescent="0.25">
      <c r="F299" s="4"/>
      <c r="G299" s="5"/>
    </row>
    <row r="300" spans="6:7" x14ac:dyDescent="0.25">
      <c r="F300" s="4"/>
      <c r="G300" s="5"/>
    </row>
    <row r="301" spans="6:7" x14ac:dyDescent="0.25">
      <c r="F301" s="4"/>
      <c r="G301" s="5"/>
    </row>
    <row r="302" spans="6:7" x14ac:dyDescent="0.25">
      <c r="F302" s="4"/>
      <c r="G302" s="5"/>
    </row>
    <row r="303" spans="6:7" x14ac:dyDescent="0.25">
      <c r="F303" s="4"/>
      <c r="G303" s="5"/>
    </row>
    <row r="304" spans="6:7" x14ac:dyDescent="0.25">
      <c r="F304" s="4"/>
      <c r="G304" s="5"/>
    </row>
    <row r="305" spans="6:7" x14ac:dyDescent="0.25">
      <c r="F305" s="4"/>
      <c r="G305" s="5"/>
    </row>
    <row r="306" spans="6:7" x14ac:dyDescent="0.25">
      <c r="F306" s="4"/>
      <c r="G306" s="5"/>
    </row>
    <row r="307" spans="6:7" x14ac:dyDescent="0.25">
      <c r="F307" s="4"/>
      <c r="G307" s="5"/>
    </row>
    <row r="308" spans="6:7" x14ac:dyDescent="0.25">
      <c r="F308" s="4"/>
      <c r="G308" s="5"/>
    </row>
    <row r="309" spans="6:7" x14ac:dyDescent="0.25">
      <c r="F309" s="4"/>
      <c r="G309" s="5"/>
    </row>
    <row r="310" spans="6:7" x14ac:dyDescent="0.25">
      <c r="F310" s="4"/>
      <c r="G310" s="5"/>
    </row>
    <row r="311" spans="6:7" x14ac:dyDescent="0.25">
      <c r="F311" s="4"/>
      <c r="G311" s="5"/>
    </row>
    <row r="312" spans="6:7" x14ac:dyDescent="0.25">
      <c r="F312" s="4"/>
      <c r="G312" s="5"/>
    </row>
    <row r="313" spans="6:7" x14ac:dyDescent="0.25">
      <c r="F313" s="4"/>
      <c r="G313" s="5"/>
    </row>
    <row r="314" spans="6:7" x14ac:dyDescent="0.25">
      <c r="F314" s="4"/>
      <c r="G314" s="5"/>
    </row>
    <row r="315" spans="6:7" x14ac:dyDescent="0.25">
      <c r="F315" s="4"/>
      <c r="G315" s="5"/>
    </row>
    <row r="316" spans="6:7" x14ac:dyDescent="0.25">
      <c r="F316" s="4"/>
      <c r="G316" s="5"/>
    </row>
    <row r="317" spans="6:7" x14ac:dyDescent="0.25">
      <c r="F317" s="4"/>
      <c r="G317" s="5"/>
    </row>
    <row r="318" spans="6:7" x14ac:dyDescent="0.25">
      <c r="F318" s="4"/>
      <c r="G318" s="5"/>
    </row>
    <row r="319" spans="6:7" x14ac:dyDescent="0.25">
      <c r="F319" s="4"/>
      <c r="G319" s="5"/>
    </row>
    <row r="320" spans="6: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3550E-1AF4-420B-8BBB-39A867EF36DA}">
  <dimension ref="A1:Y635"/>
  <sheetViews>
    <sheetView zoomScaleNormal="100" workbookViewId="0">
      <selection activeCell="F47" sqref="F47"/>
    </sheetView>
  </sheetViews>
  <sheetFormatPr defaultRowHeight="11.25" customHeight="1" x14ac:dyDescent="0.25"/>
  <cols>
    <col min="1" max="1" width="1.7109375" customWidth="1"/>
    <col min="2" max="2" width="3.7109375" customWidth="1"/>
    <col min="3" max="3" width="16" bestFit="1" customWidth="1"/>
    <col min="4" max="4" width="12.5703125" bestFit="1" customWidth="1"/>
    <col min="5" max="5" width="21.85546875" bestFit="1" customWidth="1"/>
    <col min="6" max="7" width="24.5703125" customWidth="1"/>
    <col min="9" max="9" width="3.85546875" customWidth="1"/>
    <col min="10" max="10" width="53.85546875" customWidth="1"/>
    <col min="24" max="24" width="21.85546875" bestFit="1" customWidth="1"/>
    <col min="25" max="25" width="14.42578125" customWidth="1"/>
    <col min="30" max="30" width="21.85546875" customWidth="1"/>
  </cols>
  <sheetData>
    <row r="1" spans="1:25" s="2" customFormat="1" ht="52.5" customHeight="1" x14ac:dyDescent="0.25">
      <c r="A1" s="1"/>
      <c r="C1" s="12" t="s">
        <v>65</v>
      </c>
    </row>
    <row r="4" spans="1:25" ht="11.25" customHeight="1" x14ac:dyDescent="0.25">
      <c r="C4" s="6" t="s">
        <v>11</v>
      </c>
      <c r="D4" s="6" t="s">
        <v>12</v>
      </c>
      <c r="E4" s="6" t="s">
        <v>0</v>
      </c>
      <c r="F4" s="10" t="s">
        <v>1</v>
      </c>
      <c r="G4" s="10" t="s">
        <v>50</v>
      </c>
    </row>
    <row r="5" spans="1:25" ht="11.25" customHeight="1" x14ac:dyDescent="0.25">
      <c r="C5" t="s">
        <v>10</v>
      </c>
      <c r="D5" t="s">
        <v>38</v>
      </c>
      <c r="E5" t="s">
        <v>14</v>
      </c>
      <c r="F5" s="4">
        <v>5586</v>
      </c>
      <c r="G5" s="5">
        <v>525</v>
      </c>
      <c r="I5">
        <v>1</v>
      </c>
      <c r="J5" t="s">
        <v>69</v>
      </c>
      <c r="Y5" s="11"/>
    </row>
    <row r="6" spans="1:25" ht="11.25" customHeight="1" x14ac:dyDescent="0.25">
      <c r="C6" t="s">
        <v>2</v>
      </c>
      <c r="D6" t="s">
        <v>36</v>
      </c>
      <c r="E6" t="s">
        <v>27</v>
      </c>
      <c r="F6" s="4">
        <v>798</v>
      </c>
      <c r="G6" s="5">
        <v>519</v>
      </c>
      <c r="I6">
        <v>2</v>
      </c>
      <c r="J6" t="s">
        <v>70</v>
      </c>
      <c r="Y6" s="11"/>
    </row>
    <row r="7" spans="1:25" ht="11.25" customHeight="1" x14ac:dyDescent="0.25">
      <c r="C7" t="s">
        <v>8</v>
      </c>
      <c r="D7" t="s">
        <v>38</v>
      </c>
      <c r="E7" t="s">
        <v>13</v>
      </c>
      <c r="F7" s="4">
        <v>819</v>
      </c>
      <c r="G7" s="5">
        <v>510</v>
      </c>
      <c r="Y7" s="11"/>
    </row>
    <row r="8" spans="1:25" ht="11.25" customHeight="1" x14ac:dyDescent="0.25">
      <c r="C8" t="s">
        <v>3</v>
      </c>
      <c r="D8" t="s">
        <v>34</v>
      </c>
      <c r="E8" t="s">
        <v>32</v>
      </c>
      <c r="F8" s="4">
        <v>7777</v>
      </c>
      <c r="G8" s="5">
        <v>504</v>
      </c>
      <c r="Y8" s="11"/>
    </row>
    <row r="9" spans="1:25" ht="11.25" customHeight="1" x14ac:dyDescent="0.25">
      <c r="C9" t="s">
        <v>9</v>
      </c>
      <c r="D9" t="s">
        <v>34</v>
      </c>
      <c r="E9" t="s">
        <v>20</v>
      </c>
      <c r="F9" s="4">
        <v>8463</v>
      </c>
      <c r="G9" s="5">
        <v>492</v>
      </c>
      <c r="Y9" s="11"/>
    </row>
    <row r="10" spans="1:25" ht="11.25" customHeight="1" x14ac:dyDescent="0.25">
      <c r="C10" t="s">
        <v>2</v>
      </c>
      <c r="D10" t="s">
        <v>39</v>
      </c>
      <c r="E10" t="s">
        <v>25</v>
      </c>
      <c r="F10" s="4">
        <v>1785</v>
      </c>
      <c r="G10" s="5">
        <v>462</v>
      </c>
      <c r="Y10" s="11"/>
    </row>
    <row r="11" spans="1:25" ht="11.25" customHeight="1" x14ac:dyDescent="0.25">
      <c r="C11" t="s">
        <v>8</v>
      </c>
      <c r="D11" t="s">
        <v>35</v>
      </c>
      <c r="E11" t="s">
        <v>32</v>
      </c>
      <c r="F11" s="4">
        <v>6706</v>
      </c>
      <c r="G11" s="5">
        <v>459</v>
      </c>
    </row>
    <row r="12" spans="1:25" ht="11.25" customHeight="1" x14ac:dyDescent="0.25">
      <c r="C12" t="s">
        <v>6</v>
      </c>
      <c r="D12" t="s">
        <v>37</v>
      </c>
      <c r="E12" t="s">
        <v>28</v>
      </c>
      <c r="F12" s="4">
        <v>3556</v>
      </c>
      <c r="G12" s="5">
        <v>459</v>
      </c>
    </row>
    <row r="13" spans="1:25" ht="11.25" customHeight="1" x14ac:dyDescent="0.25">
      <c r="C13" t="s">
        <v>6</v>
      </c>
      <c r="D13" t="s">
        <v>34</v>
      </c>
      <c r="E13" t="s">
        <v>26</v>
      </c>
      <c r="F13" s="4">
        <v>8008</v>
      </c>
      <c r="G13" s="5">
        <v>456</v>
      </c>
    </row>
    <row r="14" spans="1:25" ht="11.25" customHeight="1" x14ac:dyDescent="0.25">
      <c r="C14" t="s">
        <v>40</v>
      </c>
      <c r="D14" t="s">
        <v>35</v>
      </c>
      <c r="E14" t="s">
        <v>30</v>
      </c>
      <c r="F14" s="4">
        <v>2275</v>
      </c>
      <c r="G14" s="5">
        <v>447</v>
      </c>
    </row>
    <row r="15" spans="1:25" ht="11.25" customHeight="1" x14ac:dyDescent="0.25">
      <c r="C15" t="s">
        <v>40</v>
      </c>
      <c r="D15" t="s">
        <v>35</v>
      </c>
      <c r="E15" t="s">
        <v>33</v>
      </c>
      <c r="F15" s="4">
        <v>8869</v>
      </c>
      <c r="G15" s="5">
        <v>432</v>
      </c>
    </row>
    <row r="16" spans="1:25" ht="11.25" customHeight="1" x14ac:dyDescent="0.25">
      <c r="C16" t="s">
        <v>6</v>
      </c>
      <c r="D16" t="s">
        <v>39</v>
      </c>
      <c r="E16" t="s">
        <v>25</v>
      </c>
      <c r="F16" s="4">
        <v>2100</v>
      </c>
      <c r="G16" s="5">
        <v>414</v>
      </c>
    </row>
    <row r="17" spans="3:7" ht="11.25" customHeight="1" x14ac:dyDescent="0.25">
      <c r="C17" t="s">
        <v>6</v>
      </c>
      <c r="D17" t="s">
        <v>37</v>
      </c>
      <c r="E17" t="s">
        <v>16</v>
      </c>
      <c r="F17" s="4">
        <v>1904</v>
      </c>
      <c r="G17" s="5">
        <v>405</v>
      </c>
    </row>
    <row r="18" spans="3:7" ht="11.25" customHeight="1" x14ac:dyDescent="0.25">
      <c r="C18" t="s">
        <v>6</v>
      </c>
      <c r="D18" t="s">
        <v>35</v>
      </c>
      <c r="E18" t="s">
        <v>4</v>
      </c>
      <c r="F18" s="4">
        <v>1302</v>
      </c>
      <c r="G18" s="5">
        <v>402</v>
      </c>
    </row>
    <row r="19" spans="3:7" ht="11.25" customHeight="1" x14ac:dyDescent="0.25">
      <c r="C19" t="s">
        <v>6</v>
      </c>
      <c r="D19" t="s">
        <v>39</v>
      </c>
      <c r="E19" t="s">
        <v>29</v>
      </c>
      <c r="F19" s="4">
        <v>3052</v>
      </c>
      <c r="G19" s="5">
        <v>378</v>
      </c>
    </row>
    <row r="20" spans="3:7" ht="11.25" customHeight="1" x14ac:dyDescent="0.25">
      <c r="C20" t="s">
        <v>40</v>
      </c>
      <c r="D20" t="s">
        <v>35</v>
      </c>
      <c r="E20" t="s">
        <v>22</v>
      </c>
      <c r="F20" s="4">
        <v>6853</v>
      </c>
      <c r="G20" s="5">
        <v>372</v>
      </c>
    </row>
    <row r="21" spans="3:7" ht="11.25" customHeight="1" x14ac:dyDescent="0.25">
      <c r="C21" t="s">
        <v>7</v>
      </c>
      <c r="D21" t="s">
        <v>34</v>
      </c>
      <c r="E21" t="s">
        <v>14</v>
      </c>
      <c r="F21" s="4">
        <v>1932</v>
      </c>
      <c r="G21" s="5">
        <v>369</v>
      </c>
    </row>
    <row r="22" spans="3:7" ht="11.25" customHeight="1" x14ac:dyDescent="0.25">
      <c r="C22" t="s">
        <v>6</v>
      </c>
      <c r="D22" t="s">
        <v>34</v>
      </c>
      <c r="E22" t="s">
        <v>30</v>
      </c>
      <c r="F22" s="4">
        <v>3402</v>
      </c>
      <c r="G22" s="5">
        <v>366</v>
      </c>
    </row>
    <row r="23" spans="3:7" ht="11.25" customHeight="1" x14ac:dyDescent="0.25">
      <c r="C23" t="s">
        <v>3</v>
      </c>
      <c r="D23" t="s">
        <v>37</v>
      </c>
      <c r="E23" t="s">
        <v>4</v>
      </c>
      <c r="F23" s="4">
        <v>938</v>
      </c>
      <c r="G23" s="5">
        <v>366</v>
      </c>
    </row>
    <row r="24" spans="3:7" ht="11.25" customHeight="1" x14ac:dyDescent="0.25">
      <c r="C24" t="s">
        <v>8</v>
      </c>
      <c r="D24" t="s">
        <v>35</v>
      </c>
      <c r="E24" t="s">
        <v>20</v>
      </c>
      <c r="F24" s="4">
        <v>2702</v>
      </c>
      <c r="G24" s="5">
        <v>363</v>
      </c>
    </row>
    <row r="25" spans="3:7" ht="11.25" customHeight="1" x14ac:dyDescent="0.25">
      <c r="C25" t="s">
        <v>5</v>
      </c>
      <c r="D25" t="s">
        <v>35</v>
      </c>
      <c r="E25" t="s">
        <v>29</v>
      </c>
      <c r="F25" s="4">
        <v>4480</v>
      </c>
      <c r="G25" s="5">
        <v>357</v>
      </c>
    </row>
    <row r="26" spans="3:7" ht="11.25" customHeight="1" x14ac:dyDescent="0.25">
      <c r="C26" t="s">
        <v>2</v>
      </c>
      <c r="D26" t="s">
        <v>38</v>
      </c>
      <c r="E26" t="s">
        <v>31</v>
      </c>
      <c r="F26" s="4">
        <v>4326</v>
      </c>
      <c r="G26" s="5">
        <v>348</v>
      </c>
    </row>
    <row r="27" spans="3:7" ht="11.25" customHeight="1" x14ac:dyDescent="0.25">
      <c r="C27" t="s">
        <v>5</v>
      </c>
      <c r="D27" t="s">
        <v>36</v>
      </c>
      <c r="E27" t="s">
        <v>17</v>
      </c>
      <c r="F27" s="4">
        <v>3339</v>
      </c>
      <c r="G27" s="5">
        <v>348</v>
      </c>
    </row>
    <row r="28" spans="3:7" ht="11.25" customHeight="1" x14ac:dyDescent="0.25">
      <c r="C28" t="s">
        <v>10</v>
      </c>
      <c r="D28" t="s">
        <v>36</v>
      </c>
      <c r="E28" t="s">
        <v>29</v>
      </c>
      <c r="F28" s="4">
        <v>2471</v>
      </c>
      <c r="G28" s="5">
        <v>342</v>
      </c>
    </row>
    <row r="29" spans="3:7" ht="11.25" customHeight="1" x14ac:dyDescent="0.25">
      <c r="C29" t="s">
        <v>5</v>
      </c>
      <c r="D29" t="s">
        <v>34</v>
      </c>
      <c r="E29" t="s">
        <v>20</v>
      </c>
      <c r="F29" s="4">
        <v>15610</v>
      </c>
      <c r="G29" s="5">
        <v>339</v>
      </c>
    </row>
    <row r="30" spans="3:7" ht="11.25" customHeight="1" x14ac:dyDescent="0.25">
      <c r="C30" t="s">
        <v>7</v>
      </c>
      <c r="D30" t="s">
        <v>37</v>
      </c>
      <c r="E30" t="s">
        <v>16</v>
      </c>
      <c r="F30" s="4">
        <v>4487</v>
      </c>
      <c r="G30" s="5">
        <v>333</v>
      </c>
    </row>
    <row r="31" spans="3:7" ht="11.25" customHeight="1" x14ac:dyDescent="0.25">
      <c r="C31" t="s">
        <v>3</v>
      </c>
      <c r="D31" t="s">
        <v>37</v>
      </c>
      <c r="E31" t="s">
        <v>28</v>
      </c>
      <c r="F31" s="4">
        <v>7308</v>
      </c>
      <c r="G31" s="5">
        <v>327</v>
      </c>
    </row>
    <row r="32" spans="3:7" ht="11.25" customHeight="1" x14ac:dyDescent="0.25">
      <c r="C32" t="s">
        <v>3</v>
      </c>
      <c r="D32" t="s">
        <v>37</v>
      </c>
      <c r="E32" t="s">
        <v>29</v>
      </c>
      <c r="F32" s="4">
        <v>4592</v>
      </c>
      <c r="G32" s="5">
        <v>324</v>
      </c>
    </row>
    <row r="33" spans="3:7" ht="11.25" customHeight="1" x14ac:dyDescent="0.25">
      <c r="C33" t="s">
        <v>7</v>
      </c>
      <c r="D33" t="s">
        <v>38</v>
      </c>
      <c r="E33" t="s">
        <v>30</v>
      </c>
      <c r="F33" s="4">
        <v>10129</v>
      </c>
      <c r="G33" s="5">
        <v>312</v>
      </c>
    </row>
    <row r="34" spans="3:7" ht="11.25" customHeight="1" x14ac:dyDescent="0.25">
      <c r="C34" t="s">
        <v>3</v>
      </c>
      <c r="D34" t="s">
        <v>34</v>
      </c>
      <c r="E34" t="s">
        <v>28</v>
      </c>
      <c r="F34" s="4">
        <v>3689</v>
      </c>
      <c r="G34" s="5">
        <v>312</v>
      </c>
    </row>
    <row r="35" spans="3:7" ht="11.25" customHeight="1" x14ac:dyDescent="0.25">
      <c r="C35" t="s">
        <v>41</v>
      </c>
      <c r="D35" t="s">
        <v>36</v>
      </c>
      <c r="E35" t="s">
        <v>28</v>
      </c>
      <c r="F35" s="4">
        <v>854</v>
      </c>
      <c r="G35" s="5">
        <v>309</v>
      </c>
    </row>
    <row r="36" spans="3:7" ht="11.25" customHeight="1" x14ac:dyDescent="0.25">
      <c r="C36" t="s">
        <v>9</v>
      </c>
      <c r="D36" t="s">
        <v>39</v>
      </c>
      <c r="E36" t="s">
        <v>24</v>
      </c>
      <c r="F36" s="4">
        <v>3920</v>
      </c>
      <c r="G36" s="5">
        <v>306</v>
      </c>
    </row>
    <row r="37" spans="3:7" ht="11.25" customHeight="1" x14ac:dyDescent="0.25">
      <c r="C37" t="s">
        <v>40</v>
      </c>
      <c r="D37" t="s">
        <v>36</v>
      </c>
      <c r="E37" t="s">
        <v>27</v>
      </c>
      <c r="F37" s="4">
        <v>3164</v>
      </c>
      <c r="G37" s="5">
        <v>306</v>
      </c>
    </row>
    <row r="38" spans="3:7" ht="11.25" customHeight="1" x14ac:dyDescent="0.25">
      <c r="C38" t="s">
        <v>3</v>
      </c>
      <c r="D38" t="s">
        <v>35</v>
      </c>
      <c r="E38" t="s">
        <v>33</v>
      </c>
      <c r="F38" s="4">
        <v>819</v>
      </c>
      <c r="G38" s="5">
        <v>306</v>
      </c>
    </row>
    <row r="39" spans="3:7" ht="11.25" customHeight="1" x14ac:dyDescent="0.25">
      <c r="C39" t="s">
        <v>3</v>
      </c>
      <c r="D39" t="s">
        <v>38</v>
      </c>
      <c r="E39" t="s">
        <v>26</v>
      </c>
      <c r="F39" s="4">
        <v>8841</v>
      </c>
      <c r="G39" s="5">
        <v>303</v>
      </c>
    </row>
    <row r="40" spans="3:7" ht="11.25" customHeight="1" x14ac:dyDescent="0.25">
      <c r="C40" t="s">
        <v>10</v>
      </c>
      <c r="D40" t="s">
        <v>36</v>
      </c>
      <c r="E40" t="s">
        <v>32</v>
      </c>
      <c r="F40" s="4">
        <v>6657</v>
      </c>
      <c r="G40" s="5">
        <v>303</v>
      </c>
    </row>
    <row r="41" spans="3:7" ht="11.25" customHeight="1" x14ac:dyDescent="0.25">
      <c r="C41" t="s">
        <v>2</v>
      </c>
      <c r="D41" t="s">
        <v>35</v>
      </c>
      <c r="E41" t="s">
        <v>17</v>
      </c>
      <c r="F41" s="4">
        <v>1589</v>
      </c>
      <c r="G41" s="5">
        <v>303</v>
      </c>
    </row>
    <row r="42" spans="3:7" ht="11.25" customHeight="1" x14ac:dyDescent="0.25">
      <c r="C42" t="s">
        <v>8</v>
      </c>
      <c r="D42" t="s">
        <v>35</v>
      </c>
      <c r="E42" t="s">
        <v>27</v>
      </c>
      <c r="F42" s="4">
        <v>4753</v>
      </c>
      <c r="G42" s="5">
        <v>300</v>
      </c>
    </row>
    <row r="43" spans="3:7" ht="11.25" customHeight="1" x14ac:dyDescent="0.25">
      <c r="C43" t="s">
        <v>7</v>
      </c>
      <c r="D43" t="s">
        <v>36</v>
      </c>
      <c r="E43" t="s">
        <v>19</v>
      </c>
      <c r="F43" s="4">
        <v>2870</v>
      </c>
      <c r="G43" s="5">
        <v>300</v>
      </c>
    </row>
    <row r="44" spans="3:7" ht="11.25" customHeight="1" x14ac:dyDescent="0.25">
      <c r="C44" t="s">
        <v>40</v>
      </c>
      <c r="D44" t="s">
        <v>38</v>
      </c>
      <c r="E44" t="s">
        <v>13</v>
      </c>
      <c r="F44" s="4">
        <v>5670</v>
      </c>
      <c r="G44" s="5">
        <v>297</v>
      </c>
    </row>
    <row r="45" spans="3:7" ht="11.25" customHeight="1" x14ac:dyDescent="0.25">
      <c r="C45" t="s">
        <v>41</v>
      </c>
      <c r="D45" t="s">
        <v>36</v>
      </c>
      <c r="E45" t="s">
        <v>18</v>
      </c>
      <c r="F45" s="4">
        <v>9632</v>
      </c>
      <c r="G45" s="5">
        <v>288</v>
      </c>
    </row>
    <row r="46" spans="3:7" ht="11.25" customHeight="1" x14ac:dyDescent="0.25">
      <c r="C46" t="s">
        <v>7</v>
      </c>
      <c r="D46" t="s">
        <v>35</v>
      </c>
      <c r="E46" t="s">
        <v>28</v>
      </c>
      <c r="F46" s="4">
        <v>5194</v>
      </c>
      <c r="G46" s="5">
        <v>288</v>
      </c>
    </row>
    <row r="47" spans="3:7" ht="11.25" customHeight="1" x14ac:dyDescent="0.25">
      <c r="C47" t="s">
        <v>8</v>
      </c>
      <c r="D47" t="s">
        <v>34</v>
      </c>
      <c r="E47" t="s">
        <v>31</v>
      </c>
      <c r="F47" s="4">
        <v>3507</v>
      </c>
      <c r="G47" s="5">
        <v>288</v>
      </c>
    </row>
    <row r="48" spans="3:7" ht="11.25" customHeight="1" x14ac:dyDescent="0.25">
      <c r="C48" t="s">
        <v>10</v>
      </c>
      <c r="D48" t="s">
        <v>37</v>
      </c>
      <c r="E48" t="s">
        <v>21</v>
      </c>
      <c r="F48" s="4">
        <v>245</v>
      </c>
      <c r="G48" s="5">
        <v>288</v>
      </c>
    </row>
    <row r="49" spans="3:7" ht="11.25" customHeight="1" x14ac:dyDescent="0.25">
      <c r="C49" t="s">
        <v>6</v>
      </c>
      <c r="D49" t="s">
        <v>38</v>
      </c>
      <c r="E49" t="s">
        <v>27</v>
      </c>
      <c r="F49" s="4">
        <v>1134</v>
      </c>
      <c r="G49" s="5">
        <v>282</v>
      </c>
    </row>
    <row r="50" spans="3:7" ht="11.25" customHeight="1" x14ac:dyDescent="0.25">
      <c r="C50" t="s">
        <v>10</v>
      </c>
      <c r="D50" t="s">
        <v>39</v>
      </c>
      <c r="E50" t="s">
        <v>21</v>
      </c>
      <c r="F50" s="4">
        <v>4858</v>
      </c>
      <c r="G50" s="5">
        <v>279</v>
      </c>
    </row>
    <row r="51" spans="3:7" ht="11.25" customHeight="1" x14ac:dyDescent="0.25">
      <c r="C51" t="s">
        <v>10</v>
      </c>
      <c r="D51" t="s">
        <v>35</v>
      </c>
      <c r="E51" t="s">
        <v>18</v>
      </c>
      <c r="F51" s="4">
        <v>3808</v>
      </c>
      <c r="G51" s="5">
        <v>279</v>
      </c>
    </row>
    <row r="52" spans="3:7" ht="11.25" customHeight="1" x14ac:dyDescent="0.25">
      <c r="C52" t="s">
        <v>3</v>
      </c>
      <c r="D52" t="s">
        <v>34</v>
      </c>
      <c r="E52" t="s">
        <v>14</v>
      </c>
      <c r="F52" s="4">
        <v>7259</v>
      </c>
      <c r="G52" s="5">
        <v>276</v>
      </c>
    </row>
    <row r="53" spans="3:7" ht="11.25" customHeight="1" x14ac:dyDescent="0.25">
      <c r="C53" t="s">
        <v>3</v>
      </c>
      <c r="D53" t="s">
        <v>35</v>
      </c>
      <c r="E53" t="s">
        <v>15</v>
      </c>
      <c r="F53" s="4">
        <v>6657</v>
      </c>
      <c r="G53" s="5">
        <v>276</v>
      </c>
    </row>
    <row r="54" spans="3:7" ht="11.25" customHeight="1" x14ac:dyDescent="0.25">
      <c r="C54" t="s">
        <v>9</v>
      </c>
      <c r="D54" t="s">
        <v>37</v>
      </c>
      <c r="E54" t="s">
        <v>29</v>
      </c>
      <c r="F54" s="4">
        <v>1085</v>
      </c>
      <c r="G54" s="5">
        <v>273</v>
      </c>
    </row>
    <row r="55" spans="3:7" ht="11.25" customHeight="1" x14ac:dyDescent="0.25">
      <c r="C55" t="s">
        <v>7</v>
      </c>
      <c r="D55" t="s">
        <v>38</v>
      </c>
      <c r="E55" t="s">
        <v>18</v>
      </c>
      <c r="F55" s="4">
        <v>1778</v>
      </c>
      <c r="G55" s="5">
        <v>270</v>
      </c>
    </row>
    <row r="56" spans="3:7" ht="11.25" customHeight="1" x14ac:dyDescent="0.25">
      <c r="C56" t="s">
        <v>6</v>
      </c>
      <c r="D56" t="s">
        <v>35</v>
      </c>
      <c r="E56" t="s">
        <v>20</v>
      </c>
      <c r="F56" s="4">
        <v>1071</v>
      </c>
      <c r="G56" s="5">
        <v>270</v>
      </c>
    </row>
    <row r="57" spans="3:7" ht="11.25" customHeight="1" x14ac:dyDescent="0.25">
      <c r="C57" t="s">
        <v>10</v>
      </c>
      <c r="D57" t="s">
        <v>36</v>
      </c>
      <c r="E57" t="s">
        <v>23</v>
      </c>
      <c r="F57" s="4">
        <v>2317</v>
      </c>
      <c r="G57" s="5">
        <v>261</v>
      </c>
    </row>
    <row r="58" spans="3:7" ht="11.25" customHeight="1" x14ac:dyDescent="0.25">
      <c r="C58" t="s">
        <v>7</v>
      </c>
      <c r="D58" t="s">
        <v>38</v>
      </c>
      <c r="E58" t="s">
        <v>28</v>
      </c>
      <c r="F58" s="4">
        <v>5677</v>
      </c>
      <c r="G58" s="5">
        <v>258</v>
      </c>
    </row>
    <row r="59" spans="3:7" ht="11.25" customHeight="1" x14ac:dyDescent="0.25">
      <c r="C59" t="s">
        <v>3</v>
      </c>
      <c r="D59" t="s">
        <v>35</v>
      </c>
      <c r="E59" t="s">
        <v>14</v>
      </c>
      <c r="F59" s="4">
        <v>2415</v>
      </c>
      <c r="G59" s="5">
        <v>255</v>
      </c>
    </row>
    <row r="60" spans="3:7" ht="11.25" customHeight="1" x14ac:dyDescent="0.25">
      <c r="C60" t="s">
        <v>7</v>
      </c>
      <c r="D60" t="s">
        <v>35</v>
      </c>
      <c r="E60" t="s">
        <v>30</v>
      </c>
      <c r="F60" s="4">
        <v>6755</v>
      </c>
      <c r="G60" s="5">
        <v>252</v>
      </c>
    </row>
    <row r="61" spans="3:7" ht="11.25" customHeight="1" x14ac:dyDescent="0.25">
      <c r="C61" t="s">
        <v>7</v>
      </c>
      <c r="D61" t="s">
        <v>36</v>
      </c>
      <c r="E61" t="s">
        <v>29</v>
      </c>
      <c r="F61" s="4">
        <v>5551</v>
      </c>
      <c r="G61" s="5">
        <v>252</v>
      </c>
    </row>
    <row r="62" spans="3:7" ht="11.25" customHeight="1" x14ac:dyDescent="0.25">
      <c r="C62" t="s">
        <v>5</v>
      </c>
      <c r="D62" t="s">
        <v>39</v>
      </c>
      <c r="E62" t="s">
        <v>18</v>
      </c>
      <c r="F62" s="4">
        <v>385</v>
      </c>
      <c r="G62" s="5">
        <v>249</v>
      </c>
    </row>
    <row r="63" spans="3:7" ht="11.25" customHeight="1" x14ac:dyDescent="0.25">
      <c r="C63" t="s">
        <v>5</v>
      </c>
      <c r="D63" t="s">
        <v>35</v>
      </c>
      <c r="E63" t="s">
        <v>31</v>
      </c>
      <c r="F63" s="4">
        <v>4753</v>
      </c>
      <c r="G63" s="5">
        <v>246</v>
      </c>
    </row>
    <row r="64" spans="3:7" ht="11.25" customHeight="1" x14ac:dyDescent="0.25">
      <c r="C64" t="s">
        <v>7</v>
      </c>
      <c r="D64" t="s">
        <v>39</v>
      </c>
      <c r="E64" t="s">
        <v>17</v>
      </c>
      <c r="F64" s="4">
        <v>4438</v>
      </c>
      <c r="G64" s="5">
        <v>246</v>
      </c>
    </row>
    <row r="65" spans="3:7" ht="11.25" customHeight="1" x14ac:dyDescent="0.25">
      <c r="C65" t="s">
        <v>2</v>
      </c>
      <c r="D65" t="s">
        <v>36</v>
      </c>
      <c r="E65" t="s">
        <v>31</v>
      </c>
      <c r="F65" s="4">
        <v>3094</v>
      </c>
      <c r="G65" s="5">
        <v>246</v>
      </c>
    </row>
    <row r="66" spans="3:7" ht="11.25" customHeight="1" x14ac:dyDescent="0.25">
      <c r="C66" t="s">
        <v>9</v>
      </c>
      <c r="D66" t="s">
        <v>37</v>
      </c>
      <c r="E66" t="s">
        <v>26</v>
      </c>
      <c r="F66" s="4">
        <v>2856</v>
      </c>
      <c r="G66" s="5">
        <v>246</v>
      </c>
    </row>
    <row r="67" spans="3:7" ht="11.25" customHeight="1" x14ac:dyDescent="0.25">
      <c r="C67" t="s">
        <v>9</v>
      </c>
      <c r="D67" t="s">
        <v>35</v>
      </c>
      <c r="E67" t="s">
        <v>15</v>
      </c>
      <c r="F67" s="4">
        <v>7833</v>
      </c>
      <c r="G67" s="5">
        <v>243</v>
      </c>
    </row>
    <row r="68" spans="3:7" ht="11.25" customHeight="1" x14ac:dyDescent="0.25">
      <c r="C68" t="s">
        <v>7</v>
      </c>
      <c r="D68" t="s">
        <v>35</v>
      </c>
      <c r="E68" t="s">
        <v>19</v>
      </c>
      <c r="F68" s="4">
        <v>4585</v>
      </c>
      <c r="G68" s="5">
        <v>240</v>
      </c>
    </row>
    <row r="69" spans="3:7" ht="11.25" customHeight="1" x14ac:dyDescent="0.25">
      <c r="C69" t="s">
        <v>41</v>
      </c>
      <c r="D69" t="s">
        <v>37</v>
      </c>
      <c r="E69" t="s">
        <v>30</v>
      </c>
      <c r="F69" s="4">
        <v>1526</v>
      </c>
      <c r="G69" s="5">
        <v>240</v>
      </c>
    </row>
    <row r="70" spans="3:7" ht="11.25" customHeight="1" x14ac:dyDescent="0.25">
      <c r="C70" t="s">
        <v>5</v>
      </c>
      <c r="D70" t="s">
        <v>34</v>
      </c>
      <c r="E70" t="s">
        <v>22</v>
      </c>
      <c r="F70" s="4">
        <v>6279</v>
      </c>
      <c r="G70" s="5">
        <v>237</v>
      </c>
    </row>
    <row r="71" spans="3:7" ht="11.25" customHeight="1" x14ac:dyDescent="0.25">
      <c r="C71" t="s">
        <v>40</v>
      </c>
      <c r="D71" t="s">
        <v>35</v>
      </c>
      <c r="E71" t="s">
        <v>32</v>
      </c>
      <c r="F71" s="4">
        <v>12348</v>
      </c>
      <c r="G71" s="5">
        <v>234</v>
      </c>
    </row>
    <row r="72" spans="3:7" ht="11.25" customHeight="1" x14ac:dyDescent="0.25">
      <c r="C72" t="s">
        <v>3</v>
      </c>
      <c r="D72" t="s">
        <v>35</v>
      </c>
      <c r="E72" t="s">
        <v>25</v>
      </c>
      <c r="F72" s="4">
        <v>2464</v>
      </c>
      <c r="G72" s="5">
        <v>234</v>
      </c>
    </row>
    <row r="73" spans="3:7" ht="11.25" customHeight="1" x14ac:dyDescent="0.25">
      <c r="C73" t="s">
        <v>8</v>
      </c>
      <c r="D73" t="s">
        <v>38</v>
      </c>
      <c r="E73" t="s">
        <v>23</v>
      </c>
      <c r="F73" s="4">
        <v>1701</v>
      </c>
      <c r="G73" s="5">
        <v>234</v>
      </c>
    </row>
    <row r="74" spans="3:7" ht="11.25" customHeight="1" x14ac:dyDescent="0.25">
      <c r="C74" t="s">
        <v>41</v>
      </c>
      <c r="D74" t="s">
        <v>36</v>
      </c>
      <c r="E74" t="s">
        <v>13</v>
      </c>
      <c r="F74" s="4">
        <v>10311</v>
      </c>
      <c r="G74" s="5">
        <v>231</v>
      </c>
    </row>
    <row r="75" spans="3:7" ht="11.25" customHeight="1" x14ac:dyDescent="0.25">
      <c r="C75" t="s">
        <v>41</v>
      </c>
      <c r="D75" t="s">
        <v>37</v>
      </c>
      <c r="E75" t="s">
        <v>15</v>
      </c>
      <c r="F75" s="4">
        <v>714</v>
      </c>
      <c r="G75" s="5">
        <v>231</v>
      </c>
    </row>
    <row r="76" spans="3:7" ht="11.25" customHeight="1" x14ac:dyDescent="0.25">
      <c r="C76" t="s">
        <v>10</v>
      </c>
      <c r="D76" t="s">
        <v>35</v>
      </c>
      <c r="E76" t="s">
        <v>21</v>
      </c>
      <c r="F76" s="4">
        <v>567</v>
      </c>
      <c r="G76" s="5">
        <v>228</v>
      </c>
    </row>
    <row r="77" spans="3:7" ht="11.25" customHeight="1" x14ac:dyDescent="0.25">
      <c r="C77" t="s">
        <v>7</v>
      </c>
      <c r="D77" t="s">
        <v>37</v>
      </c>
      <c r="E77" t="s">
        <v>14</v>
      </c>
      <c r="F77" s="4">
        <v>6608</v>
      </c>
      <c r="G77" s="5">
        <v>225</v>
      </c>
    </row>
    <row r="78" spans="3:7" ht="11.25" customHeight="1" x14ac:dyDescent="0.25">
      <c r="C78" t="s">
        <v>40</v>
      </c>
      <c r="D78" t="s">
        <v>39</v>
      </c>
      <c r="E78" t="s">
        <v>28</v>
      </c>
      <c r="F78" s="4">
        <v>3101</v>
      </c>
      <c r="G78" s="5">
        <v>225</v>
      </c>
    </row>
    <row r="79" spans="3:7" ht="11.25" customHeight="1" x14ac:dyDescent="0.25">
      <c r="C79" t="s">
        <v>41</v>
      </c>
      <c r="D79" t="s">
        <v>34</v>
      </c>
      <c r="E79" t="s">
        <v>16</v>
      </c>
      <c r="F79" s="4">
        <v>1274</v>
      </c>
      <c r="G79" s="5">
        <v>225</v>
      </c>
    </row>
    <row r="80" spans="3:7" ht="11.25" customHeight="1" x14ac:dyDescent="0.25">
      <c r="C80" t="s">
        <v>8</v>
      </c>
      <c r="D80" t="s">
        <v>34</v>
      </c>
      <c r="E80" t="s">
        <v>16</v>
      </c>
      <c r="F80" s="4">
        <v>2009</v>
      </c>
      <c r="G80" s="5">
        <v>219</v>
      </c>
    </row>
    <row r="81" spans="3:7" ht="11.25" customHeight="1" x14ac:dyDescent="0.25">
      <c r="C81" t="s">
        <v>41</v>
      </c>
      <c r="D81" t="s">
        <v>35</v>
      </c>
      <c r="E81" t="s">
        <v>28</v>
      </c>
      <c r="F81" s="4">
        <v>7455</v>
      </c>
      <c r="G81" s="5">
        <v>216</v>
      </c>
    </row>
    <row r="82" spans="3:7" ht="11.25" customHeight="1" x14ac:dyDescent="0.25">
      <c r="C82" t="s">
        <v>2</v>
      </c>
      <c r="D82" t="s">
        <v>39</v>
      </c>
      <c r="E82" t="s">
        <v>21</v>
      </c>
      <c r="F82" s="4">
        <v>7651</v>
      </c>
      <c r="G82" s="5">
        <v>213</v>
      </c>
    </row>
    <row r="83" spans="3:7" ht="11.25" customHeight="1" x14ac:dyDescent="0.25">
      <c r="C83" t="s">
        <v>8</v>
      </c>
      <c r="D83" t="s">
        <v>38</v>
      </c>
      <c r="E83" t="s">
        <v>32</v>
      </c>
      <c r="F83" s="4">
        <v>3752</v>
      </c>
      <c r="G83" s="5">
        <v>213</v>
      </c>
    </row>
    <row r="84" spans="3:7" ht="11.25" customHeight="1" x14ac:dyDescent="0.25">
      <c r="C84" t="s">
        <v>8</v>
      </c>
      <c r="D84" t="s">
        <v>39</v>
      </c>
      <c r="E84" t="s">
        <v>31</v>
      </c>
      <c r="F84" s="4">
        <v>8890</v>
      </c>
      <c r="G84" s="5">
        <v>210</v>
      </c>
    </row>
    <row r="85" spans="3:7" ht="11.25" customHeight="1" x14ac:dyDescent="0.25">
      <c r="C85" t="s">
        <v>8</v>
      </c>
      <c r="D85" t="s">
        <v>35</v>
      </c>
      <c r="E85" t="s">
        <v>22</v>
      </c>
      <c r="F85" s="4">
        <v>5012</v>
      </c>
      <c r="G85" s="5">
        <v>210</v>
      </c>
    </row>
    <row r="86" spans="3:7" ht="11.25" customHeight="1" x14ac:dyDescent="0.25">
      <c r="C86" t="s">
        <v>7</v>
      </c>
      <c r="D86" t="s">
        <v>37</v>
      </c>
      <c r="E86" t="s">
        <v>22</v>
      </c>
      <c r="F86" s="4">
        <v>9835</v>
      </c>
      <c r="G86" s="5">
        <v>207</v>
      </c>
    </row>
    <row r="87" spans="3:7" ht="11.25" customHeight="1" x14ac:dyDescent="0.25">
      <c r="C87" t="s">
        <v>6</v>
      </c>
      <c r="D87" t="s">
        <v>34</v>
      </c>
      <c r="E87" t="s">
        <v>27</v>
      </c>
      <c r="F87" s="4">
        <v>4242</v>
      </c>
      <c r="G87" s="5">
        <v>207</v>
      </c>
    </row>
    <row r="88" spans="3:7" ht="11.25" customHeight="1" x14ac:dyDescent="0.25">
      <c r="C88" t="s">
        <v>9</v>
      </c>
      <c r="D88" t="s">
        <v>37</v>
      </c>
      <c r="E88" t="s">
        <v>4</v>
      </c>
      <c r="F88" s="4">
        <v>259</v>
      </c>
      <c r="G88" s="5">
        <v>207</v>
      </c>
    </row>
    <row r="89" spans="3:7" ht="11.25" customHeight="1" x14ac:dyDescent="0.25">
      <c r="C89" t="s">
        <v>9</v>
      </c>
      <c r="D89" t="s">
        <v>36</v>
      </c>
      <c r="E89" t="s">
        <v>27</v>
      </c>
      <c r="F89" s="4">
        <v>11522</v>
      </c>
      <c r="G89" s="5">
        <v>204</v>
      </c>
    </row>
    <row r="90" spans="3:7" ht="11.25" customHeight="1" x14ac:dyDescent="0.25">
      <c r="C90" t="s">
        <v>10</v>
      </c>
      <c r="D90" t="s">
        <v>34</v>
      </c>
      <c r="E90" t="s">
        <v>19</v>
      </c>
      <c r="F90" s="4">
        <v>5355</v>
      </c>
      <c r="G90" s="5">
        <v>204</v>
      </c>
    </row>
    <row r="91" spans="3:7" ht="11.25" customHeight="1" x14ac:dyDescent="0.25">
      <c r="C91" t="s">
        <v>9</v>
      </c>
      <c r="D91" t="s">
        <v>39</v>
      </c>
      <c r="E91" t="s">
        <v>18</v>
      </c>
      <c r="F91" s="4">
        <v>2639</v>
      </c>
      <c r="G91" s="5">
        <v>204</v>
      </c>
    </row>
    <row r="92" spans="3:7" ht="11.25" customHeight="1" x14ac:dyDescent="0.25">
      <c r="C92" t="s">
        <v>8</v>
      </c>
      <c r="D92" t="s">
        <v>37</v>
      </c>
      <c r="E92" t="s">
        <v>19</v>
      </c>
      <c r="F92" s="4">
        <v>1771</v>
      </c>
      <c r="G92" s="5">
        <v>204</v>
      </c>
    </row>
    <row r="93" spans="3:7" ht="11.25" customHeight="1" x14ac:dyDescent="0.25">
      <c r="C93" t="s">
        <v>41</v>
      </c>
      <c r="D93" t="s">
        <v>36</v>
      </c>
      <c r="E93" t="s">
        <v>26</v>
      </c>
      <c r="F93" s="4">
        <v>98</v>
      </c>
      <c r="G93" s="5">
        <v>204</v>
      </c>
    </row>
    <row r="94" spans="3:7" ht="11.25" customHeight="1" x14ac:dyDescent="0.25">
      <c r="C94" t="s">
        <v>5</v>
      </c>
      <c r="D94" t="s">
        <v>35</v>
      </c>
      <c r="E94" t="s">
        <v>15</v>
      </c>
      <c r="F94" s="4">
        <v>13391</v>
      </c>
      <c r="G94" s="5">
        <v>201</v>
      </c>
    </row>
    <row r="95" spans="3:7" ht="11.25" customHeight="1" x14ac:dyDescent="0.25">
      <c r="C95" t="s">
        <v>2</v>
      </c>
      <c r="D95" t="s">
        <v>37</v>
      </c>
      <c r="E95" t="s">
        <v>17</v>
      </c>
      <c r="F95" s="4">
        <v>9926</v>
      </c>
      <c r="G95" s="5">
        <v>201</v>
      </c>
    </row>
    <row r="96" spans="3:7" ht="11.25" customHeight="1" x14ac:dyDescent="0.25">
      <c r="C96" t="s">
        <v>5</v>
      </c>
      <c r="D96" t="s">
        <v>34</v>
      </c>
      <c r="E96" t="s">
        <v>15</v>
      </c>
      <c r="F96" s="4">
        <v>7280</v>
      </c>
      <c r="G96" s="5">
        <v>201</v>
      </c>
    </row>
    <row r="97" spans="3:7" ht="11.25" customHeight="1" x14ac:dyDescent="0.25">
      <c r="C97" t="s">
        <v>40</v>
      </c>
      <c r="D97" t="s">
        <v>36</v>
      </c>
      <c r="E97" t="s">
        <v>13</v>
      </c>
      <c r="F97" s="4">
        <v>4424</v>
      </c>
      <c r="G97" s="5">
        <v>201</v>
      </c>
    </row>
    <row r="98" spans="3:7" ht="11.25" customHeight="1" x14ac:dyDescent="0.25">
      <c r="C98" t="s">
        <v>7</v>
      </c>
      <c r="D98" t="s">
        <v>39</v>
      </c>
      <c r="E98" t="s">
        <v>27</v>
      </c>
      <c r="F98" s="4">
        <v>966</v>
      </c>
      <c r="G98" s="5">
        <v>198</v>
      </c>
    </row>
    <row r="99" spans="3:7" ht="11.25" customHeight="1" x14ac:dyDescent="0.25">
      <c r="C99" t="s">
        <v>10</v>
      </c>
      <c r="D99" t="s">
        <v>35</v>
      </c>
      <c r="E99" t="s">
        <v>20</v>
      </c>
      <c r="F99" s="4">
        <v>1974</v>
      </c>
      <c r="G99" s="5">
        <v>195</v>
      </c>
    </row>
    <row r="100" spans="3:7" ht="11.25" customHeight="1" x14ac:dyDescent="0.25">
      <c r="C100" t="s">
        <v>8</v>
      </c>
      <c r="D100" t="s">
        <v>37</v>
      </c>
      <c r="E100" t="s">
        <v>22</v>
      </c>
      <c r="F100" s="4">
        <v>1890</v>
      </c>
      <c r="G100" s="5">
        <v>195</v>
      </c>
    </row>
    <row r="101" spans="3:7" ht="11.25" customHeight="1" x14ac:dyDescent="0.25">
      <c r="C101" t="s">
        <v>5</v>
      </c>
      <c r="D101" t="s">
        <v>34</v>
      </c>
      <c r="E101" t="s">
        <v>19</v>
      </c>
      <c r="F101" s="4">
        <v>861</v>
      </c>
      <c r="G101" s="5">
        <v>195</v>
      </c>
    </row>
    <row r="102" spans="3:7" ht="11.25" customHeight="1" x14ac:dyDescent="0.25">
      <c r="C102" t="s">
        <v>41</v>
      </c>
      <c r="D102" t="s">
        <v>36</v>
      </c>
      <c r="E102" t="s">
        <v>19</v>
      </c>
      <c r="F102" s="4">
        <v>1925</v>
      </c>
      <c r="G102" s="5">
        <v>192</v>
      </c>
    </row>
    <row r="103" spans="3:7" ht="11.25" customHeight="1" x14ac:dyDescent="0.25">
      <c r="C103" t="s">
        <v>7</v>
      </c>
      <c r="D103" t="s">
        <v>34</v>
      </c>
      <c r="E103" t="s">
        <v>24</v>
      </c>
      <c r="F103" s="4">
        <v>8862</v>
      </c>
      <c r="G103" s="5">
        <v>189</v>
      </c>
    </row>
    <row r="104" spans="3:7" ht="11.25" customHeight="1" x14ac:dyDescent="0.25">
      <c r="C104" t="s">
        <v>6</v>
      </c>
      <c r="D104" t="s">
        <v>37</v>
      </c>
      <c r="E104" t="s">
        <v>23</v>
      </c>
      <c r="F104" s="4">
        <v>4949</v>
      </c>
      <c r="G104" s="5">
        <v>189</v>
      </c>
    </row>
    <row r="105" spans="3:7" ht="11.25" customHeight="1" x14ac:dyDescent="0.25">
      <c r="C105" t="s">
        <v>9</v>
      </c>
      <c r="D105" t="s">
        <v>36</v>
      </c>
      <c r="E105" t="s">
        <v>32</v>
      </c>
      <c r="F105" s="4">
        <v>2954</v>
      </c>
      <c r="G105" s="5">
        <v>189</v>
      </c>
    </row>
    <row r="106" spans="3:7" ht="11.25" customHeight="1" x14ac:dyDescent="0.25">
      <c r="C106" t="s">
        <v>9</v>
      </c>
      <c r="D106" t="s">
        <v>34</v>
      </c>
      <c r="E106" t="s">
        <v>16</v>
      </c>
      <c r="F106" s="4">
        <v>938</v>
      </c>
      <c r="G106" s="5">
        <v>189</v>
      </c>
    </row>
    <row r="107" spans="3:7" ht="11.25" customHeight="1" x14ac:dyDescent="0.25">
      <c r="C107" t="s">
        <v>41</v>
      </c>
      <c r="D107" t="s">
        <v>35</v>
      </c>
      <c r="E107" t="s">
        <v>15</v>
      </c>
      <c r="F107" s="4">
        <v>2114</v>
      </c>
      <c r="G107" s="5">
        <v>186</v>
      </c>
    </row>
    <row r="108" spans="3:7" ht="11.25" customHeight="1" x14ac:dyDescent="0.25">
      <c r="C108" t="s">
        <v>8</v>
      </c>
      <c r="D108" t="s">
        <v>39</v>
      </c>
      <c r="E108" t="s">
        <v>30</v>
      </c>
      <c r="F108" s="4">
        <v>7021</v>
      </c>
      <c r="G108" s="5">
        <v>183</v>
      </c>
    </row>
    <row r="109" spans="3:7" ht="11.25" customHeight="1" x14ac:dyDescent="0.25">
      <c r="C109" t="s">
        <v>2</v>
      </c>
      <c r="D109" t="s">
        <v>38</v>
      </c>
      <c r="E109" t="s">
        <v>28</v>
      </c>
      <c r="F109" s="4">
        <v>6580</v>
      </c>
      <c r="G109" s="5">
        <v>183</v>
      </c>
    </row>
    <row r="110" spans="3:7" ht="11.25" customHeight="1" x14ac:dyDescent="0.25">
      <c r="C110" t="s">
        <v>6</v>
      </c>
      <c r="D110" t="s">
        <v>35</v>
      </c>
      <c r="E110" t="s">
        <v>27</v>
      </c>
      <c r="F110" s="4">
        <v>3864</v>
      </c>
      <c r="G110" s="5">
        <v>177</v>
      </c>
    </row>
    <row r="111" spans="3:7" ht="11.25" customHeight="1" x14ac:dyDescent="0.25">
      <c r="C111" t="s">
        <v>7</v>
      </c>
      <c r="D111" t="s">
        <v>36</v>
      </c>
      <c r="E111" t="s">
        <v>18</v>
      </c>
      <c r="F111" s="4">
        <v>2646</v>
      </c>
      <c r="G111" s="5">
        <v>177</v>
      </c>
    </row>
    <row r="112" spans="3:7" ht="11.25" customHeight="1" x14ac:dyDescent="0.25">
      <c r="C112" t="s">
        <v>41</v>
      </c>
      <c r="D112" t="s">
        <v>37</v>
      </c>
      <c r="E112" t="s">
        <v>26</v>
      </c>
      <c r="F112" s="4">
        <v>2324</v>
      </c>
      <c r="G112" s="5">
        <v>177</v>
      </c>
    </row>
    <row r="113" spans="3:7" ht="11.25" customHeight="1" x14ac:dyDescent="0.25">
      <c r="C113" t="s">
        <v>41</v>
      </c>
      <c r="D113" t="s">
        <v>34</v>
      </c>
      <c r="E113" t="s">
        <v>33</v>
      </c>
      <c r="F113" s="4">
        <v>7847</v>
      </c>
      <c r="G113" s="5">
        <v>174</v>
      </c>
    </row>
    <row r="114" spans="3:7" ht="11.25" customHeight="1" x14ac:dyDescent="0.25">
      <c r="C114" t="s">
        <v>41</v>
      </c>
      <c r="D114" t="s">
        <v>36</v>
      </c>
      <c r="E114" t="s">
        <v>30</v>
      </c>
      <c r="F114" s="4">
        <v>6118</v>
      </c>
      <c r="G114" s="5">
        <v>174</v>
      </c>
    </row>
    <row r="115" spans="3:7" ht="11.25" customHeight="1" x14ac:dyDescent="0.25">
      <c r="C115" t="s">
        <v>40</v>
      </c>
      <c r="D115" t="s">
        <v>35</v>
      </c>
      <c r="E115" t="s">
        <v>16</v>
      </c>
      <c r="F115" s="4">
        <v>4725</v>
      </c>
      <c r="G115" s="5">
        <v>174</v>
      </c>
    </row>
    <row r="116" spans="3:7" ht="11.25" customHeight="1" x14ac:dyDescent="0.25">
      <c r="C116" t="s">
        <v>9</v>
      </c>
      <c r="D116" t="s">
        <v>34</v>
      </c>
      <c r="E116" t="s">
        <v>17</v>
      </c>
      <c r="F116" s="4">
        <v>707</v>
      </c>
      <c r="G116" s="5">
        <v>174</v>
      </c>
    </row>
    <row r="117" spans="3:7" ht="11.25" customHeight="1" x14ac:dyDescent="0.25">
      <c r="C117" t="s">
        <v>3</v>
      </c>
      <c r="D117" t="s">
        <v>39</v>
      </c>
      <c r="E117" t="s">
        <v>26</v>
      </c>
      <c r="F117" s="4">
        <v>4956</v>
      </c>
      <c r="G117" s="5">
        <v>171</v>
      </c>
    </row>
    <row r="118" spans="3:7" ht="11.25" customHeight="1" x14ac:dyDescent="0.25">
      <c r="C118" t="s">
        <v>5</v>
      </c>
      <c r="D118" t="s">
        <v>39</v>
      </c>
      <c r="E118" t="s">
        <v>24</v>
      </c>
      <c r="F118" s="4">
        <v>4018</v>
      </c>
      <c r="G118" s="5">
        <v>171</v>
      </c>
    </row>
    <row r="119" spans="3:7" ht="11.25" customHeight="1" x14ac:dyDescent="0.25">
      <c r="C119" t="s">
        <v>5</v>
      </c>
      <c r="D119" t="s">
        <v>38</v>
      </c>
      <c r="E119" t="s">
        <v>19</v>
      </c>
      <c r="F119" s="4">
        <v>5474</v>
      </c>
      <c r="G119" s="5">
        <v>168</v>
      </c>
    </row>
    <row r="120" spans="3:7" ht="11.25" customHeight="1" x14ac:dyDescent="0.25">
      <c r="C120" t="s">
        <v>8</v>
      </c>
      <c r="D120" t="s">
        <v>35</v>
      </c>
      <c r="E120" t="s">
        <v>29</v>
      </c>
      <c r="F120" s="4">
        <v>2023</v>
      </c>
      <c r="G120" s="5">
        <v>168</v>
      </c>
    </row>
    <row r="121" spans="3:7" ht="11.25" customHeight="1" x14ac:dyDescent="0.25">
      <c r="C121" t="s">
        <v>3</v>
      </c>
      <c r="D121" t="s">
        <v>39</v>
      </c>
      <c r="E121" t="s">
        <v>16</v>
      </c>
      <c r="F121" s="4">
        <v>21</v>
      </c>
      <c r="G121" s="5">
        <v>168</v>
      </c>
    </row>
    <row r="122" spans="3:7" ht="11.25" customHeight="1" x14ac:dyDescent="0.25">
      <c r="C122" t="s">
        <v>3</v>
      </c>
      <c r="D122" t="s">
        <v>36</v>
      </c>
      <c r="E122" t="s">
        <v>23</v>
      </c>
      <c r="F122" s="4">
        <v>3773</v>
      </c>
      <c r="G122" s="5">
        <v>165</v>
      </c>
    </row>
    <row r="123" spans="3:7" ht="11.25" customHeight="1" x14ac:dyDescent="0.25">
      <c r="C123" t="s">
        <v>2</v>
      </c>
      <c r="D123" t="s">
        <v>39</v>
      </c>
      <c r="E123" t="s">
        <v>20</v>
      </c>
      <c r="F123" s="4">
        <v>9443</v>
      </c>
      <c r="G123" s="5">
        <v>162</v>
      </c>
    </row>
    <row r="124" spans="3:7" ht="11.25" customHeight="1" x14ac:dyDescent="0.25">
      <c r="C124" t="s">
        <v>40</v>
      </c>
      <c r="D124" t="s">
        <v>34</v>
      </c>
      <c r="E124" t="s">
        <v>19</v>
      </c>
      <c r="F124" s="4">
        <v>4018</v>
      </c>
      <c r="G124" s="5">
        <v>162</v>
      </c>
    </row>
    <row r="125" spans="3:7" ht="11.25" customHeight="1" x14ac:dyDescent="0.25">
      <c r="C125" t="s">
        <v>3</v>
      </c>
      <c r="D125" t="s">
        <v>36</v>
      </c>
      <c r="E125" t="s">
        <v>28</v>
      </c>
      <c r="F125" s="4">
        <v>973</v>
      </c>
      <c r="G125" s="5">
        <v>162</v>
      </c>
    </row>
    <row r="126" spans="3:7" ht="11.25" customHeight="1" x14ac:dyDescent="0.25">
      <c r="C126" t="s">
        <v>40</v>
      </c>
      <c r="D126" t="s">
        <v>34</v>
      </c>
      <c r="E126" t="s">
        <v>33</v>
      </c>
      <c r="F126" s="4">
        <v>3794</v>
      </c>
      <c r="G126" s="5">
        <v>159</v>
      </c>
    </row>
    <row r="127" spans="3:7" ht="11.25" customHeight="1" x14ac:dyDescent="0.25">
      <c r="C127" t="s">
        <v>9</v>
      </c>
      <c r="D127" t="s">
        <v>35</v>
      </c>
      <c r="E127" t="s">
        <v>26</v>
      </c>
      <c r="F127" s="4">
        <v>98</v>
      </c>
      <c r="G127" s="5">
        <v>159</v>
      </c>
    </row>
    <row r="128" spans="3:7" ht="11.25" customHeight="1" x14ac:dyDescent="0.25">
      <c r="C128" t="s">
        <v>40</v>
      </c>
      <c r="D128" t="s">
        <v>34</v>
      </c>
      <c r="E128" t="s">
        <v>17</v>
      </c>
      <c r="F128" s="4">
        <v>5019</v>
      </c>
      <c r="G128" s="5">
        <v>156</v>
      </c>
    </row>
    <row r="129" spans="3:7" ht="11.25" customHeight="1" x14ac:dyDescent="0.25">
      <c r="C129" t="s">
        <v>6</v>
      </c>
      <c r="D129" t="s">
        <v>36</v>
      </c>
      <c r="E129" t="s">
        <v>17</v>
      </c>
      <c r="F129" s="4">
        <v>4970</v>
      </c>
      <c r="G129" s="5">
        <v>156</v>
      </c>
    </row>
    <row r="130" spans="3:7" ht="11.25" customHeight="1" x14ac:dyDescent="0.25">
      <c r="C130" t="s">
        <v>9</v>
      </c>
      <c r="D130" t="s">
        <v>37</v>
      </c>
      <c r="E130" t="s">
        <v>25</v>
      </c>
      <c r="F130" s="4">
        <v>4305</v>
      </c>
      <c r="G130" s="5">
        <v>156</v>
      </c>
    </row>
    <row r="131" spans="3:7" ht="11.25" customHeight="1" x14ac:dyDescent="0.25">
      <c r="C131" t="s">
        <v>2</v>
      </c>
      <c r="D131" t="s">
        <v>38</v>
      </c>
      <c r="E131" t="s">
        <v>23</v>
      </c>
      <c r="F131" s="4">
        <v>4417</v>
      </c>
      <c r="G131" s="5">
        <v>153</v>
      </c>
    </row>
    <row r="132" spans="3:7" ht="11.25" customHeight="1" x14ac:dyDescent="0.25">
      <c r="C132" t="s">
        <v>9</v>
      </c>
      <c r="D132" t="s">
        <v>34</v>
      </c>
      <c r="E132" t="s">
        <v>28</v>
      </c>
      <c r="F132" s="4">
        <v>14329</v>
      </c>
      <c r="G132" s="5">
        <v>150</v>
      </c>
    </row>
    <row r="133" spans="3:7" ht="11.25" customHeight="1" x14ac:dyDescent="0.25">
      <c r="C133" t="s">
        <v>8</v>
      </c>
      <c r="D133" t="s">
        <v>36</v>
      </c>
      <c r="E133" t="s">
        <v>23</v>
      </c>
      <c r="F133" s="4">
        <v>5019</v>
      </c>
      <c r="G133" s="5">
        <v>150</v>
      </c>
    </row>
    <row r="134" spans="3:7" ht="11.25" customHeight="1" x14ac:dyDescent="0.25">
      <c r="C134" t="s">
        <v>6</v>
      </c>
      <c r="D134" t="s">
        <v>34</v>
      </c>
      <c r="E134" t="s">
        <v>17</v>
      </c>
      <c r="F134" s="4">
        <v>3759</v>
      </c>
      <c r="G134" s="5">
        <v>150</v>
      </c>
    </row>
    <row r="135" spans="3:7" ht="11.25" customHeight="1" x14ac:dyDescent="0.25">
      <c r="C135" t="s">
        <v>8</v>
      </c>
      <c r="D135" t="s">
        <v>37</v>
      </c>
      <c r="E135" t="s">
        <v>30</v>
      </c>
      <c r="F135" s="4">
        <v>42</v>
      </c>
      <c r="G135" s="5">
        <v>150</v>
      </c>
    </row>
    <row r="136" spans="3:7" ht="11.25" customHeight="1" x14ac:dyDescent="0.25">
      <c r="C136" t="s">
        <v>9</v>
      </c>
      <c r="D136" t="s">
        <v>35</v>
      </c>
      <c r="E136" t="s">
        <v>4</v>
      </c>
      <c r="F136" s="4">
        <v>959</v>
      </c>
      <c r="G136" s="5">
        <v>147</v>
      </c>
    </row>
    <row r="137" spans="3:7" ht="11.25" customHeight="1" x14ac:dyDescent="0.25">
      <c r="C137" t="s">
        <v>2</v>
      </c>
      <c r="D137" t="s">
        <v>39</v>
      </c>
      <c r="E137" t="s">
        <v>28</v>
      </c>
      <c r="F137" s="4">
        <v>6027</v>
      </c>
      <c r="G137" s="5">
        <v>144</v>
      </c>
    </row>
    <row r="138" spans="3:7" ht="11.25" customHeight="1" x14ac:dyDescent="0.25">
      <c r="C138" t="s">
        <v>3</v>
      </c>
      <c r="D138" t="s">
        <v>37</v>
      </c>
      <c r="E138" t="s">
        <v>17</v>
      </c>
      <c r="F138" s="4">
        <v>3983</v>
      </c>
      <c r="G138" s="5">
        <v>144</v>
      </c>
    </row>
    <row r="139" spans="3:7" ht="11.25" customHeight="1" x14ac:dyDescent="0.25">
      <c r="C139" t="s">
        <v>9</v>
      </c>
      <c r="D139" t="s">
        <v>35</v>
      </c>
      <c r="E139" t="s">
        <v>27</v>
      </c>
      <c r="F139" s="4">
        <v>2429</v>
      </c>
      <c r="G139" s="5">
        <v>144</v>
      </c>
    </row>
    <row r="140" spans="3:7" ht="11.25" customHeight="1" x14ac:dyDescent="0.25">
      <c r="C140" t="s">
        <v>41</v>
      </c>
      <c r="D140" t="s">
        <v>34</v>
      </c>
      <c r="E140" t="s">
        <v>22</v>
      </c>
      <c r="F140" s="4">
        <v>336</v>
      </c>
      <c r="G140" s="5">
        <v>144</v>
      </c>
    </row>
    <row r="141" spans="3:7" ht="11.25" customHeight="1" x14ac:dyDescent="0.25">
      <c r="C141" t="s">
        <v>10</v>
      </c>
      <c r="D141" t="s">
        <v>38</v>
      </c>
      <c r="E141" t="s">
        <v>22</v>
      </c>
      <c r="F141" s="4">
        <v>2205</v>
      </c>
      <c r="G141" s="5">
        <v>141</v>
      </c>
    </row>
    <row r="142" spans="3:7" ht="11.25" customHeight="1" x14ac:dyDescent="0.25">
      <c r="C142" t="s">
        <v>2</v>
      </c>
      <c r="D142" t="s">
        <v>39</v>
      </c>
      <c r="E142" t="s">
        <v>22</v>
      </c>
      <c r="F142" s="4">
        <v>1568</v>
      </c>
      <c r="G142" s="5">
        <v>141</v>
      </c>
    </row>
    <row r="143" spans="3:7" ht="11.25" customHeight="1" x14ac:dyDescent="0.25">
      <c r="C143" t="s">
        <v>2</v>
      </c>
      <c r="D143" t="s">
        <v>37</v>
      </c>
      <c r="E143" t="s">
        <v>18</v>
      </c>
      <c r="F143" s="4">
        <v>11571</v>
      </c>
      <c r="G143" s="5">
        <v>138</v>
      </c>
    </row>
    <row r="144" spans="3:7" ht="11.25" customHeight="1" x14ac:dyDescent="0.25">
      <c r="C144" t="s">
        <v>7</v>
      </c>
      <c r="D144" t="s">
        <v>34</v>
      </c>
      <c r="E144" t="s">
        <v>20</v>
      </c>
      <c r="F144" s="4">
        <v>2205</v>
      </c>
      <c r="G144" s="5">
        <v>138</v>
      </c>
    </row>
    <row r="145" spans="3:7" ht="11.25" customHeight="1" x14ac:dyDescent="0.25">
      <c r="C145" t="s">
        <v>40</v>
      </c>
      <c r="D145" t="s">
        <v>34</v>
      </c>
      <c r="E145" t="s">
        <v>27</v>
      </c>
      <c r="F145" s="4">
        <v>2289</v>
      </c>
      <c r="G145" s="5">
        <v>135</v>
      </c>
    </row>
    <row r="146" spans="3:7" ht="11.25" customHeight="1" x14ac:dyDescent="0.25">
      <c r="C146" t="s">
        <v>6</v>
      </c>
      <c r="D146" t="s">
        <v>36</v>
      </c>
      <c r="E146" t="s">
        <v>29</v>
      </c>
      <c r="F146" s="4">
        <v>1400</v>
      </c>
      <c r="G146" s="5">
        <v>135</v>
      </c>
    </row>
    <row r="147" spans="3:7" ht="11.25" customHeight="1" x14ac:dyDescent="0.25">
      <c r="C147" t="s">
        <v>6</v>
      </c>
      <c r="D147" t="s">
        <v>38</v>
      </c>
      <c r="E147" t="s">
        <v>33</v>
      </c>
      <c r="F147" s="4">
        <v>959</v>
      </c>
      <c r="G147" s="5">
        <v>135</v>
      </c>
    </row>
    <row r="148" spans="3:7" ht="11.25" customHeight="1" x14ac:dyDescent="0.25">
      <c r="C148" t="s">
        <v>40</v>
      </c>
      <c r="D148" t="s">
        <v>39</v>
      </c>
      <c r="E148" t="s">
        <v>29</v>
      </c>
      <c r="F148" s="4">
        <v>0</v>
      </c>
      <c r="G148" s="5">
        <v>135</v>
      </c>
    </row>
    <row r="149" spans="3:7" ht="11.25" customHeight="1" x14ac:dyDescent="0.25">
      <c r="C149" t="s">
        <v>41</v>
      </c>
      <c r="D149" t="s">
        <v>35</v>
      </c>
      <c r="E149" t="s">
        <v>27</v>
      </c>
      <c r="F149" s="4">
        <v>847</v>
      </c>
      <c r="G149" s="5">
        <v>129</v>
      </c>
    </row>
    <row r="150" spans="3:7" ht="11.25" customHeight="1" x14ac:dyDescent="0.25">
      <c r="C150" t="s">
        <v>10</v>
      </c>
      <c r="D150" t="s">
        <v>38</v>
      </c>
      <c r="E150" t="s">
        <v>4</v>
      </c>
      <c r="F150" s="4">
        <v>6860</v>
      </c>
      <c r="G150" s="5">
        <v>126</v>
      </c>
    </row>
    <row r="151" spans="3:7" ht="11.25" customHeight="1" x14ac:dyDescent="0.25">
      <c r="C151" t="s">
        <v>41</v>
      </c>
      <c r="D151" t="s">
        <v>34</v>
      </c>
      <c r="E151" t="s">
        <v>23</v>
      </c>
      <c r="F151" s="4">
        <v>4935</v>
      </c>
      <c r="G151" s="5">
        <v>126</v>
      </c>
    </row>
    <row r="152" spans="3:7" ht="11.25" customHeight="1" x14ac:dyDescent="0.25">
      <c r="C152" t="s">
        <v>2</v>
      </c>
      <c r="D152" t="s">
        <v>39</v>
      </c>
      <c r="E152" t="s">
        <v>33</v>
      </c>
      <c r="F152" s="4">
        <v>4018</v>
      </c>
      <c r="G152" s="5">
        <v>126</v>
      </c>
    </row>
    <row r="153" spans="3:7" ht="11.25" customHeight="1" x14ac:dyDescent="0.25">
      <c r="C153" t="s">
        <v>40</v>
      </c>
      <c r="D153" t="s">
        <v>35</v>
      </c>
      <c r="E153" t="s">
        <v>29</v>
      </c>
      <c r="F153" s="4">
        <v>1617</v>
      </c>
      <c r="G153" s="5">
        <v>126</v>
      </c>
    </row>
    <row r="154" spans="3:7" ht="11.25" customHeight="1" x14ac:dyDescent="0.25">
      <c r="C154" t="s">
        <v>8</v>
      </c>
      <c r="D154" t="s">
        <v>35</v>
      </c>
      <c r="E154" t="s">
        <v>33</v>
      </c>
      <c r="F154" s="4">
        <v>357</v>
      </c>
      <c r="G154" s="5">
        <v>126</v>
      </c>
    </row>
    <row r="155" spans="3:7" ht="11.25" customHeight="1" x14ac:dyDescent="0.25">
      <c r="C155" t="s">
        <v>6</v>
      </c>
      <c r="D155" t="s">
        <v>34</v>
      </c>
      <c r="E155" t="s">
        <v>32</v>
      </c>
      <c r="F155" s="4">
        <v>6734</v>
      </c>
      <c r="G155" s="5">
        <v>123</v>
      </c>
    </row>
    <row r="156" spans="3:7" ht="11.25" customHeight="1" x14ac:dyDescent="0.25">
      <c r="C156" t="s">
        <v>6</v>
      </c>
      <c r="D156" t="s">
        <v>35</v>
      </c>
      <c r="E156" t="s">
        <v>30</v>
      </c>
      <c r="F156" s="4">
        <v>4781</v>
      </c>
      <c r="G156" s="5">
        <v>123</v>
      </c>
    </row>
    <row r="157" spans="3:7" ht="11.25" customHeight="1" x14ac:dyDescent="0.25">
      <c r="C157" t="s">
        <v>41</v>
      </c>
      <c r="D157" t="s">
        <v>37</v>
      </c>
      <c r="E157" t="s">
        <v>20</v>
      </c>
      <c r="F157" s="4">
        <v>3388</v>
      </c>
      <c r="G157" s="5">
        <v>123</v>
      </c>
    </row>
    <row r="158" spans="3:7" ht="11.25" customHeight="1" x14ac:dyDescent="0.25">
      <c r="C158" t="s">
        <v>6</v>
      </c>
      <c r="D158" t="s">
        <v>38</v>
      </c>
      <c r="E158" t="s">
        <v>13</v>
      </c>
      <c r="F158" s="4">
        <v>2317</v>
      </c>
      <c r="G158" s="5">
        <v>123</v>
      </c>
    </row>
    <row r="159" spans="3:7" ht="11.25" customHeight="1" x14ac:dyDescent="0.25">
      <c r="C159" t="s">
        <v>10</v>
      </c>
      <c r="D159" t="s">
        <v>38</v>
      </c>
      <c r="E159" t="s">
        <v>13</v>
      </c>
      <c r="F159" s="4">
        <v>63</v>
      </c>
      <c r="G159" s="5">
        <v>123</v>
      </c>
    </row>
    <row r="160" spans="3:7" ht="11.25" customHeight="1" x14ac:dyDescent="0.25">
      <c r="C160" t="s">
        <v>6</v>
      </c>
      <c r="D160" t="s">
        <v>36</v>
      </c>
      <c r="E160" t="s">
        <v>4</v>
      </c>
      <c r="F160" s="4">
        <v>10073</v>
      </c>
      <c r="G160" s="5">
        <v>120</v>
      </c>
    </row>
    <row r="161" spans="3:7" ht="11.25" customHeight="1" x14ac:dyDescent="0.25">
      <c r="C161" t="s">
        <v>2</v>
      </c>
      <c r="D161" t="s">
        <v>34</v>
      </c>
      <c r="E161" t="s">
        <v>19</v>
      </c>
      <c r="F161" s="4">
        <v>7511</v>
      </c>
      <c r="G161" s="5">
        <v>120</v>
      </c>
    </row>
    <row r="162" spans="3:7" ht="11.25" customHeight="1" x14ac:dyDescent="0.25">
      <c r="C162" t="s">
        <v>9</v>
      </c>
      <c r="D162" t="s">
        <v>38</v>
      </c>
      <c r="E162" t="s">
        <v>16</v>
      </c>
      <c r="F162" s="4">
        <v>2646</v>
      </c>
      <c r="G162" s="5">
        <v>120</v>
      </c>
    </row>
    <row r="163" spans="3:7" ht="11.25" customHeight="1" x14ac:dyDescent="0.25">
      <c r="C163" t="s">
        <v>3</v>
      </c>
      <c r="D163" t="s">
        <v>34</v>
      </c>
      <c r="E163" t="s">
        <v>23</v>
      </c>
      <c r="F163" s="4">
        <v>2212</v>
      </c>
      <c r="G163" s="5">
        <v>117</v>
      </c>
    </row>
    <row r="164" spans="3:7" ht="11.25" customHeight="1" x14ac:dyDescent="0.25">
      <c r="C164" t="s">
        <v>7</v>
      </c>
      <c r="D164" t="s">
        <v>36</v>
      </c>
      <c r="E164" t="s">
        <v>31</v>
      </c>
      <c r="F164" s="4">
        <v>2149</v>
      </c>
      <c r="G164" s="5">
        <v>117</v>
      </c>
    </row>
    <row r="165" spans="3:7" ht="11.25" customHeight="1" x14ac:dyDescent="0.25">
      <c r="C165" t="s">
        <v>2</v>
      </c>
      <c r="D165" t="s">
        <v>39</v>
      </c>
      <c r="E165" t="s">
        <v>16</v>
      </c>
      <c r="F165" s="4">
        <v>2016</v>
      </c>
      <c r="G165" s="5">
        <v>117</v>
      </c>
    </row>
    <row r="166" spans="3:7" ht="11.25" customHeight="1" x14ac:dyDescent="0.25">
      <c r="C166" t="s">
        <v>7</v>
      </c>
      <c r="D166" t="s">
        <v>35</v>
      </c>
      <c r="E166" t="s">
        <v>24</v>
      </c>
      <c r="F166" s="4">
        <v>2793</v>
      </c>
      <c r="G166" s="5">
        <v>114</v>
      </c>
    </row>
    <row r="167" spans="3:7" ht="11.25" customHeight="1" x14ac:dyDescent="0.25">
      <c r="C167" t="s">
        <v>9</v>
      </c>
      <c r="D167" t="s">
        <v>36</v>
      </c>
      <c r="E167" t="s">
        <v>25</v>
      </c>
      <c r="F167" s="4">
        <v>2142</v>
      </c>
      <c r="G167" s="5">
        <v>114</v>
      </c>
    </row>
    <row r="168" spans="3:7" ht="11.25" customHeight="1" x14ac:dyDescent="0.25">
      <c r="C168" t="s">
        <v>40</v>
      </c>
      <c r="D168" t="s">
        <v>37</v>
      </c>
      <c r="E168" t="s">
        <v>30</v>
      </c>
      <c r="F168" s="4">
        <v>1624</v>
      </c>
      <c r="G168" s="5">
        <v>114</v>
      </c>
    </row>
    <row r="169" spans="3:7" ht="11.25" customHeight="1" x14ac:dyDescent="0.25">
      <c r="C169" t="s">
        <v>7</v>
      </c>
      <c r="D169" t="s">
        <v>37</v>
      </c>
      <c r="E169" t="s">
        <v>17</v>
      </c>
      <c r="F169" s="4">
        <v>4487</v>
      </c>
      <c r="G169" s="5">
        <v>111</v>
      </c>
    </row>
    <row r="170" spans="3:7" ht="11.25" customHeight="1" x14ac:dyDescent="0.25">
      <c r="C170" t="s">
        <v>5</v>
      </c>
      <c r="D170" t="s">
        <v>36</v>
      </c>
      <c r="E170" t="s">
        <v>30</v>
      </c>
      <c r="F170" s="4">
        <v>1526</v>
      </c>
      <c r="G170" s="5">
        <v>105</v>
      </c>
    </row>
    <row r="171" spans="3:7" ht="11.25" customHeight="1" x14ac:dyDescent="0.25">
      <c r="C171" t="s">
        <v>41</v>
      </c>
      <c r="D171" t="s">
        <v>37</v>
      </c>
      <c r="E171" t="s">
        <v>24</v>
      </c>
      <c r="F171" s="4">
        <v>6398</v>
      </c>
      <c r="G171" s="5">
        <v>102</v>
      </c>
    </row>
    <row r="172" spans="3:7" ht="11.25" customHeight="1" x14ac:dyDescent="0.25">
      <c r="C172" t="s">
        <v>40</v>
      </c>
      <c r="D172" t="s">
        <v>38</v>
      </c>
      <c r="E172" t="s">
        <v>4</v>
      </c>
      <c r="F172" s="4">
        <v>6125</v>
      </c>
      <c r="G172" s="5">
        <v>102</v>
      </c>
    </row>
    <row r="173" spans="3:7" ht="11.25" customHeight="1" x14ac:dyDescent="0.25">
      <c r="C173" t="s">
        <v>9</v>
      </c>
      <c r="D173" t="s">
        <v>38</v>
      </c>
      <c r="E173" t="s">
        <v>25</v>
      </c>
      <c r="F173" s="4">
        <v>3850</v>
      </c>
      <c r="G173" s="5">
        <v>102</v>
      </c>
    </row>
    <row r="174" spans="3:7" ht="11.25" customHeight="1" x14ac:dyDescent="0.25">
      <c r="C174" t="s">
        <v>5</v>
      </c>
      <c r="D174" t="s">
        <v>34</v>
      </c>
      <c r="E174" t="s">
        <v>29</v>
      </c>
      <c r="F174" s="4">
        <v>2891</v>
      </c>
      <c r="G174" s="5">
        <v>102</v>
      </c>
    </row>
    <row r="175" spans="3:7" ht="11.25" customHeight="1" x14ac:dyDescent="0.25">
      <c r="C175" t="s">
        <v>3</v>
      </c>
      <c r="D175" t="s">
        <v>39</v>
      </c>
      <c r="E175" t="s">
        <v>28</v>
      </c>
      <c r="F175" s="4">
        <v>1652</v>
      </c>
      <c r="G175" s="5">
        <v>102</v>
      </c>
    </row>
    <row r="176" spans="3:7" ht="11.25" customHeight="1" x14ac:dyDescent="0.25">
      <c r="C176" t="s">
        <v>6</v>
      </c>
      <c r="D176" t="s">
        <v>37</v>
      </c>
      <c r="E176" t="s">
        <v>18</v>
      </c>
      <c r="F176" s="4">
        <v>1505</v>
      </c>
      <c r="G176" s="5">
        <v>102</v>
      </c>
    </row>
    <row r="177" spans="3:7" ht="11.25" customHeight="1" x14ac:dyDescent="0.25">
      <c r="C177" t="s">
        <v>9</v>
      </c>
      <c r="D177" t="s">
        <v>38</v>
      </c>
      <c r="E177" t="s">
        <v>26</v>
      </c>
      <c r="F177" s="4">
        <v>2436</v>
      </c>
      <c r="G177" s="5">
        <v>99</v>
      </c>
    </row>
    <row r="178" spans="3:7" ht="11.25" customHeight="1" x14ac:dyDescent="0.25">
      <c r="C178" t="s">
        <v>41</v>
      </c>
      <c r="D178" t="s">
        <v>35</v>
      </c>
      <c r="E178" t="s">
        <v>19</v>
      </c>
      <c r="F178" s="4">
        <v>609</v>
      </c>
      <c r="G178" s="5">
        <v>99</v>
      </c>
    </row>
    <row r="179" spans="3:7" ht="11.25" customHeight="1" x14ac:dyDescent="0.25">
      <c r="C179" t="s">
        <v>9</v>
      </c>
      <c r="D179" t="s">
        <v>37</v>
      </c>
      <c r="E179" t="s">
        <v>20</v>
      </c>
      <c r="F179" s="4">
        <v>7273</v>
      </c>
      <c r="G179" s="5">
        <v>96</v>
      </c>
    </row>
    <row r="180" spans="3:7" ht="11.25" customHeight="1" x14ac:dyDescent="0.25">
      <c r="C180" t="s">
        <v>10</v>
      </c>
      <c r="D180" t="s">
        <v>35</v>
      </c>
      <c r="E180" t="s">
        <v>14</v>
      </c>
      <c r="F180" s="4">
        <v>3472</v>
      </c>
      <c r="G180" s="5">
        <v>96</v>
      </c>
    </row>
    <row r="181" spans="3:7" ht="11.25" customHeight="1" x14ac:dyDescent="0.25">
      <c r="C181" t="s">
        <v>7</v>
      </c>
      <c r="D181" t="s">
        <v>34</v>
      </c>
      <c r="E181" t="s">
        <v>25</v>
      </c>
      <c r="F181" s="4">
        <v>1568</v>
      </c>
      <c r="G181" s="5">
        <v>96</v>
      </c>
    </row>
    <row r="182" spans="3:7" ht="11.25" customHeight="1" x14ac:dyDescent="0.25">
      <c r="C182" t="s">
        <v>40</v>
      </c>
      <c r="D182" t="s">
        <v>37</v>
      </c>
      <c r="E182" t="s">
        <v>27</v>
      </c>
      <c r="F182" s="4">
        <v>6132</v>
      </c>
      <c r="G182" s="5">
        <v>93</v>
      </c>
    </row>
    <row r="183" spans="3:7" ht="11.25" customHeight="1" x14ac:dyDescent="0.25">
      <c r="C183" t="s">
        <v>3</v>
      </c>
      <c r="D183" t="s">
        <v>34</v>
      </c>
      <c r="E183" t="s">
        <v>17</v>
      </c>
      <c r="F183" s="4">
        <v>2919</v>
      </c>
      <c r="G183" s="5">
        <v>93</v>
      </c>
    </row>
    <row r="184" spans="3:7" ht="11.25" customHeight="1" x14ac:dyDescent="0.25">
      <c r="C184" t="s">
        <v>9</v>
      </c>
      <c r="D184" t="s">
        <v>37</v>
      </c>
      <c r="E184" t="s">
        <v>23</v>
      </c>
      <c r="F184" s="4">
        <v>2737</v>
      </c>
      <c r="G184" s="5">
        <v>93</v>
      </c>
    </row>
    <row r="185" spans="3:7" ht="11.25" customHeight="1" x14ac:dyDescent="0.25">
      <c r="C185" t="s">
        <v>5</v>
      </c>
      <c r="D185" t="s">
        <v>34</v>
      </c>
      <c r="E185" t="s">
        <v>33</v>
      </c>
      <c r="F185" s="4">
        <v>1652</v>
      </c>
      <c r="G185" s="5">
        <v>93</v>
      </c>
    </row>
    <row r="186" spans="3:7" ht="11.25" customHeight="1" x14ac:dyDescent="0.25">
      <c r="C186" t="s">
        <v>10</v>
      </c>
      <c r="D186" t="s">
        <v>34</v>
      </c>
      <c r="E186" t="s">
        <v>25</v>
      </c>
      <c r="F186" s="4">
        <v>1428</v>
      </c>
      <c r="G186" s="5">
        <v>93</v>
      </c>
    </row>
    <row r="187" spans="3:7" ht="11.25" customHeight="1" x14ac:dyDescent="0.25">
      <c r="C187" t="s">
        <v>40</v>
      </c>
      <c r="D187" t="s">
        <v>36</v>
      </c>
      <c r="E187" t="s">
        <v>33</v>
      </c>
      <c r="F187" s="4">
        <v>9772</v>
      </c>
      <c r="G187" s="5">
        <v>90</v>
      </c>
    </row>
    <row r="188" spans="3:7" ht="11.25" customHeight="1" x14ac:dyDescent="0.25">
      <c r="C188" t="s">
        <v>9</v>
      </c>
      <c r="D188" t="s">
        <v>34</v>
      </c>
      <c r="E188" t="s">
        <v>23</v>
      </c>
      <c r="F188" s="4">
        <v>8155</v>
      </c>
      <c r="G188" s="5">
        <v>90</v>
      </c>
    </row>
    <row r="189" spans="3:7" ht="11.25" customHeight="1" x14ac:dyDescent="0.25">
      <c r="C189" t="s">
        <v>40</v>
      </c>
      <c r="D189" t="s">
        <v>38</v>
      </c>
      <c r="E189" t="s">
        <v>25</v>
      </c>
      <c r="F189" s="4">
        <v>2541</v>
      </c>
      <c r="G189" s="5">
        <v>90</v>
      </c>
    </row>
    <row r="190" spans="3:7" ht="11.25" customHeight="1" x14ac:dyDescent="0.25">
      <c r="C190" t="s">
        <v>9</v>
      </c>
      <c r="D190" t="s">
        <v>38</v>
      </c>
      <c r="E190" t="s">
        <v>33</v>
      </c>
      <c r="F190" s="4">
        <v>9506</v>
      </c>
      <c r="G190" s="5">
        <v>87</v>
      </c>
    </row>
    <row r="191" spans="3:7" ht="11.25" customHeight="1" x14ac:dyDescent="0.25">
      <c r="C191" t="s">
        <v>6</v>
      </c>
      <c r="D191" t="s">
        <v>37</v>
      </c>
      <c r="E191" t="s">
        <v>31</v>
      </c>
      <c r="F191" s="4">
        <v>7693</v>
      </c>
      <c r="G191" s="5">
        <v>87</v>
      </c>
    </row>
    <row r="192" spans="3:7" ht="11.25" customHeight="1" x14ac:dyDescent="0.25">
      <c r="C192" t="s">
        <v>10</v>
      </c>
      <c r="D192" t="s">
        <v>34</v>
      </c>
      <c r="E192" t="s">
        <v>17</v>
      </c>
      <c r="F192" s="4">
        <v>700</v>
      </c>
      <c r="G192" s="5">
        <v>87</v>
      </c>
    </row>
    <row r="193" spans="3:7" ht="11.25" customHeight="1" x14ac:dyDescent="0.25">
      <c r="C193" t="s">
        <v>40</v>
      </c>
      <c r="D193" t="s">
        <v>38</v>
      </c>
      <c r="E193" t="s">
        <v>26</v>
      </c>
      <c r="F193" s="4">
        <v>609</v>
      </c>
      <c r="G193" s="5">
        <v>87</v>
      </c>
    </row>
    <row r="194" spans="3:7" ht="11.25" customHeight="1" x14ac:dyDescent="0.25">
      <c r="C194" t="s">
        <v>8</v>
      </c>
      <c r="D194" t="s">
        <v>37</v>
      </c>
      <c r="E194" t="s">
        <v>21</v>
      </c>
      <c r="F194" s="4">
        <v>434</v>
      </c>
      <c r="G194" s="5">
        <v>87</v>
      </c>
    </row>
    <row r="195" spans="3:7" ht="11.25" customHeight="1" x14ac:dyDescent="0.25">
      <c r="C195" t="s">
        <v>7</v>
      </c>
      <c r="D195" t="s">
        <v>36</v>
      </c>
      <c r="E195" t="s">
        <v>32</v>
      </c>
      <c r="F195" s="4">
        <v>280</v>
      </c>
      <c r="G195" s="5">
        <v>87</v>
      </c>
    </row>
    <row r="196" spans="3:7" ht="11.25" customHeight="1" x14ac:dyDescent="0.25">
      <c r="C196" t="s">
        <v>41</v>
      </c>
      <c r="D196" t="s">
        <v>36</v>
      </c>
      <c r="E196" t="s">
        <v>32</v>
      </c>
      <c r="F196" s="4">
        <v>10304</v>
      </c>
      <c r="G196" s="5">
        <v>84</v>
      </c>
    </row>
    <row r="197" spans="3:7" ht="11.25" customHeight="1" x14ac:dyDescent="0.25">
      <c r="C197" t="s">
        <v>5</v>
      </c>
      <c r="D197" t="s">
        <v>35</v>
      </c>
      <c r="E197" t="s">
        <v>22</v>
      </c>
      <c r="F197" s="4">
        <v>490</v>
      </c>
      <c r="G197" s="5">
        <v>84</v>
      </c>
    </row>
    <row r="198" spans="3:7" ht="11.25" customHeight="1" x14ac:dyDescent="0.25">
      <c r="C198" t="s">
        <v>8</v>
      </c>
      <c r="D198" t="s">
        <v>38</v>
      </c>
      <c r="E198" t="s">
        <v>22</v>
      </c>
      <c r="F198" s="4">
        <v>168</v>
      </c>
      <c r="G198" s="5">
        <v>84</v>
      </c>
    </row>
    <row r="199" spans="3:7" ht="11.25" customHeight="1" x14ac:dyDescent="0.25">
      <c r="C199" t="s">
        <v>2</v>
      </c>
      <c r="D199" t="s">
        <v>39</v>
      </c>
      <c r="E199" t="s">
        <v>27</v>
      </c>
      <c r="F199" s="4">
        <v>7812</v>
      </c>
      <c r="G199" s="5">
        <v>81</v>
      </c>
    </row>
    <row r="200" spans="3:7" ht="11.25" customHeight="1" x14ac:dyDescent="0.25">
      <c r="C200" t="s">
        <v>5</v>
      </c>
      <c r="D200" t="s">
        <v>39</v>
      </c>
      <c r="E200" t="s">
        <v>22</v>
      </c>
      <c r="F200" s="4">
        <v>6909</v>
      </c>
      <c r="G200" s="5">
        <v>81</v>
      </c>
    </row>
    <row r="201" spans="3:7" ht="11.25" customHeight="1" x14ac:dyDescent="0.25">
      <c r="C201" t="s">
        <v>8</v>
      </c>
      <c r="D201" t="s">
        <v>35</v>
      </c>
      <c r="E201" t="s">
        <v>30</v>
      </c>
      <c r="F201" s="4">
        <v>3598</v>
      </c>
      <c r="G201" s="5">
        <v>81</v>
      </c>
    </row>
    <row r="202" spans="3:7" ht="11.25" customHeight="1" x14ac:dyDescent="0.25">
      <c r="C202" t="s">
        <v>6</v>
      </c>
      <c r="D202" t="s">
        <v>37</v>
      </c>
      <c r="E202" t="s">
        <v>30</v>
      </c>
      <c r="F202" s="4">
        <v>560</v>
      </c>
      <c r="G202" s="5">
        <v>81</v>
      </c>
    </row>
    <row r="203" spans="3:7" ht="11.25" customHeight="1" x14ac:dyDescent="0.25">
      <c r="C203" t="s">
        <v>8</v>
      </c>
      <c r="D203" t="s">
        <v>38</v>
      </c>
      <c r="E203" t="s">
        <v>21</v>
      </c>
      <c r="F203" s="4">
        <v>6433</v>
      </c>
      <c r="G203" s="5">
        <v>78</v>
      </c>
    </row>
    <row r="204" spans="3:7" ht="11.25" customHeight="1" x14ac:dyDescent="0.25">
      <c r="C204" t="s">
        <v>3</v>
      </c>
      <c r="D204" t="s">
        <v>35</v>
      </c>
      <c r="E204" t="s">
        <v>23</v>
      </c>
      <c r="F204" s="4">
        <v>2023</v>
      </c>
      <c r="G204" s="5">
        <v>78</v>
      </c>
    </row>
    <row r="205" spans="3:7" ht="11.25" customHeight="1" x14ac:dyDescent="0.25">
      <c r="C205" t="s">
        <v>2</v>
      </c>
      <c r="D205" t="s">
        <v>36</v>
      </c>
      <c r="E205" t="s">
        <v>29</v>
      </c>
      <c r="F205" s="4">
        <v>8211</v>
      </c>
      <c r="G205" s="5">
        <v>75</v>
      </c>
    </row>
    <row r="206" spans="3:7" ht="11.25" customHeight="1" x14ac:dyDescent="0.25">
      <c r="C206" t="s">
        <v>6</v>
      </c>
      <c r="D206" t="s">
        <v>34</v>
      </c>
      <c r="E206" t="s">
        <v>29</v>
      </c>
      <c r="F206" s="4">
        <v>3339</v>
      </c>
      <c r="G206" s="5">
        <v>75</v>
      </c>
    </row>
    <row r="207" spans="3:7" ht="11.25" customHeight="1" x14ac:dyDescent="0.25">
      <c r="C207" t="s">
        <v>7</v>
      </c>
      <c r="D207" t="s">
        <v>34</v>
      </c>
      <c r="E207" t="s">
        <v>32</v>
      </c>
      <c r="F207" s="4">
        <v>3262</v>
      </c>
      <c r="G207" s="5">
        <v>75</v>
      </c>
    </row>
    <row r="208" spans="3:7" ht="11.25" customHeight="1" x14ac:dyDescent="0.25">
      <c r="C208" t="s">
        <v>40</v>
      </c>
      <c r="D208" t="s">
        <v>34</v>
      </c>
      <c r="E208" t="s">
        <v>23</v>
      </c>
      <c r="F208" s="4">
        <v>2779</v>
      </c>
      <c r="G208" s="5">
        <v>75</v>
      </c>
    </row>
    <row r="209" spans="3:7" ht="11.25" customHeight="1" x14ac:dyDescent="0.25">
      <c r="C209" t="s">
        <v>6</v>
      </c>
      <c r="D209" t="s">
        <v>34</v>
      </c>
      <c r="E209" t="s">
        <v>16</v>
      </c>
      <c r="F209" s="4">
        <v>2219</v>
      </c>
      <c r="G209" s="5">
        <v>75</v>
      </c>
    </row>
    <row r="210" spans="3:7" ht="11.25" customHeight="1" x14ac:dyDescent="0.25">
      <c r="C210" t="s">
        <v>7</v>
      </c>
      <c r="D210" t="s">
        <v>38</v>
      </c>
      <c r="E210" t="s">
        <v>14</v>
      </c>
      <c r="F210" s="4">
        <v>1281</v>
      </c>
      <c r="G210" s="5">
        <v>75</v>
      </c>
    </row>
    <row r="211" spans="3:7" ht="11.25" customHeight="1" x14ac:dyDescent="0.25">
      <c r="C211" t="s">
        <v>10</v>
      </c>
      <c r="D211" t="s">
        <v>36</v>
      </c>
      <c r="E211" t="s">
        <v>13</v>
      </c>
      <c r="F211" s="4">
        <v>945</v>
      </c>
      <c r="G211" s="5">
        <v>75</v>
      </c>
    </row>
    <row r="212" spans="3:7" ht="11.25" customHeight="1" x14ac:dyDescent="0.25">
      <c r="C212" t="s">
        <v>5</v>
      </c>
      <c r="D212" t="s">
        <v>37</v>
      </c>
      <c r="E212" t="s">
        <v>22</v>
      </c>
      <c r="F212" s="4">
        <v>518</v>
      </c>
      <c r="G212" s="5">
        <v>75</v>
      </c>
    </row>
    <row r="213" spans="3:7" ht="11.25" customHeight="1" x14ac:dyDescent="0.25">
      <c r="C213" t="s">
        <v>6</v>
      </c>
      <c r="D213" t="s">
        <v>38</v>
      </c>
      <c r="E213" t="s">
        <v>25</v>
      </c>
      <c r="F213" s="4">
        <v>469</v>
      </c>
      <c r="G213" s="5">
        <v>75</v>
      </c>
    </row>
    <row r="214" spans="3:7" ht="11.25" customHeight="1" x14ac:dyDescent="0.25">
      <c r="C214" t="s">
        <v>40</v>
      </c>
      <c r="D214" t="s">
        <v>37</v>
      </c>
      <c r="E214" t="s">
        <v>29</v>
      </c>
      <c r="F214" s="4">
        <v>9002</v>
      </c>
      <c r="G214" s="5">
        <v>72</v>
      </c>
    </row>
    <row r="215" spans="3:7" ht="11.25" customHeight="1" x14ac:dyDescent="0.25">
      <c r="C215" t="s">
        <v>41</v>
      </c>
      <c r="D215" t="s">
        <v>39</v>
      </c>
      <c r="E215" t="s">
        <v>14</v>
      </c>
      <c r="F215" s="4">
        <v>3976</v>
      </c>
      <c r="G215" s="5">
        <v>72</v>
      </c>
    </row>
    <row r="216" spans="3:7" ht="11.25" customHeight="1" x14ac:dyDescent="0.25">
      <c r="C216" t="s">
        <v>9</v>
      </c>
      <c r="D216" t="s">
        <v>39</v>
      </c>
      <c r="E216" t="s">
        <v>25</v>
      </c>
      <c r="F216" s="4">
        <v>3192</v>
      </c>
      <c r="G216" s="5">
        <v>72</v>
      </c>
    </row>
    <row r="217" spans="3:7" ht="11.25" customHeight="1" x14ac:dyDescent="0.25">
      <c r="C217" t="s">
        <v>10</v>
      </c>
      <c r="D217" t="s">
        <v>36</v>
      </c>
      <c r="E217" t="s">
        <v>27</v>
      </c>
      <c r="F217" s="4">
        <v>1407</v>
      </c>
      <c r="G217" s="5">
        <v>72</v>
      </c>
    </row>
    <row r="218" spans="3:7" ht="11.25" customHeight="1" x14ac:dyDescent="0.25">
      <c r="C218" t="s">
        <v>41</v>
      </c>
      <c r="D218" t="s">
        <v>35</v>
      </c>
      <c r="E218" t="s">
        <v>13</v>
      </c>
      <c r="F218" s="4">
        <v>4760</v>
      </c>
      <c r="G218" s="5">
        <v>69</v>
      </c>
    </row>
    <row r="219" spans="3:7" ht="11.25" customHeight="1" x14ac:dyDescent="0.25">
      <c r="C219" t="s">
        <v>3</v>
      </c>
      <c r="D219" t="s">
        <v>35</v>
      </c>
      <c r="E219" t="s">
        <v>29</v>
      </c>
      <c r="F219" s="4">
        <v>2114</v>
      </c>
      <c r="G219" s="5">
        <v>66</v>
      </c>
    </row>
    <row r="220" spans="3:7" ht="11.25" customHeight="1" x14ac:dyDescent="0.25">
      <c r="C220" t="s">
        <v>5</v>
      </c>
      <c r="D220" t="s">
        <v>36</v>
      </c>
      <c r="E220" t="s">
        <v>13</v>
      </c>
      <c r="F220" s="4">
        <v>6146</v>
      </c>
      <c r="G220" s="5">
        <v>63</v>
      </c>
    </row>
    <row r="221" spans="3:7" ht="11.25" customHeight="1" x14ac:dyDescent="0.25">
      <c r="C221" t="s">
        <v>7</v>
      </c>
      <c r="D221" t="s">
        <v>35</v>
      </c>
      <c r="E221" t="s">
        <v>14</v>
      </c>
      <c r="F221" s="4">
        <v>4606</v>
      </c>
      <c r="G221" s="5">
        <v>63</v>
      </c>
    </row>
    <row r="222" spans="3:7" ht="11.25" customHeight="1" x14ac:dyDescent="0.25">
      <c r="C222" t="s">
        <v>8</v>
      </c>
      <c r="D222" t="s">
        <v>38</v>
      </c>
      <c r="E222" t="s">
        <v>27</v>
      </c>
      <c r="F222" s="4">
        <v>2268</v>
      </c>
      <c r="G222" s="5">
        <v>63</v>
      </c>
    </row>
    <row r="223" spans="3:7" ht="11.25" customHeight="1" x14ac:dyDescent="0.25">
      <c r="C223" t="s">
        <v>6</v>
      </c>
      <c r="D223" t="s">
        <v>39</v>
      </c>
      <c r="E223" t="s">
        <v>30</v>
      </c>
      <c r="F223" s="4">
        <v>1638</v>
      </c>
      <c r="G223" s="5">
        <v>63</v>
      </c>
    </row>
    <row r="224" spans="3:7" ht="11.25" customHeight="1" x14ac:dyDescent="0.25">
      <c r="C224" t="s">
        <v>6</v>
      </c>
      <c r="D224" t="s">
        <v>36</v>
      </c>
      <c r="E224" t="s">
        <v>21</v>
      </c>
      <c r="F224" s="4">
        <v>497</v>
      </c>
      <c r="G224" s="5">
        <v>63</v>
      </c>
    </row>
    <row r="225" spans="3:7" ht="11.25" customHeight="1" x14ac:dyDescent="0.25">
      <c r="C225" t="s">
        <v>9</v>
      </c>
      <c r="D225" t="s">
        <v>38</v>
      </c>
      <c r="E225" t="s">
        <v>24</v>
      </c>
      <c r="F225" s="4">
        <v>4137</v>
      </c>
      <c r="G225" s="5">
        <v>60</v>
      </c>
    </row>
    <row r="226" spans="3:7" ht="11.25" customHeight="1" x14ac:dyDescent="0.25">
      <c r="C226" t="s">
        <v>9</v>
      </c>
      <c r="D226" t="s">
        <v>36</v>
      </c>
      <c r="E226" t="s">
        <v>30</v>
      </c>
      <c r="F226" s="4">
        <v>9051</v>
      </c>
      <c r="G226" s="5">
        <v>57</v>
      </c>
    </row>
    <row r="227" spans="3:7" ht="11.25" customHeight="1" x14ac:dyDescent="0.25">
      <c r="C227" t="s">
        <v>5</v>
      </c>
      <c r="D227" t="s">
        <v>38</v>
      </c>
      <c r="E227" t="s">
        <v>13</v>
      </c>
      <c r="F227" s="4">
        <v>7189</v>
      </c>
      <c r="G227" s="5">
        <v>54</v>
      </c>
    </row>
    <row r="228" spans="3:7" ht="11.25" customHeight="1" x14ac:dyDescent="0.25">
      <c r="C228" t="s">
        <v>7</v>
      </c>
      <c r="D228" t="s">
        <v>37</v>
      </c>
      <c r="E228" t="s">
        <v>30</v>
      </c>
      <c r="F228" s="4">
        <v>6454</v>
      </c>
      <c r="G228" s="5">
        <v>54</v>
      </c>
    </row>
    <row r="229" spans="3:7" ht="11.25" customHeight="1" x14ac:dyDescent="0.25">
      <c r="C229" t="s">
        <v>3</v>
      </c>
      <c r="D229" t="s">
        <v>34</v>
      </c>
      <c r="E229" t="s">
        <v>26</v>
      </c>
      <c r="F229" s="4">
        <v>3108</v>
      </c>
      <c r="G229" s="5">
        <v>54</v>
      </c>
    </row>
    <row r="230" spans="3:7" ht="11.25" customHeight="1" x14ac:dyDescent="0.25">
      <c r="C230" t="s">
        <v>6</v>
      </c>
      <c r="D230" t="s">
        <v>38</v>
      </c>
      <c r="E230" t="s">
        <v>31</v>
      </c>
      <c r="F230" s="4">
        <v>2681</v>
      </c>
      <c r="G230" s="5">
        <v>54</v>
      </c>
    </row>
    <row r="231" spans="3:7" ht="11.25" customHeight="1" x14ac:dyDescent="0.25">
      <c r="C231" t="s">
        <v>2</v>
      </c>
      <c r="D231" t="s">
        <v>37</v>
      </c>
      <c r="E231" t="s">
        <v>14</v>
      </c>
      <c r="F231" s="4">
        <v>1057</v>
      </c>
      <c r="G231" s="5">
        <v>54</v>
      </c>
    </row>
    <row r="232" spans="3:7" ht="11.25" customHeight="1" x14ac:dyDescent="0.25">
      <c r="C232" t="s">
        <v>2</v>
      </c>
      <c r="D232" t="s">
        <v>34</v>
      </c>
      <c r="E232" t="s">
        <v>13</v>
      </c>
      <c r="F232" s="4">
        <v>252</v>
      </c>
      <c r="G232" s="5">
        <v>54</v>
      </c>
    </row>
    <row r="233" spans="3:7" ht="11.25" customHeight="1" x14ac:dyDescent="0.25">
      <c r="C233" t="s">
        <v>5</v>
      </c>
      <c r="D233" t="s">
        <v>39</v>
      </c>
      <c r="E233" t="s">
        <v>26</v>
      </c>
      <c r="F233" s="4">
        <v>5236</v>
      </c>
      <c r="G233" s="5">
        <v>51</v>
      </c>
    </row>
    <row r="234" spans="3:7" ht="11.25" customHeight="1" x14ac:dyDescent="0.25">
      <c r="C234" t="s">
        <v>3</v>
      </c>
      <c r="D234" t="s">
        <v>39</v>
      </c>
      <c r="E234" t="s">
        <v>29</v>
      </c>
      <c r="F234" s="4">
        <v>3640</v>
      </c>
      <c r="G234" s="5">
        <v>51</v>
      </c>
    </row>
    <row r="235" spans="3:7" ht="11.25" customHeight="1" x14ac:dyDescent="0.25">
      <c r="C235" t="s">
        <v>40</v>
      </c>
      <c r="D235" t="s">
        <v>38</v>
      </c>
      <c r="E235" t="s">
        <v>24</v>
      </c>
      <c r="F235" s="4">
        <v>623</v>
      </c>
      <c r="G235" s="5">
        <v>51</v>
      </c>
    </row>
    <row r="236" spans="3:7" ht="11.25" customHeight="1" x14ac:dyDescent="0.25">
      <c r="C236" t="s">
        <v>2</v>
      </c>
      <c r="D236" t="s">
        <v>38</v>
      </c>
      <c r="E236" t="s">
        <v>13</v>
      </c>
      <c r="F236" s="4">
        <v>56</v>
      </c>
      <c r="G236" s="5">
        <v>51</v>
      </c>
    </row>
    <row r="237" spans="3:7" ht="11.25" customHeight="1" x14ac:dyDescent="0.25">
      <c r="C237" t="s">
        <v>40</v>
      </c>
      <c r="D237" t="s">
        <v>34</v>
      </c>
      <c r="E237" t="s">
        <v>26</v>
      </c>
      <c r="F237" s="4">
        <v>6748</v>
      </c>
      <c r="G237" s="5">
        <v>48</v>
      </c>
    </row>
    <row r="238" spans="3:7" ht="11.25" customHeight="1" x14ac:dyDescent="0.25">
      <c r="C238" t="s">
        <v>7</v>
      </c>
      <c r="D238" t="s">
        <v>37</v>
      </c>
      <c r="E238" t="s">
        <v>33</v>
      </c>
      <c r="F238" s="4">
        <v>6391</v>
      </c>
      <c r="G238" s="5">
        <v>48</v>
      </c>
    </row>
    <row r="239" spans="3:7" ht="11.25" customHeight="1" x14ac:dyDescent="0.25">
      <c r="C239" t="s">
        <v>7</v>
      </c>
      <c r="D239" t="s">
        <v>34</v>
      </c>
      <c r="E239" t="s">
        <v>33</v>
      </c>
      <c r="F239" s="4">
        <v>2226</v>
      </c>
      <c r="G239" s="5">
        <v>48</v>
      </c>
    </row>
    <row r="240" spans="3:7" ht="11.25" customHeight="1" x14ac:dyDescent="0.25">
      <c r="C240" t="s">
        <v>40</v>
      </c>
      <c r="D240" t="s">
        <v>35</v>
      </c>
      <c r="E240" t="s">
        <v>24</v>
      </c>
      <c r="F240" s="4">
        <v>1638</v>
      </c>
      <c r="G240" s="5">
        <v>48</v>
      </c>
    </row>
    <row r="241" spans="3:7" ht="11.25" customHeight="1" x14ac:dyDescent="0.25">
      <c r="C241" t="s">
        <v>6</v>
      </c>
      <c r="D241" t="s">
        <v>34</v>
      </c>
      <c r="E241" t="s">
        <v>4</v>
      </c>
      <c r="F241" s="4">
        <v>525</v>
      </c>
      <c r="G241" s="5">
        <v>48</v>
      </c>
    </row>
    <row r="242" spans="3:7" ht="11.25" customHeight="1" x14ac:dyDescent="0.25">
      <c r="C242" t="s">
        <v>2</v>
      </c>
      <c r="D242" t="s">
        <v>36</v>
      </c>
      <c r="E242" t="s">
        <v>17</v>
      </c>
      <c r="F242" s="4">
        <v>189</v>
      </c>
      <c r="G242" s="5">
        <v>48</v>
      </c>
    </row>
    <row r="243" spans="3:7" ht="11.25" customHeight="1" x14ac:dyDescent="0.25">
      <c r="C243" t="s">
        <v>5</v>
      </c>
      <c r="D243" t="s">
        <v>37</v>
      </c>
      <c r="E243" t="s">
        <v>31</v>
      </c>
      <c r="F243" s="4">
        <v>182</v>
      </c>
      <c r="G243" s="5">
        <v>48</v>
      </c>
    </row>
    <row r="244" spans="3:7" ht="11.25" customHeight="1" x14ac:dyDescent="0.25">
      <c r="C244" t="s">
        <v>5</v>
      </c>
      <c r="D244" t="s">
        <v>38</v>
      </c>
      <c r="E244" t="s">
        <v>25</v>
      </c>
      <c r="F244" s="4">
        <v>7483</v>
      </c>
      <c r="G244" s="5">
        <v>45</v>
      </c>
    </row>
    <row r="245" spans="3:7" ht="11.25" customHeight="1" x14ac:dyDescent="0.25">
      <c r="C245" t="s">
        <v>8</v>
      </c>
      <c r="D245" t="s">
        <v>37</v>
      </c>
      <c r="E245" t="s">
        <v>26</v>
      </c>
      <c r="F245" s="4">
        <v>6279</v>
      </c>
      <c r="G245" s="5">
        <v>45</v>
      </c>
    </row>
    <row r="246" spans="3:7" ht="11.25" customHeight="1" x14ac:dyDescent="0.25">
      <c r="C246" t="s">
        <v>9</v>
      </c>
      <c r="D246" t="s">
        <v>37</v>
      </c>
      <c r="E246" t="s">
        <v>28</v>
      </c>
      <c r="F246" s="4">
        <v>2919</v>
      </c>
      <c r="G246" s="5">
        <v>45</v>
      </c>
    </row>
    <row r="247" spans="3:7" ht="11.25" customHeight="1" x14ac:dyDescent="0.25">
      <c r="C247" t="s">
        <v>40</v>
      </c>
      <c r="D247" t="s">
        <v>38</v>
      </c>
      <c r="E247" t="s">
        <v>29</v>
      </c>
      <c r="F247" s="4">
        <v>2541</v>
      </c>
      <c r="G247" s="5">
        <v>45</v>
      </c>
    </row>
    <row r="248" spans="3:7" ht="11.25" customHeight="1" x14ac:dyDescent="0.25">
      <c r="C248" t="s">
        <v>7</v>
      </c>
      <c r="D248" t="s">
        <v>36</v>
      </c>
      <c r="E248" t="s">
        <v>22</v>
      </c>
      <c r="F248" s="4">
        <v>8435</v>
      </c>
      <c r="G248" s="5">
        <v>42</v>
      </c>
    </row>
    <row r="249" spans="3:7" ht="11.25" customHeight="1" x14ac:dyDescent="0.25">
      <c r="C249" t="s">
        <v>3</v>
      </c>
      <c r="D249" t="s">
        <v>34</v>
      </c>
      <c r="E249" t="s">
        <v>25</v>
      </c>
      <c r="F249" s="4">
        <v>6300</v>
      </c>
      <c r="G249" s="5">
        <v>42</v>
      </c>
    </row>
    <row r="250" spans="3:7" ht="11.25" customHeight="1" x14ac:dyDescent="0.25">
      <c r="C250" t="s">
        <v>40</v>
      </c>
      <c r="D250" t="s">
        <v>39</v>
      </c>
      <c r="E250" t="s">
        <v>15</v>
      </c>
      <c r="F250" s="4">
        <v>5775</v>
      </c>
      <c r="G250" s="5">
        <v>42</v>
      </c>
    </row>
    <row r="251" spans="3:7" ht="11.25" customHeight="1" x14ac:dyDescent="0.25">
      <c r="C251" t="s">
        <v>2</v>
      </c>
      <c r="D251" t="s">
        <v>37</v>
      </c>
      <c r="E251" t="s">
        <v>15</v>
      </c>
      <c r="F251" s="4">
        <v>2863</v>
      </c>
      <c r="G251" s="5">
        <v>42</v>
      </c>
    </row>
    <row r="252" spans="3:7" ht="11.25" customHeight="1" x14ac:dyDescent="0.25">
      <c r="C252" t="s">
        <v>5</v>
      </c>
      <c r="D252" t="s">
        <v>36</v>
      </c>
      <c r="E252" t="s">
        <v>16</v>
      </c>
      <c r="F252" s="4">
        <v>16184</v>
      </c>
      <c r="G252" s="5">
        <v>39</v>
      </c>
    </row>
    <row r="253" spans="3:7" ht="11.25" customHeight="1" x14ac:dyDescent="0.25">
      <c r="C253" t="s">
        <v>7</v>
      </c>
      <c r="D253" t="s">
        <v>34</v>
      </c>
      <c r="E253" t="s">
        <v>17</v>
      </c>
      <c r="F253" s="4">
        <v>7777</v>
      </c>
      <c r="G253" s="5">
        <v>39</v>
      </c>
    </row>
    <row r="254" spans="3:7" ht="11.25" customHeight="1" x14ac:dyDescent="0.25">
      <c r="C254" t="s">
        <v>3</v>
      </c>
      <c r="D254" t="s">
        <v>36</v>
      </c>
      <c r="E254" t="s">
        <v>25</v>
      </c>
      <c r="F254" s="4">
        <v>3339</v>
      </c>
      <c r="G254" s="5">
        <v>39</v>
      </c>
    </row>
    <row r="255" spans="3:7" ht="11.25" customHeight="1" x14ac:dyDescent="0.25">
      <c r="C255" t="s">
        <v>40</v>
      </c>
      <c r="D255" t="s">
        <v>38</v>
      </c>
      <c r="E255" t="s">
        <v>31</v>
      </c>
      <c r="F255" s="4">
        <v>1988</v>
      </c>
      <c r="G255" s="5">
        <v>39</v>
      </c>
    </row>
    <row r="256" spans="3:7" ht="11.25" customHeight="1" x14ac:dyDescent="0.25">
      <c r="C256" t="s">
        <v>41</v>
      </c>
      <c r="D256" t="s">
        <v>34</v>
      </c>
      <c r="E256" t="s">
        <v>17</v>
      </c>
      <c r="F256" s="4">
        <v>1463</v>
      </c>
      <c r="G256" s="5">
        <v>39</v>
      </c>
    </row>
    <row r="257" spans="3:7" ht="11.25" customHeight="1" x14ac:dyDescent="0.25">
      <c r="C257" t="s">
        <v>3</v>
      </c>
      <c r="D257" t="s">
        <v>36</v>
      </c>
      <c r="E257" t="s">
        <v>16</v>
      </c>
      <c r="F257" s="4">
        <v>9198</v>
      </c>
      <c r="G257" s="5">
        <v>36</v>
      </c>
    </row>
    <row r="258" spans="3:7" ht="11.25" customHeight="1" x14ac:dyDescent="0.25">
      <c r="C258" t="s">
        <v>6</v>
      </c>
      <c r="D258" t="s">
        <v>38</v>
      </c>
      <c r="E258" t="s">
        <v>21</v>
      </c>
      <c r="F258" s="4">
        <v>7322</v>
      </c>
      <c r="G258" s="5">
        <v>36</v>
      </c>
    </row>
    <row r="259" spans="3:7" ht="11.25" customHeight="1" x14ac:dyDescent="0.25">
      <c r="C259" t="s">
        <v>2</v>
      </c>
      <c r="D259" t="s">
        <v>39</v>
      </c>
      <c r="E259" t="s">
        <v>15</v>
      </c>
      <c r="F259" s="4">
        <v>4802</v>
      </c>
      <c r="G259" s="5">
        <v>36</v>
      </c>
    </row>
    <row r="260" spans="3:7" ht="11.25" customHeight="1" x14ac:dyDescent="0.25">
      <c r="C260" t="s">
        <v>2</v>
      </c>
      <c r="D260" t="s">
        <v>39</v>
      </c>
      <c r="E260" t="s">
        <v>23</v>
      </c>
      <c r="F260" s="4">
        <v>630</v>
      </c>
      <c r="G260" s="5">
        <v>36</v>
      </c>
    </row>
    <row r="261" spans="3:7" ht="11.25" customHeight="1" x14ac:dyDescent="0.25">
      <c r="C261" t="s">
        <v>40</v>
      </c>
      <c r="D261" t="s">
        <v>36</v>
      </c>
      <c r="E261" t="s">
        <v>4</v>
      </c>
      <c r="F261" s="4">
        <v>217</v>
      </c>
      <c r="G261" s="5">
        <v>36</v>
      </c>
    </row>
    <row r="262" spans="3:7" ht="11.25" customHeight="1" x14ac:dyDescent="0.25">
      <c r="C262" t="s">
        <v>10</v>
      </c>
      <c r="D262" t="s">
        <v>39</v>
      </c>
      <c r="E262" t="s">
        <v>33</v>
      </c>
      <c r="F262" s="4">
        <v>12950</v>
      </c>
      <c r="G262" s="5">
        <v>30</v>
      </c>
    </row>
    <row r="263" spans="3:7" ht="11.25" customHeight="1" x14ac:dyDescent="0.25">
      <c r="C263" t="s">
        <v>8</v>
      </c>
      <c r="D263" t="s">
        <v>37</v>
      </c>
      <c r="E263" t="s">
        <v>15</v>
      </c>
      <c r="F263" s="4">
        <v>9709</v>
      </c>
      <c r="G263" s="5">
        <v>30</v>
      </c>
    </row>
    <row r="264" spans="3:7" ht="11.25" customHeight="1" x14ac:dyDescent="0.25">
      <c r="C264" t="s">
        <v>40</v>
      </c>
      <c r="D264" t="s">
        <v>39</v>
      </c>
      <c r="E264" t="s">
        <v>27</v>
      </c>
      <c r="F264" s="4">
        <v>6370</v>
      </c>
      <c r="G264" s="5">
        <v>30</v>
      </c>
    </row>
    <row r="265" spans="3:7" ht="11.25" customHeight="1" x14ac:dyDescent="0.25">
      <c r="C265" t="s">
        <v>40</v>
      </c>
      <c r="D265" t="s">
        <v>36</v>
      </c>
      <c r="E265" t="s">
        <v>25</v>
      </c>
      <c r="F265" s="4">
        <v>5439</v>
      </c>
      <c r="G265" s="5">
        <v>30</v>
      </c>
    </row>
    <row r="266" spans="3:7" ht="11.25" customHeight="1" x14ac:dyDescent="0.25">
      <c r="C266" t="s">
        <v>10</v>
      </c>
      <c r="D266" t="s">
        <v>37</v>
      </c>
      <c r="E266" t="s">
        <v>23</v>
      </c>
      <c r="F266" s="4">
        <v>4683</v>
      </c>
      <c r="G266" s="5">
        <v>30</v>
      </c>
    </row>
    <row r="267" spans="3:7" ht="11.25" customHeight="1" x14ac:dyDescent="0.25">
      <c r="C267" t="s">
        <v>6</v>
      </c>
      <c r="D267" t="s">
        <v>36</v>
      </c>
      <c r="E267" t="s">
        <v>13</v>
      </c>
      <c r="F267" s="4">
        <v>4319</v>
      </c>
      <c r="G267" s="5">
        <v>30</v>
      </c>
    </row>
    <row r="268" spans="3:7" ht="11.25" customHeight="1" x14ac:dyDescent="0.25">
      <c r="C268" t="s">
        <v>8</v>
      </c>
      <c r="D268" t="s">
        <v>39</v>
      </c>
      <c r="E268" t="s">
        <v>18</v>
      </c>
      <c r="F268" s="4">
        <v>9660</v>
      </c>
      <c r="G268" s="5">
        <v>27</v>
      </c>
    </row>
    <row r="269" spans="3:7" ht="11.25" customHeight="1" x14ac:dyDescent="0.25">
      <c r="C269" t="s">
        <v>9</v>
      </c>
      <c r="D269" t="s">
        <v>34</v>
      </c>
      <c r="E269" t="s">
        <v>21</v>
      </c>
      <c r="F269" s="4">
        <v>6832</v>
      </c>
      <c r="G269" s="5">
        <v>27</v>
      </c>
    </row>
    <row r="270" spans="3:7" ht="11.25" customHeight="1" x14ac:dyDescent="0.25">
      <c r="C270" t="s">
        <v>6</v>
      </c>
      <c r="D270" t="s">
        <v>39</v>
      </c>
      <c r="E270" t="s">
        <v>17</v>
      </c>
      <c r="F270" s="4">
        <v>6048</v>
      </c>
      <c r="G270" s="5">
        <v>27</v>
      </c>
    </row>
    <row r="271" spans="3:7" ht="11.25" customHeight="1" x14ac:dyDescent="0.25">
      <c r="C271" t="s">
        <v>10</v>
      </c>
      <c r="D271" t="s">
        <v>37</v>
      </c>
      <c r="E271" t="s">
        <v>28</v>
      </c>
      <c r="F271" s="4">
        <v>3059</v>
      </c>
      <c r="G271" s="5">
        <v>27</v>
      </c>
    </row>
    <row r="272" spans="3:7" ht="11.25" customHeight="1" x14ac:dyDescent="0.25">
      <c r="C272" t="s">
        <v>7</v>
      </c>
      <c r="D272" t="s">
        <v>35</v>
      </c>
      <c r="E272" t="s">
        <v>16</v>
      </c>
      <c r="F272" s="4">
        <v>2135</v>
      </c>
      <c r="G272" s="5">
        <v>27</v>
      </c>
    </row>
    <row r="273" spans="3:7" ht="11.25" customHeight="1" x14ac:dyDescent="0.25">
      <c r="C273" t="s">
        <v>8</v>
      </c>
      <c r="D273" t="s">
        <v>39</v>
      </c>
      <c r="E273" t="s">
        <v>26</v>
      </c>
      <c r="F273" s="4">
        <v>1561</v>
      </c>
      <c r="G273" s="5">
        <v>27</v>
      </c>
    </row>
    <row r="274" spans="3:7" ht="11.25" customHeight="1" x14ac:dyDescent="0.25">
      <c r="C274" t="s">
        <v>10</v>
      </c>
      <c r="D274" t="s">
        <v>34</v>
      </c>
      <c r="E274" t="s">
        <v>22</v>
      </c>
      <c r="F274" s="4">
        <v>4053</v>
      </c>
      <c r="G274" s="5">
        <v>24</v>
      </c>
    </row>
    <row r="275" spans="3:7" ht="11.25" customHeight="1" x14ac:dyDescent="0.25">
      <c r="C275" t="s">
        <v>7</v>
      </c>
      <c r="D275" t="s">
        <v>34</v>
      </c>
      <c r="E275" t="s">
        <v>15</v>
      </c>
      <c r="F275" s="4">
        <v>3829</v>
      </c>
      <c r="G275" s="5">
        <v>24</v>
      </c>
    </row>
    <row r="276" spans="3:7" ht="11.25" customHeight="1" x14ac:dyDescent="0.25">
      <c r="C276" t="s">
        <v>2</v>
      </c>
      <c r="D276" t="s">
        <v>36</v>
      </c>
      <c r="E276" t="s">
        <v>16</v>
      </c>
      <c r="F276" s="4">
        <v>11417</v>
      </c>
      <c r="G276" s="5">
        <v>21</v>
      </c>
    </row>
    <row r="277" spans="3:7" ht="11.25" customHeight="1" x14ac:dyDescent="0.25">
      <c r="C277" t="s">
        <v>5</v>
      </c>
      <c r="D277" t="s">
        <v>37</v>
      </c>
      <c r="E277" t="s">
        <v>25</v>
      </c>
      <c r="F277" s="4">
        <v>8813</v>
      </c>
      <c r="G277" s="5">
        <v>21</v>
      </c>
    </row>
    <row r="278" spans="3:7" ht="11.25" customHeight="1" x14ac:dyDescent="0.25">
      <c r="C278" t="s">
        <v>40</v>
      </c>
      <c r="D278" t="s">
        <v>37</v>
      </c>
      <c r="E278" t="s">
        <v>19</v>
      </c>
      <c r="F278" s="4">
        <v>7693</v>
      </c>
      <c r="G278" s="5">
        <v>21</v>
      </c>
    </row>
    <row r="279" spans="3:7" ht="11.25" customHeight="1" x14ac:dyDescent="0.25">
      <c r="C279" t="s">
        <v>5</v>
      </c>
      <c r="D279" t="s">
        <v>34</v>
      </c>
      <c r="E279" t="s">
        <v>27</v>
      </c>
      <c r="F279" s="4">
        <v>6986</v>
      </c>
      <c r="G279" s="5">
        <v>21</v>
      </c>
    </row>
    <row r="280" spans="3:7" ht="11.25" customHeight="1" x14ac:dyDescent="0.25">
      <c r="C280" t="s">
        <v>5</v>
      </c>
      <c r="D280" t="s">
        <v>38</v>
      </c>
      <c r="E280" t="s">
        <v>32</v>
      </c>
      <c r="F280" s="4">
        <v>5075</v>
      </c>
      <c r="G280" s="5">
        <v>21</v>
      </c>
    </row>
    <row r="281" spans="3:7" ht="11.25" customHeight="1" x14ac:dyDescent="0.25">
      <c r="C281" t="s">
        <v>7</v>
      </c>
      <c r="D281" t="s">
        <v>35</v>
      </c>
      <c r="E281" t="s">
        <v>27</v>
      </c>
      <c r="F281" s="4">
        <v>2478</v>
      </c>
      <c r="G281" s="5">
        <v>21</v>
      </c>
    </row>
    <row r="282" spans="3:7" ht="11.25" customHeight="1" x14ac:dyDescent="0.25">
      <c r="C282" t="s">
        <v>41</v>
      </c>
      <c r="D282" t="s">
        <v>38</v>
      </c>
      <c r="E282" t="s">
        <v>25</v>
      </c>
      <c r="F282" s="4">
        <v>154</v>
      </c>
      <c r="G282" s="5">
        <v>21</v>
      </c>
    </row>
    <row r="283" spans="3:7" ht="11.25" customHeight="1" x14ac:dyDescent="0.25">
      <c r="C283" t="s">
        <v>3</v>
      </c>
      <c r="D283" t="s">
        <v>34</v>
      </c>
      <c r="E283" t="s">
        <v>20</v>
      </c>
      <c r="F283" s="4">
        <v>2583</v>
      </c>
      <c r="G283" s="5">
        <v>18</v>
      </c>
    </row>
    <row r="284" spans="3:7" ht="11.25" customHeight="1" x14ac:dyDescent="0.25">
      <c r="C284" t="s">
        <v>3</v>
      </c>
      <c r="D284" t="s">
        <v>36</v>
      </c>
      <c r="E284" t="s">
        <v>19</v>
      </c>
      <c r="F284" s="4">
        <v>1281</v>
      </c>
      <c r="G284" s="5">
        <v>18</v>
      </c>
    </row>
    <row r="285" spans="3:7" ht="11.25" customHeight="1" x14ac:dyDescent="0.25">
      <c r="C285" t="s">
        <v>2</v>
      </c>
      <c r="D285" t="s">
        <v>37</v>
      </c>
      <c r="E285" t="s">
        <v>19</v>
      </c>
      <c r="F285" s="4">
        <v>238</v>
      </c>
      <c r="G285" s="5">
        <v>18</v>
      </c>
    </row>
    <row r="286" spans="3:7" ht="11.25" customHeight="1" x14ac:dyDescent="0.25">
      <c r="C286" t="s">
        <v>5</v>
      </c>
      <c r="D286" t="s">
        <v>36</v>
      </c>
      <c r="E286" t="s">
        <v>23</v>
      </c>
      <c r="F286" s="4">
        <v>6314</v>
      </c>
      <c r="G286" s="5">
        <v>15</v>
      </c>
    </row>
    <row r="287" spans="3:7" ht="11.25" customHeight="1" x14ac:dyDescent="0.25">
      <c r="C287" t="s">
        <v>5</v>
      </c>
      <c r="D287" t="s">
        <v>35</v>
      </c>
      <c r="E287" t="s">
        <v>18</v>
      </c>
      <c r="F287" s="4">
        <v>2415</v>
      </c>
      <c r="G287" s="5">
        <v>15</v>
      </c>
    </row>
    <row r="288" spans="3:7" ht="11.25" customHeight="1" x14ac:dyDescent="0.25">
      <c r="C288" t="s">
        <v>6</v>
      </c>
      <c r="D288" t="s">
        <v>34</v>
      </c>
      <c r="E288" t="s">
        <v>15</v>
      </c>
      <c r="F288" s="4">
        <v>1442</v>
      </c>
      <c r="G288" s="5">
        <v>15</v>
      </c>
    </row>
    <row r="289" spans="3:7" ht="11.25" customHeight="1" x14ac:dyDescent="0.25">
      <c r="C289" t="s">
        <v>2</v>
      </c>
      <c r="D289" t="s">
        <v>35</v>
      </c>
      <c r="E289" t="s">
        <v>19</v>
      </c>
      <c r="F289" s="4">
        <v>553</v>
      </c>
      <c r="G289" s="5">
        <v>15</v>
      </c>
    </row>
    <row r="290" spans="3:7" ht="11.25" customHeight="1" x14ac:dyDescent="0.25">
      <c r="C290" t="s">
        <v>40</v>
      </c>
      <c r="D290" t="s">
        <v>39</v>
      </c>
      <c r="E290" t="s">
        <v>22</v>
      </c>
      <c r="F290" s="4">
        <v>5817</v>
      </c>
      <c r="G290" s="5">
        <v>12</v>
      </c>
    </row>
    <row r="291" spans="3:7" ht="11.25" customHeight="1" x14ac:dyDescent="0.25">
      <c r="C291" t="s">
        <v>5</v>
      </c>
      <c r="D291" t="s">
        <v>37</v>
      </c>
      <c r="E291" t="s">
        <v>14</v>
      </c>
      <c r="F291" s="4">
        <v>4991</v>
      </c>
      <c r="G291" s="5">
        <v>12</v>
      </c>
    </row>
    <row r="292" spans="3:7" ht="11.25" customHeight="1" x14ac:dyDescent="0.25">
      <c r="C292" t="s">
        <v>6</v>
      </c>
      <c r="D292" t="s">
        <v>36</v>
      </c>
      <c r="E292" t="s">
        <v>32</v>
      </c>
      <c r="F292" s="4">
        <v>6118</v>
      </c>
      <c r="G292" s="5">
        <v>9</v>
      </c>
    </row>
    <row r="293" spans="3:7" ht="11.25" customHeight="1" x14ac:dyDescent="0.25">
      <c r="C293" t="s">
        <v>10</v>
      </c>
      <c r="D293" t="s">
        <v>34</v>
      </c>
      <c r="E293" t="s">
        <v>26</v>
      </c>
      <c r="F293" s="4">
        <v>4991</v>
      </c>
      <c r="G293" s="5">
        <v>9</v>
      </c>
    </row>
    <row r="294" spans="3:7" ht="11.25" customHeight="1" x14ac:dyDescent="0.25">
      <c r="C294" t="s">
        <v>41</v>
      </c>
      <c r="D294" t="s">
        <v>37</v>
      </c>
      <c r="E294" t="s">
        <v>21</v>
      </c>
      <c r="F294" s="4">
        <v>2933</v>
      </c>
      <c r="G294" s="5">
        <v>9</v>
      </c>
    </row>
    <row r="295" spans="3:7" ht="11.25" customHeight="1" x14ac:dyDescent="0.25">
      <c r="C295" t="s">
        <v>5</v>
      </c>
      <c r="D295" t="s">
        <v>35</v>
      </c>
      <c r="E295" t="s">
        <v>4</v>
      </c>
      <c r="F295" s="4">
        <v>2744</v>
      </c>
      <c r="G295" s="5">
        <v>9</v>
      </c>
    </row>
    <row r="296" spans="3:7" ht="11.25" customHeight="1" x14ac:dyDescent="0.25">
      <c r="C296" t="s">
        <v>9</v>
      </c>
      <c r="D296" t="s">
        <v>38</v>
      </c>
      <c r="E296" t="s">
        <v>17</v>
      </c>
      <c r="F296" s="4">
        <v>2408</v>
      </c>
      <c r="G296" s="5">
        <v>9</v>
      </c>
    </row>
    <row r="297" spans="3:7" ht="11.25" customHeight="1" x14ac:dyDescent="0.25">
      <c r="C297" t="s">
        <v>6</v>
      </c>
      <c r="D297" t="s">
        <v>37</v>
      </c>
      <c r="E297" t="s">
        <v>26</v>
      </c>
      <c r="F297" s="4">
        <v>6818</v>
      </c>
      <c r="G297" s="5">
        <v>6</v>
      </c>
    </row>
    <row r="298" spans="3:7" ht="11.25" customHeight="1" x14ac:dyDescent="0.25">
      <c r="C298" t="s">
        <v>10</v>
      </c>
      <c r="D298" t="s">
        <v>35</v>
      </c>
      <c r="E298" t="s">
        <v>15</v>
      </c>
      <c r="F298" s="4">
        <v>2562</v>
      </c>
      <c r="G298" s="5">
        <v>6</v>
      </c>
    </row>
    <row r="299" spans="3:7" ht="11.25" customHeight="1" x14ac:dyDescent="0.25">
      <c r="C299" t="s">
        <v>6</v>
      </c>
      <c r="D299" t="s">
        <v>38</v>
      </c>
      <c r="E299" t="s">
        <v>16</v>
      </c>
      <c r="F299" s="4">
        <v>938</v>
      </c>
      <c r="G299" s="5">
        <v>6</v>
      </c>
    </row>
    <row r="300" spans="3:7" ht="11.25" customHeight="1" x14ac:dyDescent="0.25">
      <c r="C300" t="s">
        <v>5</v>
      </c>
      <c r="D300" t="s">
        <v>36</v>
      </c>
      <c r="E300" t="s">
        <v>18</v>
      </c>
      <c r="F300" s="4">
        <v>6111</v>
      </c>
      <c r="G300" s="5">
        <v>3</v>
      </c>
    </row>
    <row r="301" spans="3:7" ht="11.25" customHeight="1" x14ac:dyDescent="0.25">
      <c r="C301" t="s">
        <v>41</v>
      </c>
      <c r="D301" t="s">
        <v>38</v>
      </c>
      <c r="E301" t="s">
        <v>22</v>
      </c>
      <c r="F301" s="4">
        <v>5915</v>
      </c>
      <c r="G301" s="5">
        <v>3</v>
      </c>
    </row>
    <row r="302" spans="3:7" ht="11.25" customHeight="1" x14ac:dyDescent="0.25">
      <c r="C302" t="s">
        <v>2</v>
      </c>
      <c r="D302" t="s">
        <v>38</v>
      </c>
      <c r="E302" t="s">
        <v>4</v>
      </c>
      <c r="F302" s="4">
        <v>3549</v>
      </c>
      <c r="G302" s="5">
        <v>3</v>
      </c>
    </row>
    <row r="303" spans="3:7" ht="11.25" customHeight="1" x14ac:dyDescent="0.25">
      <c r="C303" t="s">
        <v>6</v>
      </c>
      <c r="D303" t="s">
        <v>39</v>
      </c>
      <c r="E303" t="s">
        <v>24</v>
      </c>
      <c r="F303" s="4">
        <v>2989</v>
      </c>
      <c r="G303" s="5">
        <v>3</v>
      </c>
    </row>
    <row r="304" spans="3:7" ht="11.25" customHeight="1" x14ac:dyDescent="0.25">
      <c r="C304" t="s">
        <v>7</v>
      </c>
      <c r="D304" t="s">
        <v>37</v>
      </c>
      <c r="E304" t="s">
        <v>26</v>
      </c>
      <c r="F304" s="4">
        <v>5306</v>
      </c>
      <c r="G304" s="5">
        <v>0</v>
      </c>
    </row>
    <row r="305" spans="5:6" ht="11.25" customHeight="1" x14ac:dyDescent="0.25">
      <c r="E305" s="4"/>
      <c r="F305" s="5"/>
    </row>
    <row r="306" spans="5:6" ht="11.25" customHeight="1" x14ac:dyDescent="0.25">
      <c r="E306" s="4"/>
      <c r="F306" s="5"/>
    </row>
    <row r="307" spans="5:6" ht="11.25" customHeight="1" x14ac:dyDescent="0.25">
      <c r="E307" s="4"/>
      <c r="F307" s="5"/>
    </row>
    <row r="308" spans="5:6" ht="11.25" customHeight="1" x14ac:dyDescent="0.25">
      <c r="E308" s="4"/>
      <c r="F308" s="5"/>
    </row>
    <row r="309" spans="5:6" ht="11.25" customHeight="1" x14ac:dyDescent="0.25">
      <c r="E309" s="4"/>
      <c r="F309" s="5"/>
    </row>
    <row r="310" spans="5:6" ht="11.25" customHeight="1" x14ac:dyDescent="0.25">
      <c r="E310" s="4"/>
      <c r="F310" s="5"/>
    </row>
    <row r="311" spans="5:6" ht="11.25" customHeight="1" x14ac:dyDescent="0.25">
      <c r="E311" s="4"/>
      <c r="F311" s="5"/>
    </row>
    <row r="312" spans="5:6" ht="11.25" customHeight="1" x14ac:dyDescent="0.25">
      <c r="E312" s="4"/>
      <c r="F312" s="5"/>
    </row>
    <row r="313" spans="5:6" ht="11.25" customHeight="1" x14ac:dyDescent="0.25">
      <c r="E313" s="4"/>
      <c r="F313" s="5"/>
    </row>
    <row r="314" spans="5:6" ht="11.25" customHeight="1" x14ac:dyDescent="0.25">
      <c r="E314" s="4"/>
      <c r="F314" s="5"/>
    </row>
    <row r="315" spans="5:6" ht="11.25" customHeight="1" x14ac:dyDescent="0.25">
      <c r="E315" s="4"/>
      <c r="F315" s="5"/>
    </row>
    <row r="316" spans="5:6" ht="11.25" customHeight="1" x14ac:dyDescent="0.25">
      <c r="E316" s="4"/>
      <c r="F316" s="5"/>
    </row>
    <row r="317" spans="5:6" ht="11.25" customHeight="1" x14ac:dyDescent="0.25">
      <c r="E317" s="4"/>
      <c r="F317" s="5"/>
    </row>
    <row r="318" spans="5:6" ht="11.25" customHeight="1" x14ac:dyDescent="0.25">
      <c r="E318" s="4"/>
      <c r="F318" s="5"/>
    </row>
    <row r="319" spans="5:6" ht="11.25" customHeight="1" x14ac:dyDescent="0.25">
      <c r="E319" s="4"/>
      <c r="F319" s="5"/>
    </row>
    <row r="320" spans="5:6" ht="11.25" customHeight="1" x14ac:dyDescent="0.25">
      <c r="E320" s="4"/>
      <c r="F320" s="5"/>
    </row>
    <row r="321" spans="5:6" ht="11.25" customHeight="1" x14ac:dyDescent="0.25">
      <c r="E321" s="4"/>
      <c r="F321" s="5"/>
    </row>
    <row r="322" spans="5:6" ht="11.25" customHeight="1" x14ac:dyDescent="0.25">
      <c r="E322" s="4"/>
      <c r="F322" s="5"/>
    </row>
    <row r="323" spans="5:6" ht="11.25" customHeight="1" x14ac:dyDescent="0.25">
      <c r="E323" s="4"/>
      <c r="F323" s="5"/>
    </row>
    <row r="324" spans="5:6" ht="11.25" customHeight="1" x14ac:dyDescent="0.25">
      <c r="E324" s="4"/>
      <c r="F324" s="5"/>
    </row>
    <row r="325" spans="5:6" ht="11.25" customHeight="1" x14ac:dyDescent="0.25">
      <c r="E325" s="4"/>
      <c r="F325" s="5"/>
    </row>
    <row r="326" spans="5:6" ht="11.25" customHeight="1" x14ac:dyDescent="0.25">
      <c r="E326" s="4"/>
      <c r="F326" s="5"/>
    </row>
    <row r="327" spans="5:6" ht="11.25" customHeight="1" x14ac:dyDescent="0.25">
      <c r="E327" s="4"/>
      <c r="F327" s="5"/>
    </row>
    <row r="328" spans="5:6" ht="11.25" customHeight="1" x14ac:dyDescent="0.25">
      <c r="E328" s="4"/>
      <c r="F328" s="5"/>
    </row>
    <row r="329" spans="5:6" ht="11.25" customHeight="1" x14ac:dyDescent="0.25">
      <c r="E329" s="4"/>
      <c r="F329" s="5"/>
    </row>
    <row r="330" spans="5:6" ht="11.25" customHeight="1" x14ac:dyDescent="0.25">
      <c r="E330" s="4"/>
      <c r="F330" s="5"/>
    </row>
    <row r="331" spans="5:6" ht="11.25" customHeight="1" x14ac:dyDescent="0.25">
      <c r="E331" s="4"/>
      <c r="F331" s="5"/>
    </row>
    <row r="332" spans="5:6" ht="11.25" customHeight="1" x14ac:dyDescent="0.25">
      <c r="E332" s="4"/>
      <c r="F332" s="5"/>
    </row>
    <row r="333" spans="5:6" ht="11.25" customHeight="1" x14ac:dyDescent="0.25">
      <c r="E333" s="4"/>
      <c r="F333" s="5"/>
    </row>
    <row r="334" spans="5:6" ht="11.25" customHeight="1" x14ac:dyDescent="0.25">
      <c r="E334" s="4"/>
      <c r="F334" s="5"/>
    </row>
    <row r="335" spans="5:6" ht="11.25" customHeight="1" x14ac:dyDescent="0.25">
      <c r="E335" s="4"/>
      <c r="F335" s="5"/>
    </row>
    <row r="336" spans="5:6" ht="11.25" customHeight="1" x14ac:dyDescent="0.25">
      <c r="E336" s="4"/>
      <c r="F336" s="5"/>
    </row>
    <row r="337" spans="5:6" ht="11.25" customHeight="1" x14ac:dyDescent="0.25">
      <c r="E337" s="4"/>
      <c r="F337" s="5"/>
    </row>
    <row r="338" spans="5:6" ht="11.25" customHeight="1" x14ac:dyDescent="0.25">
      <c r="E338" s="4"/>
      <c r="F338" s="5"/>
    </row>
    <row r="339" spans="5:6" ht="11.25" customHeight="1" x14ac:dyDescent="0.25">
      <c r="E339" s="4"/>
      <c r="F339" s="5"/>
    </row>
    <row r="340" spans="5:6" ht="11.25" customHeight="1" x14ac:dyDescent="0.25">
      <c r="E340" s="4"/>
      <c r="F340" s="5"/>
    </row>
    <row r="341" spans="5:6" ht="11.25" customHeight="1" x14ac:dyDescent="0.25">
      <c r="E341" s="4"/>
      <c r="F341" s="5"/>
    </row>
    <row r="342" spans="5:6" ht="11.25" customHeight="1" x14ac:dyDescent="0.25">
      <c r="E342" s="4"/>
      <c r="F342" s="5"/>
    </row>
    <row r="343" spans="5:6" ht="11.25" customHeight="1" x14ac:dyDescent="0.25">
      <c r="E343" s="4"/>
      <c r="F343" s="5"/>
    </row>
    <row r="344" spans="5:6" ht="11.25" customHeight="1" x14ac:dyDescent="0.25">
      <c r="E344" s="4"/>
      <c r="F344" s="5"/>
    </row>
    <row r="345" spans="5:6" ht="11.25" customHeight="1" x14ac:dyDescent="0.25">
      <c r="E345" s="4"/>
      <c r="F345" s="5"/>
    </row>
    <row r="346" spans="5:6" ht="11.25" customHeight="1" x14ac:dyDescent="0.25">
      <c r="E346" s="4"/>
      <c r="F346" s="5"/>
    </row>
    <row r="347" spans="5:6" ht="11.25" customHeight="1" x14ac:dyDescent="0.25">
      <c r="E347" s="4"/>
      <c r="F347" s="5"/>
    </row>
    <row r="348" spans="5:6" ht="11.25" customHeight="1" x14ac:dyDescent="0.25">
      <c r="E348" s="4"/>
      <c r="F348" s="5"/>
    </row>
    <row r="349" spans="5:6" ht="11.25" customHeight="1" x14ac:dyDescent="0.25">
      <c r="E349" s="4"/>
      <c r="F349" s="5"/>
    </row>
    <row r="350" spans="5:6" ht="11.25" customHeight="1" x14ac:dyDescent="0.25">
      <c r="E350" s="4"/>
      <c r="F350" s="5"/>
    </row>
    <row r="351" spans="5:6" ht="11.25" customHeight="1" x14ac:dyDescent="0.25">
      <c r="E351" s="4"/>
      <c r="F351" s="5"/>
    </row>
    <row r="352" spans="5:6" ht="11.25" customHeight="1" x14ac:dyDescent="0.25">
      <c r="E352" s="4"/>
      <c r="F352" s="5"/>
    </row>
    <row r="353" spans="5:6" ht="11.25" customHeight="1" x14ac:dyDescent="0.25">
      <c r="E353" s="4"/>
      <c r="F353" s="5"/>
    </row>
    <row r="354" spans="5:6" ht="11.25" customHeight="1" x14ac:dyDescent="0.25">
      <c r="E354" s="4"/>
      <c r="F354" s="5"/>
    </row>
    <row r="355" spans="5:6" ht="11.25" customHeight="1" x14ac:dyDescent="0.25">
      <c r="E355" s="4"/>
      <c r="F355" s="5"/>
    </row>
    <row r="356" spans="5:6" ht="11.25" customHeight="1" x14ac:dyDescent="0.25">
      <c r="E356" s="4"/>
      <c r="F356" s="5"/>
    </row>
    <row r="357" spans="5:6" ht="11.25" customHeight="1" x14ac:dyDescent="0.25">
      <c r="E357" s="4"/>
      <c r="F357" s="5"/>
    </row>
    <row r="358" spans="5:6" ht="11.25" customHeight="1" x14ac:dyDescent="0.25">
      <c r="E358" s="4"/>
      <c r="F358" s="5"/>
    </row>
    <row r="359" spans="5:6" ht="11.25" customHeight="1" x14ac:dyDescent="0.25">
      <c r="E359" s="4"/>
      <c r="F359" s="5"/>
    </row>
    <row r="360" spans="5:6" ht="11.25" customHeight="1" x14ac:dyDescent="0.25">
      <c r="E360" s="4"/>
      <c r="F360" s="5"/>
    </row>
    <row r="361" spans="5:6" ht="11.25" customHeight="1" x14ac:dyDescent="0.25">
      <c r="E361" s="4"/>
      <c r="F361" s="5"/>
    </row>
    <row r="362" spans="5:6" ht="11.25" customHeight="1" x14ac:dyDescent="0.25">
      <c r="E362" s="4"/>
      <c r="F362" s="5"/>
    </row>
    <row r="363" spans="5:6" ht="11.25" customHeight="1" x14ac:dyDescent="0.25">
      <c r="E363" s="4"/>
      <c r="F363" s="5"/>
    </row>
    <row r="364" spans="5:6" ht="11.25" customHeight="1" x14ac:dyDescent="0.25">
      <c r="E364" s="4"/>
      <c r="F364" s="5"/>
    </row>
    <row r="365" spans="5:6" ht="11.25" customHeight="1" x14ac:dyDescent="0.25">
      <c r="E365" s="4"/>
      <c r="F365" s="5"/>
    </row>
    <row r="366" spans="5:6" ht="11.25" customHeight="1" x14ac:dyDescent="0.25">
      <c r="E366" s="4"/>
      <c r="F366" s="5"/>
    </row>
    <row r="367" spans="5:6" ht="11.25" customHeight="1" x14ac:dyDescent="0.25">
      <c r="E367" s="4"/>
      <c r="F367" s="5"/>
    </row>
    <row r="368" spans="5:6" ht="11.25" customHeight="1" x14ac:dyDescent="0.25">
      <c r="E368" s="4"/>
      <c r="F368" s="5"/>
    </row>
    <row r="369" spans="5:6" ht="11.25" customHeight="1" x14ac:dyDescent="0.25">
      <c r="E369" s="4"/>
      <c r="F369" s="5"/>
    </row>
    <row r="370" spans="5:6" ht="11.25" customHeight="1" x14ac:dyDescent="0.25">
      <c r="E370" s="4"/>
      <c r="F370" s="5"/>
    </row>
    <row r="371" spans="5:6" ht="11.25" customHeight="1" x14ac:dyDescent="0.25">
      <c r="E371" s="4"/>
      <c r="F371" s="5"/>
    </row>
    <row r="372" spans="5:6" ht="11.25" customHeight="1" x14ac:dyDescent="0.25">
      <c r="E372" s="4"/>
      <c r="F372" s="5"/>
    </row>
    <row r="373" spans="5:6" ht="11.25" customHeight="1" x14ac:dyDescent="0.25">
      <c r="E373" s="4"/>
      <c r="F373" s="5"/>
    </row>
    <row r="374" spans="5:6" ht="11.25" customHeight="1" x14ac:dyDescent="0.25">
      <c r="E374" s="4"/>
      <c r="F374" s="5"/>
    </row>
    <row r="375" spans="5:6" ht="11.25" customHeight="1" x14ac:dyDescent="0.25">
      <c r="E375" s="4"/>
      <c r="F375" s="5"/>
    </row>
    <row r="376" spans="5:6" ht="11.25" customHeight="1" x14ac:dyDescent="0.25">
      <c r="E376" s="4"/>
      <c r="F376" s="5"/>
    </row>
    <row r="377" spans="5:6" ht="11.25" customHeight="1" x14ac:dyDescent="0.25">
      <c r="E377" s="4"/>
      <c r="F377" s="5"/>
    </row>
    <row r="378" spans="5:6" ht="11.25" customHeight="1" x14ac:dyDescent="0.25">
      <c r="E378" s="4"/>
      <c r="F378" s="5"/>
    </row>
    <row r="379" spans="5:6" ht="11.25" customHeight="1" x14ac:dyDescent="0.25">
      <c r="E379" s="4"/>
      <c r="F379" s="5"/>
    </row>
    <row r="380" spans="5:6" ht="11.25" customHeight="1" x14ac:dyDescent="0.25">
      <c r="E380" s="4"/>
      <c r="F380" s="5"/>
    </row>
    <row r="381" spans="5:6" ht="11.25" customHeight="1" x14ac:dyDescent="0.25">
      <c r="E381" s="4"/>
      <c r="F381" s="5"/>
    </row>
    <row r="382" spans="5:6" ht="11.25" customHeight="1" x14ac:dyDescent="0.25">
      <c r="E382" s="4"/>
      <c r="F382" s="5"/>
    </row>
    <row r="383" spans="5:6" ht="11.25" customHeight="1" x14ac:dyDescent="0.25">
      <c r="E383" s="4"/>
      <c r="F383" s="5"/>
    </row>
    <row r="384" spans="5:6" ht="11.25" customHeight="1" x14ac:dyDescent="0.25">
      <c r="E384" s="4"/>
      <c r="F384" s="5"/>
    </row>
    <row r="385" spans="5:6" ht="11.25" customHeight="1" x14ac:dyDescent="0.25">
      <c r="E385" s="4"/>
      <c r="F385" s="5"/>
    </row>
    <row r="386" spans="5:6" ht="11.25" customHeight="1" x14ac:dyDescent="0.25">
      <c r="E386" s="4"/>
      <c r="F386" s="5"/>
    </row>
    <row r="387" spans="5:6" ht="11.25" customHeight="1" x14ac:dyDescent="0.25">
      <c r="E387" s="4"/>
      <c r="F387" s="5"/>
    </row>
    <row r="388" spans="5:6" ht="11.25" customHeight="1" x14ac:dyDescent="0.25">
      <c r="E388" s="4"/>
      <c r="F388" s="5"/>
    </row>
    <row r="389" spans="5:6" ht="11.25" customHeight="1" x14ac:dyDescent="0.25">
      <c r="E389" s="4"/>
      <c r="F389" s="5"/>
    </row>
    <row r="390" spans="5:6" ht="11.25" customHeight="1" x14ac:dyDescent="0.25">
      <c r="E390" s="4"/>
      <c r="F390" s="5"/>
    </row>
    <row r="391" spans="5:6" ht="11.25" customHeight="1" x14ac:dyDescent="0.25">
      <c r="E391" s="4"/>
      <c r="F391" s="5"/>
    </row>
    <row r="392" spans="5:6" ht="11.25" customHeight="1" x14ac:dyDescent="0.25">
      <c r="E392" s="4"/>
      <c r="F392" s="5"/>
    </row>
    <row r="393" spans="5:6" ht="11.25" customHeight="1" x14ac:dyDescent="0.25">
      <c r="E393" s="4"/>
      <c r="F393" s="5"/>
    </row>
    <row r="394" spans="5:6" ht="11.25" customHeight="1" x14ac:dyDescent="0.25">
      <c r="E394" s="4"/>
      <c r="F394" s="5"/>
    </row>
    <row r="395" spans="5:6" ht="11.25" customHeight="1" x14ac:dyDescent="0.25">
      <c r="E395" s="4"/>
      <c r="F395" s="5"/>
    </row>
    <row r="396" spans="5:6" ht="11.25" customHeight="1" x14ac:dyDescent="0.25">
      <c r="E396" s="4"/>
      <c r="F396" s="5"/>
    </row>
    <row r="397" spans="5:6" ht="11.25" customHeight="1" x14ac:dyDescent="0.25">
      <c r="E397" s="4"/>
      <c r="F397" s="5"/>
    </row>
    <row r="398" spans="5:6" ht="11.25" customHeight="1" x14ac:dyDescent="0.25">
      <c r="E398" s="4"/>
      <c r="F398" s="5"/>
    </row>
    <row r="399" spans="5:6" ht="11.25" customHeight="1" x14ac:dyDescent="0.25">
      <c r="E399" s="4"/>
      <c r="F399" s="5"/>
    </row>
    <row r="400" spans="5:6" ht="11.25" customHeight="1" x14ac:dyDescent="0.25">
      <c r="E400" s="4"/>
      <c r="F400" s="5"/>
    </row>
    <row r="401" spans="5:6" ht="11.25" customHeight="1" x14ac:dyDescent="0.25">
      <c r="E401" s="4"/>
      <c r="F401" s="5"/>
    </row>
    <row r="402" spans="5:6" ht="11.25" customHeight="1" x14ac:dyDescent="0.25">
      <c r="E402" s="4"/>
      <c r="F402" s="5"/>
    </row>
    <row r="403" spans="5:6" ht="11.25" customHeight="1" x14ac:dyDescent="0.25">
      <c r="E403" s="4"/>
      <c r="F403" s="5"/>
    </row>
    <row r="404" spans="5:6" ht="11.25" customHeight="1" x14ac:dyDescent="0.25">
      <c r="E404" s="4"/>
      <c r="F404" s="5"/>
    </row>
    <row r="405" spans="5:6" ht="11.25" customHeight="1" x14ac:dyDescent="0.25">
      <c r="E405" s="4"/>
      <c r="F405" s="5"/>
    </row>
    <row r="406" spans="5:6" ht="11.25" customHeight="1" x14ac:dyDescent="0.25">
      <c r="E406" s="4"/>
      <c r="F406" s="5"/>
    </row>
    <row r="407" spans="5:6" ht="11.25" customHeight="1" x14ac:dyDescent="0.25">
      <c r="E407" s="4"/>
      <c r="F407" s="5"/>
    </row>
    <row r="408" spans="5:6" ht="11.25" customHeight="1" x14ac:dyDescent="0.25">
      <c r="E408" s="4"/>
      <c r="F408" s="5"/>
    </row>
    <row r="409" spans="5:6" ht="11.25" customHeight="1" x14ac:dyDescent="0.25">
      <c r="E409" s="4"/>
      <c r="F409" s="5"/>
    </row>
    <row r="410" spans="5:6" ht="11.25" customHeight="1" x14ac:dyDescent="0.25">
      <c r="E410" s="4"/>
      <c r="F410" s="5"/>
    </row>
    <row r="411" spans="5:6" ht="11.25" customHeight="1" x14ac:dyDescent="0.25">
      <c r="E411" s="4"/>
      <c r="F411" s="5"/>
    </row>
    <row r="412" spans="5:6" ht="11.25" customHeight="1" x14ac:dyDescent="0.25">
      <c r="E412" s="4"/>
      <c r="F412" s="5"/>
    </row>
    <row r="413" spans="5:6" ht="11.25" customHeight="1" x14ac:dyDescent="0.25">
      <c r="E413" s="4"/>
      <c r="F413" s="5"/>
    </row>
    <row r="414" spans="5:6" ht="11.25" customHeight="1" x14ac:dyDescent="0.25">
      <c r="E414" s="4"/>
      <c r="F414" s="5"/>
    </row>
    <row r="415" spans="5:6" ht="11.25" customHeight="1" x14ac:dyDescent="0.25">
      <c r="E415" s="4"/>
      <c r="F415" s="5"/>
    </row>
    <row r="416" spans="5:6" ht="11.25" customHeight="1" x14ac:dyDescent="0.25">
      <c r="E416" s="4"/>
      <c r="F416" s="5"/>
    </row>
    <row r="417" spans="5:6" ht="11.25" customHeight="1" x14ac:dyDescent="0.25">
      <c r="E417" s="4"/>
      <c r="F417" s="5"/>
    </row>
    <row r="418" spans="5:6" ht="11.25" customHeight="1" x14ac:dyDescent="0.25">
      <c r="E418" s="4"/>
      <c r="F418" s="5"/>
    </row>
    <row r="419" spans="5:6" ht="11.25" customHeight="1" x14ac:dyDescent="0.25">
      <c r="E419" s="4"/>
      <c r="F419" s="5"/>
    </row>
    <row r="420" spans="5:6" ht="11.25" customHeight="1" x14ac:dyDescent="0.25">
      <c r="E420" s="4"/>
      <c r="F420" s="5"/>
    </row>
    <row r="421" spans="5:6" ht="11.25" customHeight="1" x14ac:dyDescent="0.25">
      <c r="E421" s="4"/>
      <c r="F421" s="5"/>
    </row>
    <row r="422" spans="5:6" ht="11.25" customHeight="1" x14ac:dyDescent="0.25">
      <c r="E422" s="4"/>
      <c r="F422" s="5"/>
    </row>
    <row r="423" spans="5:6" ht="11.25" customHeight="1" x14ac:dyDescent="0.25">
      <c r="E423" s="4"/>
      <c r="F423" s="5"/>
    </row>
    <row r="424" spans="5:6" ht="11.25" customHeight="1" x14ac:dyDescent="0.25">
      <c r="E424" s="4"/>
      <c r="F424" s="5"/>
    </row>
    <row r="425" spans="5:6" ht="11.25" customHeight="1" x14ac:dyDescent="0.25">
      <c r="E425" s="4"/>
      <c r="F425" s="5"/>
    </row>
    <row r="426" spans="5:6" ht="11.25" customHeight="1" x14ac:dyDescent="0.25">
      <c r="E426" s="4"/>
      <c r="F426" s="5"/>
    </row>
    <row r="427" spans="5:6" ht="11.25" customHeight="1" x14ac:dyDescent="0.25">
      <c r="E427" s="4"/>
      <c r="F427" s="5"/>
    </row>
    <row r="428" spans="5:6" ht="11.25" customHeight="1" x14ac:dyDescent="0.25">
      <c r="E428" s="4"/>
      <c r="F428" s="5"/>
    </row>
    <row r="429" spans="5:6" ht="11.25" customHeight="1" x14ac:dyDescent="0.25">
      <c r="E429" s="4"/>
      <c r="F429" s="5"/>
    </row>
    <row r="430" spans="5:6" ht="11.25" customHeight="1" x14ac:dyDescent="0.25">
      <c r="E430" s="4"/>
      <c r="F430" s="5"/>
    </row>
    <row r="431" spans="5:6" ht="11.25" customHeight="1" x14ac:dyDescent="0.25">
      <c r="E431" s="4"/>
      <c r="F431" s="5"/>
    </row>
    <row r="432" spans="5:6" ht="11.25" customHeight="1" x14ac:dyDescent="0.25">
      <c r="E432" s="4"/>
      <c r="F432" s="5"/>
    </row>
    <row r="433" spans="5:6" ht="11.25" customHeight="1" x14ac:dyDescent="0.25">
      <c r="E433" s="4"/>
      <c r="F433" s="5"/>
    </row>
    <row r="434" spans="5:6" ht="11.25" customHeight="1" x14ac:dyDescent="0.25">
      <c r="E434" s="4"/>
      <c r="F434" s="5"/>
    </row>
    <row r="435" spans="5:6" ht="11.25" customHeight="1" x14ac:dyDescent="0.25">
      <c r="E435" s="4"/>
      <c r="F435" s="5"/>
    </row>
    <row r="436" spans="5:6" ht="11.25" customHeight="1" x14ac:dyDescent="0.25">
      <c r="E436" s="4"/>
      <c r="F436" s="5"/>
    </row>
    <row r="437" spans="5:6" ht="11.25" customHeight="1" x14ac:dyDescent="0.25">
      <c r="E437" s="4"/>
      <c r="F437" s="5"/>
    </row>
    <row r="438" spans="5:6" ht="11.25" customHeight="1" x14ac:dyDescent="0.25">
      <c r="E438" s="4"/>
      <c r="F438" s="5"/>
    </row>
    <row r="439" spans="5:6" ht="11.25" customHeight="1" x14ac:dyDescent="0.25">
      <c r="E439" s="4"/>
      <c r="F439" s="5"/>
    </row>
    <row r="440" spans="5:6" ht="11.25" customHeight="1" x14ac:dyDescent="0.25">
      <c r="E440" s="4"/>
      <c r="F440" s="5"/>
    </row>
    <row r="441" spans="5:6" ht="11.25" customHeight="1" x14ac:dyDescent="0.25">
      <c r="E441" s="4"/>
      <c r="F441" s="5"/>
    </row>
    <row r="442" spans="5:6" ht="11.25" customHeight="1" x14ac:dyDescent="0.25">
      <c r="E442" s="4"/>
      <c r="F442" s="5"/>
    </row>
    <row r="443" spans="5:6" ht="11.25" customHeight="1" x14ac:dyDescent="0.25">
      <c r="E443" s="4"/>
      <c r="F443" s="5"/>
    </row>
    <row r="444" spans="5:6" ht="11.25" customHeight="1" x14ac:dyDescent="0.25">
      <c r="E444" s="4"/>
      <c r="F444" s="5"/>
    </row>
    <row r="445" spans="5:6" ht="11.25" customHeight="1" x14ac:dyDescent="0.25">
      <c r="E445" s="4"/>
      <c r="F445" s="5"/>
    </row>
    <row r="446" spans="5:6" ht="11.25" customHeight="1" x14ac:dyDescent="0.25">
      <c r="E446" s="4"/>
      <c r="F446" s="5"/>
    </row>
    <row r="447" spans="5:6" ht="11.25" customHeight="1" x14ac:dyDescent="0.25">
      <c r="E447" s="4"/>
      <c r="F447" s="5"/>
    </row>
    <row r="448" spans="5:6" ht="11.25" customHeight="1" x14ac:dyDescent="0.25">
      <c r="E448" s="4"/>
      <c r="F448" s="5"/>
    </row>
    <row r="449" spans="5:6" ht="11.25" customHeight="1" x14ac:dyDescent="0.25">
      <c r="E449" s="4"/>
      <c r="F449" s="5"/>
    </row>
    <row r="450" spans="5:6" ht="11.25" customHeight="1" x14ac:dyDescent="0.25">
      <c r="E450" s="4"/>
      <c r="F450" s="5"/>
    </row>
    <row r="451" spans="5:6" ht="11.25" customHeight="1" x14ac:dyDescent="0.25">
      <c r="E451" s="4"/>
      <c r="F451" s="5"/>
    </row>
    <row r="452" spans="5:6" ht="11.25" customHeight="1" x14ac:dyDescent="0.25">
      <c r="E452" s="4"/>
      <c r="F452" s="5"/>
    </row>
    <row r="453" spans="5:6" ht="11.25" customHeight="1" x14ac:dyDescent="0.25">
      <c r="E453" s="4"/>
      <c r="F453" s="5"/>
    </row>
    <row r="454" spans="5:6" ht="11.25" customHeight="1" x14ac:dyDescent="0.25">
      <c r="E454" s="4"/>
      <c r="F454" s="5"/>
    </row>
    <row r="455" spans="5:6" ht="11.25" customHeight="1" x14ac:dyDescent="0.25">
      <c r="E455" s="4"/>
      <c r="F455" s="5"/>
    </row>
    <row r="456" spans="5:6" ht="11.25" customHeight="1" x14ac:dyDescent="0.25">
      <c r="E456" s="4"/>
      <c r="F456" s="5"/>
    </row>
    <row r="457" spans="5:6" ht="11.25" customHeight="1" x14ac:dyDescent="0.25">
      <c r="E457" s="4"/>
      <c r="F457" s="5"/>
    </row>
    <row r="458" spans="5:6" ht="11.25" customHeight="1" x14ac:dyDescent="0.25">
      <c r="E458" s="4"/>
      <c r="F458" s="5"/>
    </row>
    <row r="459" spans="5:6" ht="11.25" customHeight="1" x14ac:dyDescent="0.25">
      <c r="E459" s="4"/>
      <c r="F459" s="5"/>
    </row>
    <row r="460" spans="5:6" ht="11.25" customHeight="1" x14ac:dyDescent="0.25">
      <c r="E460" s="4"/>
      <c r="F460" s="5"/>
    </row>
    <row r="461" spans="5:6" ht="11.25" customHeight="1" x14ac:dyDescent="0.25">
      <c r="E461" s="4"/>
      <c r="F461" s="5"/>
    </row>
    <row r="462" spans="5:6" ht="11.25" customHeight="1" x14ac:dyDescent="0.25">
      <c r="E462" s="4"/>
      <c r="F462" s="5"/>
    </row>
    <row r="463" spans="5:6" ht="11.25" customHeight="1" x14ac:dyDescent="0.25">
      <c r="E463" s="4"/>
      <c r="F463" s="5"/>
    </row>
    <row r="464" spans="5:6" ht="11.25" customHeight="1" x14ac:dyDescent="0.25">
      <c r="E464" s="4"/>
      <c r="F464" s="5"/>
    </row>
    <row r="465" spans="5:6" ht="11.25" customHeight="1" x14ac:dyDescent="0.25">
      <c r="E465" s="4"/>
      <c r="F465" s="5"/>
    </row>
    <row r="466" spans="5:6" ht="11.25" customHeight="1" x14ac:dyDescent="0.25">
      <c r="E466" s="4"/>
      <c r="F466" s="5"/>
    </row>
    <row r="467" spans="5:6" ht="11.25" customHeight="1" x14ac:dyDescent="0.25">
      <c r="E467" s="4"/>
      <c r="F467" s="5"/>
    </row>
    <row r="468" spans="5:6" ht="11.25" customHeight="1" x14ac:dyDescent="0.25">
      <c r="E468" s="4"/>
      <c r="F468" s="5"/>
    </row>
    <row r="469" spans="5:6" ht="11.25" customHeight="1" x14ac:dyDescent="0.25">
      <c r="E469" s="4"/>
      <c r="F469" s="5"/>
    </row>
    <row r="470" spans="5:6" ht="11.25" customHeight="1" x14ac:dyDescent="0.25">
      <c r="E470" s="4"/>
      <c r="F470" s="5"/>
    </row>
    <row r="471" spans="5:6" ht="11.25" customHeight="1" x14ac:dyDescent="0.25">
      <c r="E471" s="4"/>
      <c r="F471" s="5"/>
    </row>
    <row r="472" spans="5:6" ht="11.25" customHeight="1" x14ac:dyDescent="0.25">
      <c r="E472" s="4"/>
      <c r="F472" s="5"/>
    </row>
    <row r="473" spans="5:6" ht="11.25" customHeight="1" x14ac:dyDescent="0.25">
      <c r="E473" s="4"/>
      <c r="F473" s="5"/>
    </row>
    <row r="474" spans="5:6" ht="11.25" customHeight="1" x14ac:dyDescent="0.25">
      <c r="E474" s="4"/>
      <c r="F474" s="5"/>
    </row>
    <row r="475" spans="5:6" ht="11.25" customHeight="1" x14ac:dyDescent="0.25">
      <c r="E475" s="4"/>
      <c r="F475" s="5"/>
    </row>
    <row r="476" spans="5:6" ht="11.25" customHeight="1" x14ac:dyDescent="0.25">
      <c r="E476" s="4"/>
      <c r="F476" s="5"/>
    </row>
    <row r="477" spans="5:6" ht="11.25" customHeight="1" x14ac:dyDescent="0.25">
      <c r="E477" s="4"/>
      <c r="F477" s="5"/>
    </row>
    <row r="478" spans="5:6" ht="11.25" customHeight="1" x14ac:dyDescent="0.25">
      <c r="E478" s="4"/>
      <c r="F478" s="5"/>
    </row>
    <row r="479" spans="5:6" ht="11.25" customHeight="1" x14ac:dyDescent="0.25">
      <c r="E479" s="4"/>
      <c r="F479" s="5"/>
    </row>
    <row r="480" spans="5:6" ht="11.25" customHeight="1" x14ac:dyDescent="0.25">
      <c r="E480" s="4"/>
      <c r="F480" s="5"/>
    </row>
    <row r="481" spans="5:6" ht="11.25" customHeight="1" x14ac:dyDescent="0.25">
      <c r="E481" s="4"/>
      <c r="F481" s="5"/>
    </row>
    <row r="482" spans="5:6" ht="11.25" customHeight="1" x14ac:dyDescent="0.25">
      <c r="E482" s="4"/>
      <c r="F482" s="5"/>
    </row>
    <row r="483" spans="5:6" ht="11.25" customHeight="1" x14ac:dyDescent="0.25">
      <c r="E483" s="4"/>
      <c r="F483" s="5"/>
    </row>
    <row r="484" spans="5:6" ht="11.25" customHeight="1" x14ac:dyDescent="0.25">
      <c r="E484" s="4"/>
      <c r="F484" s="5"/>
    </row>
    <row r="485" spans="5:6" ht="11.25" customHeight="1" x14ac:dyDescent="0.25">
      <c r="E485" s="4"/>
      <c r="F485" s="5"/>
    </row>
    <row r="486" spans="5:6" ht="11.25" customHeight="1" x14ac:dyDescent="0.25">
      <c r="E486" s="4"/>
      <c r="F486" s="5"/>
    </row>
    <row r="487" spans="5:6" ht="11.25" customHeight="1" x14ac:dyDescent="0.25">
      <c r="E487" s="4"/>
      <c r="F487" s="5"/>
    </row>
    <row r="488" spans="5:6" ht="11.25" customHeight="1" x14ac:dyDescent="0.25">
      <c r="E488" s="4"/>
      <c r="F488" s="5"/>
    </row>
    <row r="489" spans="5:6" ht="11.25" customHeight="1" x14ac:dyDescent="0.25">
      <c r="E489" s="4"/>
      <c r="F489" s="5"/>
    </row>
    <row r="490" spans="5:6" ht="11.25" customHeight="1" x14ac:dyDescent="0.25">
      <c r="E490" s="4"/>
      <c r="F490" s="5"/>
    </row>
    <row r="491" spans="5:6" ht="11.25" customHeight="1" x14ac:dyDescent="0.25">
      <c r="E491" s="4"/>
      <c r="F491" s="5"/>
    </row>
    <row r="492" spans="5:6" ht="11.25" customHeight="1" x14ac:dyDescent="0.25">
      <c r="E492" s="4"/>
      <c r="F492" s="5"/>
    </row>
    <row r="493" spans="5:6" ht="11.25" customHeight="1" x14ac:dyDescent="0.25">
      <c r="E493" s="4"/>
      <c r="F493" s="5"/>
    </row>
    <row r="494" spans="5:6" ht="11.25" customHeight="1" x14ac:dyDescent="0.25">
      <c r="E494" s="4"/>
      <c r="F494" s="5"/>
    </row>
    <row r="495" spans="5:6" ht="11.25" customHeight="1" x14ac:dyDescent="0.25">
      <c r="E495" s="4"/>
      <c r="F495" s="5"/>
    </row>
    <row r="496" spans="5:6" ht="11.25" customHeight="1" x14ac:dyDescent="0.25">
      <c r="E496" s="4"/>
      <c r="F496" s="5"/>
    </row>
    <row r="497" spans="5:6" ht="11.25" customHeight="1" x14ac:dyDescent="0.25">
      <c r="E497" s="4"/>
      <c r="F497" s="5"/>
    </row>
    <row r="498" spans="5:6" ht="11.25" customHeight="1" x14ac:dyDescent="0.25">
      <c r="E498" s="4"/>
      <c r="F498" s="5"/>
    </row>
    <row r="499" spans="5:6" ht="11.25" customHeight="1" x14ac:dyDescent="0.25">
      <c r="E499" s="4"/>
      <c r="F499" s="5"/>
    </row>
    <row r="500" spans="5:6" ht="11.25" customHeight="1" x14ac:dyDescent="0.25">
      <c r="E500" s="4"/>
      <c r="F500" s="5"/>
    </row>
    <row r="501" spans="5:6" ht="11.25" customHeight="1" x14ac:dyDescent="0.25">
      <c r="E501" s="4"/>
      <c r="F501" s="5"/>
    </row>
    <row r="502" spans="5:6" ht="11.25" customHeight="1" x14ac:dyDescent="0.25">
      <c r="E502" s="4"/>
      <c r="F502" s="5"/>
    </row>
    <row r="503" spans="5:6" ht="11.25" customHeight="1" x14ac:dyDescent="0.25">
      <c r="E503" s="4"/>
      <c r="F503" s="5"/>
    </row>
    <row r="504" spans="5:6" ht="11.25" customHeight="1" x14ac:dyDescent="0.25">
      <c r="E504" s="4"/>
      <c r="F504" s="5"/>
    </row>
    <row r="505" spans="5:6" ht="11.25" customHeight="1" x14ac:dyDescent="0.25">
      <c r="E505" s="4"/>
      <c r="F505" s="5"/>
    </row>
    <row r="506" spans="5:6" ht="11.25" customHeight="1" x14ac:dyDescent="0.25">
      <c r="E506" s="4"/>
      <c r="F506" s="5"/>
    </row>
    <row r="507" spans="5:6" ht="11.25" customHeight="1" x14ac:dyDescent="0.25">
      <c r="E507" s="4"/>
      <c r="F507" s="5"/>
    </row>
    <row r="508" spans="5:6" ht="11.25" customHeight="1" x14ac:dyDescent="0.25">
      <c r="E508" s="4"/>
      <c r="F508" s="5"/>
    </row>
    <row r="509" spans="5:6" ht="11.25" customHeight="1" x14ac:dyDescent="0.25">
      <c r="E509" s="4"/>
      <c r="F509" s="5"/>
    </row>
    <row r="510" spans="5:6" ht="11.25" customHeight="1" x14ac:dyDescent="0.25">
      <c r="E510" s="4"/>
      <c r="F510" s="5"/>
    </row>
    <row r="511" spans="5:6" ht="11.25" customHeight="1" x14ac:dyDescent="0.25">
      <c r="E511" s="4"/>
      <c r="F511" s="5"/>
    </row>
    <row r="512" spans="5:6" ht="11.25" customHeight="1" x14ac:dyDescent="0.25">
      <c r="E512" s="4"/>
      <c r="F512" s="5"/>
    </row>
    <row r="513" spans="5:6" ht="11.25" customHeight="1" x14ac:dyDescent="0.25">
      <c r="E513" s="4"/>
      <c r="F513" s="5"/>
    </row>
    <row r="514" spans="5:6" ht="11.25" customHeight="1" x14ac:dyDescent="0.25">
      <c r="E514" s="4"/>
      <c r="F514" s="5"/>
    </row>
    <row r="515" spans="5:6" ht="11.25" customHeight="1" x14ac:dyDescent="0.25">
      <c r="E515" s="4"/>
      <c r="F515" s="5"/>
    </row>
    <row r="516" spans="5:6" ht="11.25" customHeight="1" x14ac:dyDescent="0.25">
      <c r="E516" s="4"/>
      <c r="F516" s="5"/>
    </row>
    <row r="517" spans="5:6" ht="11.25" customHeight="1" x14ac:dyDescent="0.25">
      <c r="E517" s="4"/>
      <c r="F517" s="5"/>
    </row>
    <row r="518" spans="5:6" ht="11.25" customHeight="1" x14ac:dyDescent="0.25">
      <c r="E518" s="4"/>
      <c r="F518" s="5"/>
    </row>
    <row r="519" spans="5:6" ht="11.25" customHeight="1" x14ac:dyDescent="0.25">
      <c r="E519" s="4"/>
      <c r="F519" s="5"/>
    </row>
    <row r="520" spans="5:6" ht="11.25" customHeight="1" x14ac:dyDescent="0.25">
      <c r="E520" s="4"/>
      <c r="F520" s="5"/>
    </row>
    <row r="521" spans="5:6" ht="11.25" customHeight="1" x14ac:dyDescent="0.25">
      <c r="E521" s="4"/>
      <c r="F521" s="5"/>
    </row>
    <row r="522" spans="5:6" ht="11.25" customHeight="1" x14ac:dyDescent="0.25">
      <c r="E522" s="4"/>
      <c r="F522" s="5"/>
    </row>
    <row r="523" spans="5:6" ht="11.25" customHeight="1" x14ac:dyDescent="0.25">
      <c r="E523" s="4"/>
      <c r="F523" s="5"/>
    </row>
    <row r="524" spans="5:6" ht="11.25" customHeight="1" x14ac:dyDescent="0.25">
      <c r="E524" s="4"/>
      <c r="F524" s="5"/>
    </row>
    <row r="525" spans="5:6" ht="11.25" customHeight="1" x14ac:dyDescent="0.25">
      <c r="E525" s="4"/>
      <c r="F525" s="5"/>
    </row>
    <row r="526" spans="5:6" ht="11.25" customHeight="1" x14ac:dyDescent="0.25">
      <c r="E526" s="4"/>
      <c r="F526" s="5"/>
    </row>
    <row r="527" spans="5:6" ht="11.25" customHeight="1" x14ac:dyDescent="0.25">
      <c r="E527" s="4"/>
      <c r="F527" s="5"/>
    </row>
    <row r="528" spans="5:6" ht="11.25" customHeight="1" x14ac:dyDescent="0.25">
      <c r="E528" s="4"/>
      <c r="F528" s="5"/>
    </row>
    <row r="529" spans="5:6" ht="11.25" customHeight="1" x14ac:dyDescent="0.25">
      <c r="E529" s="4"/>
      <c r="F529" s="5"/>
    </row>
    <row r="530" spans="5:6" ht="11.25" customHeight="1" x14ac:dyDescent="0.25">
      <c r="E530" s="4"/>
      <c r="F530" s="5"/>
    </row>
    <row r="531" spans="5:6" ht="11.25" customHeight="1" x14ac:dyDescent="0.25">
      <c r="E531" s="4"/>
      <c r="F531" s="5"/>
    </row>
    <row r="532" spans="5:6" ht="11.25" customHeight="1" x14ac:dyDescent="0.25">
      <c r="E532" s="4"/>
      <c r="F532" s="5"/>
    </row>
    <row r="533" spans="5:6" ht="11.25" customHeight="1" x14ac:dyDescent="0.25">
      <c r="E533" s="4"/>
      <c r="F533" s="5"/>
    </row>
    <row r="534" spans="5:6" ht="11.25" customHeight="1" x14ac:dyDescent="0.25">
      <c r="E534" s="4"/>
      <c r="F534" s="5"/>
    </row>
    <row r="535" spans="5:6" ht="11.25" customHeight="1" x14ac:dyDescent="0.25">
      <c r="E535" s="4"/>
      <c r="F535" s="5"/>
    </row>
    <row r="536" spans="5:6" ht="11.25" customHeight="1" x14ac:dyDescent="0.25">
      <c r="E536" s="4"/>
      <c r="F536" s="5"/>
    </row>
    <row r="537" spans="5:6" ht="11.25" customHeight="1" x14ac:dyDescent="0.25">
      <c r="E537" s="4"/>
      <c r="F537" s="5"/>
    </row>
    <row r="538" spans="5:6" ht="11.25" customHeight="1" x14ac:dyDescent="0.25">
      <c r="E538" s="4"/>
      <c r="F538" s="5"/>
    </row>
    <row r="539" spans="5:6" ht="11.25" customHeight="1" x14ac:dyDescent="0.25">
      <c r="E539" s="4"/>
      <c r="F539" s="5"/>
    </row>
    <row r="540" spans="5:6" ht="11.25" customHeight="1" x14ac:dyDescent="0.25">
      <c r="E540" s="4"/>
      <c r="F540" s="5"/>
    </row>
    <row r="541" spans="5:6" ht="11.25" customHeight="1" x14ac:dyDescent="0.25">
      <c r="E541" s="4"/>
      <c r="F541" s="5"/>
    </row>
    <row r="542" spans="5:6" ht="11.25" customHeight="1" x14ac:dyDescent="0.25">
      <c r="E542" s="4"/>
      <c r="F542" s="5"/>
    </row>
    <row r="543" spans="5:6" ht="11.25" customHeight="1" x14ac:dyDescent="0.25">
      <c r="E543" s="4"/>
      <c r="F543" s="5"/>
    </row>
    <row r="544" spans="5:6" ht="11.25" customHeight="1" x14ac:dyDescent="0.25">
      <c r="E544" s="4"/>
      <c r="F544" s="5"/>
    </row>
    <row r="545" spans="5:6" ht="11.25" customHeight="1" x14ac:dyDescent="0.25">
      <c r="E545" s="4"/>
      <c r="F545" s="5"/>
    </row>
    <row r="546" spans="5:6" ht="11.25" customHeight="1" x14ac:dyDescent="0.25">
      <c r="E546" s="4"/>
      <c r="F546" s="5"/>
    </row>
    <row r="547" spans="5:6" ht="11.25" customHeight="1" x14ac:dyDescent="0.25">
      <c r="E547" s="4"/>
      <c r="F547" s="5"/>
    </row>
    <row r="548" spans="5:6" ht="11.25" customHeight="1" x14ac:dyDescent="0.25">
      <c r="E548" s="4"/>
      <c r="F548" s="5"/>
    </row>
    <row r="549" spans="5:6" ht="11.25" customHeight="1" x14ac:dyDescent="0.25">
      <c r="E549" s="4"/>
      <c r="F549" s="5"/>
    </row>
    <row r="550" spans="5:6" ht="11.25" customHeight="1" x14ac:dyDescent="0.25">
      <c r="E550" s="4"/>
      <c r="F550" s="5"/>
    </row>
    <row r="551" spans="5:6" ht="11.25" customHeight="1" x14ac:dyDescent="0.25">
      <c r="E551" s="4"/>
      <c r="F551" s="5"/>
    </row>
    <row r="552" spans="5:6" ht="11.25" customHeight="1" x14ac:dyDescent="0.25">
      <c r="E552" s="4"/>
      <c r="F552" s="5"/>
    </row>
    <row r="553" spans="5:6" ht="11.25" customHeight="1" x14ac:dyDescent="0.25">
      <c r="E553" s="4"/>
      <c r="F553" s="5"/>
    </row>
    <row r="554" spans="5:6" ht="11.25" customHeight="1" x14ac:dyDescent="0.25">
      <c r="E554" s="4"/>
      <c r="F554" s="5"/>
    </row>
    <row r="555" spans="5:6" ht="11.25" customHeight="1" x14ac:dyDescent="0.25">
      <c r="E555" s="4"/>
      <c r="F555" s="5"/>
    </row>
    <row r="556" spans="5:6" ht="11.25" customHeight="1" x14ac:dyDescent="0.25">
      <c r="E556" s="4"/>
      <c r="F556" s="5"/>
    </row>
    <row r="557" spans="5:6" ht="11.25" customHeight="1" x14ac:dyDescent="0.25">
      <c r="E557" s="4"/>
      <c r="F557" s="5"/>
    </row>
    <row r="558" spans="5:6" ht="11.25" customHeight="1" x14ac:dyDescent="0.25">
      <c r="E558" s="4"/>
      <c r="F558" s="5"/>
    </row>
    <row r="559" spans="5:6" ht="11.25" customHeight="1" x14ac:dyDescent="0.25">
      <c r="E559" s="4"/>
      <c r="F559" s="5"/>
    </row>
    <row r="560" spans="5:6" ht="11.25" customHeight="1" x14ac:dyDescent="0.25">
      <c r="E560" s="4"/>
      <c r="F560" s="5"/>
    </row>
    <row r="561" spans="5:6" ht="11.25" customHeight="1" x14ac:dyDescent="0.25">
      <c r="E561" s="4"/>
      <c r="F561" s="5"/>
    </row>
    <row r="562" spans="5:6" ht="11.25" customHeight="1" x14ac:dyDescent="0.25">
      <c r="E562" s="4"/>
      <c r="F562" s="5"/>
    </row>
    <row r="563" spans="5:6" ht="11.25" customHeight="1" x14ac:dyDescent="0.25">
      <c r="E563" s="4"/>
      <c r="F563" s="5"/>
    </row>
    <row r="564" spans="5:6" ht="11.25" customHeight="1" x14ac:dyDescent="0.25">
      <c r="E564" s="4"/>
      <c r="F564" s="5"/>
    </row>
    <row r="565" spans="5:6" ht="11.25" customHeight="1" x14ac:dyDescent="0.25">
      <c r="E565" s="4"/>
      <c r="F565" s="5"/>
    </row>
    <row r="566" spans="5:6" ht="11.25" customHeight="1" x14ac:dyDescent="0.25">
      <c r="E566" s="4"/>
      <c r="F566" s="5"/>
    </row>
    <row r="567" spans="5:6" ht="11.25" customHeight="1" x14ac:dyDescent="0.25">
      <c r="E567" s="4"/>
      <c r="F567" s="5"/>
    </row>
    <row r="568" spans="5:6" ht="11.25" customHeight="1" x14ac:dyDescent="0.25">
      <c r="E568" s="4"/>
      <c r="F568" s="5"/>
    </row>
    <row r="569" spans="5:6" ht="11.25" customHeight="1" x14ac:dyDescent="0.25">
      <c r="E569" s="4"/>
      <c r="F569" s="5"/>
    </row>
    <row r="570" spans="5:6" ht="11.25" customHeight="1" x14ac:dyDescent="0.25">
      <c r="E570" s="4"/>
      <c r="F570" s="5"/>
    </row>
    <row r="571" spans="5:6" ht="11.25" customHeight="1" x14ac:dyDescent="0.25">
      <c r="E571" s="4"/>
      <c r="F571" s="5"/>
    </row>
    <row r="572" spans="5:6" ht="11.25" customHeight="1" x14ac:dyDescent="0.25">
      <c r="E572" s="4"/>
      <c r="F572" s="5"/>
    </row>
    <row r="573" spans="5:6" ht="11.25" customHeight="1" x14ac:dyDescent="0.25">
      <c r="E573" s="4"/>
      <c r="F573" s="5"/>
    </row>
    <row r="574" spans="5:6" ht="11.25" customHeight="1" x14ac:dyDescent="0.25">
      <c r="E574" s="4"/>
      <c r="F574" s="5"/>
    </row>
    <row r="575" spans="5:6" ht="11.25" customHeight="1" x14ac:dyDescent="0.25">
      <c r="E575" s="4"/>
      <c r="F575" s="5"/>
    </row>
    <row r="576" spans="5:6" ht="11.25" customHeight="1" x14ac:dyDescent="0.25">
      <c r="E576" s="4"/>
      <c r="F576" s="5"/>
    </row>
    <row r="577" spans="5:6" ht="11.25" customHeight="1" x14ac:dyDescent="0.25">
      <c r="E577" s="4"/>
      <c r="F577" s="5"/>
    </row>
    <row r="578" spans="5:6" ht="11.25" customHeight="1" x14ac:dyDescent="0.25">
      <c r="E578" s="4"/>
      <c r="F578" s="5"/>
    </row>
    <row r="579" spans="5:6" ht="11.25" customHeight="1" x14ac:dyDescent="0.25">
      <c r="E579" s="4"/>
      <c r="F579" s="5"/>
    </row>
    <row r="580" spans="5:6" ht="11.25" customHeight="1" x14ac:dyDescent="0.25">
      <c r="E580" s="4"/>
      <c r="F580" s="5"/>
    </row>
    <row r="581" spans="5:6" ht="11.25" customHeight="1" x14ac:dyDescent="0.25">
      <c r="E581" s="4"/>
      <c r="F581" s="5"/>
    </row>
    <row r="582" spans="5:6" ht="11.25" customHeight="1" x14ac:dyDescent="0.25">
      <c r="E582" s="4"/>
      <c r="F582" s="5"/>
    </row>
    <row r="583" spans="5:6" ht="11.25" customHeight="1" x14ac:dyDescent="0.25">
      <c r="E583" s="4"/>
      <c r="F583" s="5"/>
    </row>
    <row r="584" spans="5:6" ht="11.25" customHeight="1" x14ac:dyDescent="0.25">
      <c r="E584" s="4"/>
      <c r="F584" s="5"/>
    </row>
    <row r="585" spans="5:6" ht="11.25" customHeight="1" x14ac:dyDescent="0.25">
      <c r="E585" s="4"/>
      <c r="F585" s="5"/>
    </row>
    <row r="586" spans="5:6" ht="11.25" customHeight="1" x14ac:dyDescent="0.25">
      <c r="E586" s="4"/>
      <c r="F586" s="5"/>
    </row>
    <row r="587" spans="5:6" ht="11.25" customHeight="1" x14ac:dyDescent="0.25">
      <c r="E587" s="4"/>
      <c r="F587" s="5"/>
    </row>
    <row r="588" spans="5:6" ht="11.25" customHeight="1" x14ac:dyDescent="0.25">
      <c r="E588" s="4"/>
      <c r="F588" s="5"/>
    </row>
    <row r="589" spans="5:6" ht="11.25" customHeight="1" x14ac:dyDescent="0.25">
      <c r="E589" s="4"/>
      <c r="F589" s="5"/>
    </row>
    <row r="590" spans="5:6" ht="11.25" customHeight="1" x14ac:dyDescent="0.25">
      <c r="E590" s="4"/>
      <c r="F590" s="5"/>
    </row>
    <row r="591" spans="5:6" ht="11.25" customHeight="1" x14ac:dyDescent="0.25">
      <c r="E591" s="4"/>
      <c r="F591" s="5"/>
    </row>
    <row r="592" spans="5:6" ht="11.25" customHeight="1" x14ac:dyDescent="0.25">
      <c r="E592" s="4"/>
      <c r="F592" s="5"/>
    </row>
    <row r="593" spans="5:6" ht="11.25" customHeight="1" x14ac:dyDescent="0.25">
      <c r="E593" s="4"/>
      <c r="F593" s="5"/>
    </row>
    <row r="594" spans="5:6" ht="11.25" customHeight="1" x14ac:dyDescent="0.25">
      <c r="E594" s="4"/>
      <c r="F594" s="5"/>
    </row>
    <row r="595" spans="5:6" ht="11.25" customHeight="1" x14ac:dyDescent="0.25">
      <c r="E595" s="4"/>
      <c r="F595" s="5"/>
    </row>
    <row r="596" spans="5:6" ht="11.25" customHeight="1" x14ac:dyDescent="0.25">
      <c r="E596" s="4"/>
      <c r="F596" s="5"/>
    </row>
    <row r="597" spans="5:6" ht="11.25" customHeight="1" x14ac:dyDescent="0.25">
      <c r="E597" s="4"/>
      <c r="F597" s="5"/>
    </row>
    <row r="598" spans="5:6" ht="11.25" customHeight="1" x14ac:dyDescent="0.25">
      <c r="E598" s="4"/>
      <c r="F598" s="5"/>
    </row>
    <row r="599" spans="5:6" ht="11.25" customHeight="1" x14ac:dyDescent="0.25">
      <c r="E599" s="4"/>
      <c r="F599" s="5"/>
    </row>
    <row r="600" spans="5:6" ht="11.25" customHeight="1" x14ac:dyDescent="0.25">
      <c r="E600" s="4"/>
      <c r="F600" s="5"/>
    </row>
    <row r="601" spans="5:6" ht="11.25" customHeight="1" x14ac:dyDescent="0.25">
      <c r="E601" s="4"/>
      <c r="F601" s="5"/>
    </row>
    <row r="602" spans="5:6" ht="11.25" customHeight="1" x14ac:dyDescent="0.25">
      <c r="E602" s="4"/>
      <c r="F602" s="5"/>
    </row>
    <row r="603" spans="5:6" ht="11.25" customHeight="1" x14ac:dyDescent="0.25">
      <c r="E603" s="4"/>
      <c r="F603" s="5"/>
    </row>
    <row r="604" spans="5:6" ht="11.25" customHeight="1" x14ac:dyDescent="0.25">
      <c r="E604" s="4"/>
      <c r="F604" s="5"/>
    </row>
    <row r="605" spans="5:6" ht="11.25" customHeight="1" x14ac:dyDescent="0.25">
      <c r="E605" s="4"/>
      <c r="F605" s="5"/>
    </row>
    <row r="606" spans="5:6" ht="11.25" customHeight="1" x14ac:dyDescent="0.25">
      <c r="E606" s="4"/>
      <c r="F606" s="5"/>
    </row>
    <row r="607" spans="5:6" ht="11.25" customHeight="1" x14ac:dyDescent="0.25">
      <c r="E607" s="4"/>
      <c r="F607" s="5"/>
    </row>
    <row r="608" spans="5:6" ht="11.25" customHeight="1" x14ac:dyDescent="0.25">
      <c r="E608" s="4"/>
      <c r="F608" s="5"/>
    </row>
    <row r="609" spans="5:6" ht="11.25" customHeight="1" x14ac:dyDescent="0.25">
      <c r="E609" s="4"/>
      <c r="F609" s="5"/>
    </row>
    <row r="610" spans="5:6" ht="11.25" customHeight="1" x14ac:dyDescent="0.25">
      <c r="E610" s="4"/>
      <c r="F610" s="5"/>
    </row>
    <row r="611" spans="5:6" ht="11.25" customHeight="1" x14ac:dyDescent="0.25">
      <c r="E611" s="4"/>
      <c r="F611" s="5"/>
    </row>
    <row r="612" spans="5:6" ht="11.25" customHeight="1" x14ac:dyDescent="0.25">
      <c r="E612" s="4"/>
      <c r="F612" s="5"/>
    </row>
    <row r="613" spans="5:6" ht="11.25" customHeight="1" x14ac:dyDescent="0.25">
      <c r="E613" s="4"/>
      <c r="F613" s="5"/>
    </row>
    <row r="614" spans="5:6" ht="11.25" customHeight="1" x14ac:dyDescent="0.25">
      <c r="E614" s="4"/>
      <c r="F614" s="5"/>
    </row>
    <row r="615" spans="5:6" ht="11.25" customHeight="1" x14ac:dyDescent="0.25">
      <c r="E615" s="4"/>
      <c r="F615" s="5"/>
    </row>
    <row r="616" spans="5:6" ht="11.25" customHeight="1" x14ac:dyDescent="0.25">
      <c r="E616" s="4"/>
      <c r="F616" s="5"/>
    </row>
    <row r="617" spans="5:6" ht="11.25" customHeight="1" x14ac:dyDescent="0.25">
      <c r="E617" s="4"/>
      <c r="F617" s="5"/>
    </row>
    <row r="618" spans="5:6" ht="11.25" customHeight="1" x14ac:dyDescent="0.25">
      <c r="E618" s="4"/>
      <c r="F618" s="5"/>
    </row>
    <row r="619" spans="5:6" ht="11.25" customHeight="1" x14ac:dyDescent="0.25">
      <c r="E619" s="4"/>
      <c r="F619" s="5"/>
    </row>
    <row r="620" spans="5:6" ht="11.25" customHeight="1" x14ac:dyDescent="0.25">
      <c r="E620" s="4"/>
      <c r="F620" s="5"/>
    </row>
    <row r="621" spans="5:6" ht="11.25" customHeight="1" x14ac:dyDescent="0.25">
      <c r="E621" s="4"/>
      <c r="F621" s="5"/>
    </row>
    <row r="622" spans="5:6" ht="11.25" customHeight="1" x14ac:dyDescent="0.25">
      <c r="E622" s="4"/>
      <c r="F622" s="5"/>
    </row>
    <row r="623" spans="5:6" ht="11.25" customHeight="1" x14ac:dyDescent="0.25">
      <c r="E623" s="4"/>
      <c r="F623" s="5"/>
    </row>
    <row r="624" spans="5:6" ht="11.25" customHeight="1" x14ac:dyDescent="0.25">
      <c r="E624" s="4"/>
      <c r="F624" s="5"/>
    </row>
    <row r="625" spans="5:6" ht="11.25" customHeight="1" x14ac:dyDescent="0.25">
      <c r="E625" s="4"/>
      <c r="F625" s="5"/>
    </row>
    <row r="626" spans="5:6" ht="11.25" customHeight="1" x14ac:dyDescent="0.25">
      <c r="E626" s="4"/>
      <c r="F626" s="5"/>
    </row>
    <row r="627" spans="5:6" ht="11.25" customHeight="1" x14ac:dyDescent="0.25">
      <c r="E627" s="4"/>
      <c r="F627" s="5"/>
    </row>
    <row r="628" spans="5:6" ht="11.25" customHeight="1" x14ac:dyDescent="0.25">
      <c r="E628" s="4"/>
      <c r="F628" s="5"/>
    </row>
    <row r="629" spans="5:6" ht="11.25" customHeight="1" x14ac:dyDescent="0.25">
      <c r="E629" s="4"/>
      <c r="F629" s="5"/>
    </row>
    <row r="630" spans="5:6" ht="11.25" customHeight="1" x14ac:dyDescent="0.25">
      <c r="E630" s="4"/>
      <c r="F630" s="5"/>
    </row>
    <row r="631" spans="5:6" ht="11.25" customHeight="1" x14ac:dyDescent="0.25">
      <c r="E631" s="4"/>
      <c r="F631" s="5"/>
    </row>
    <row r="632" spans="5:6" ht="11.25" customHeight="1" x14ac:dyDescent="0.25">
      <c r="E632" s="4"/>
      <c r="F632" s="5"/>
    </row>
    <row r="633" spans="5:6" ht="11.25" customHeight="1" x14ac:dyDescent="0.25">
      <c r="E633" s="4"/>
      <c r="F633" s="5"/>
    </row>
    <row r="634" spans="5:6" ht="11.25" customHeight="1" x14ac:dyDescent="0.25">
      <c r="E634" s="4"/>
      <c r="F634" s="5"/>
    </row>
    <row r="635" spans="5:6" ht="11.25" customHeight="1" x14ac:dyDescent="0.25">
      <c r="E635" s="4"/>
      <c r="F635" s="5"/>
    </row>
  </sheetData>
  <conditionalFormatting sqref="F5:F304">
    <cfRule type="colorScale" priority="2">
      <colorScale>
        <cfvo type="min"/>
        <cfvo type="percentile" val="50"/>
        <cfvo type="max"/>
        <color rgb="FFF8696B"/>
        <color rgb="FFFCFCFF"/>
        <color rgb="FF63BE7B"/>
      </colorScale>
    </cfRule>
  </conditionalFormatting>
  <conditionalFormatting sqref="G5:G304">
    <cfRule type="dataBar" priority="1">
      <dataBar>
        <cfvo type="min"/>
        <cfvo type="max"/>
        <color rgb="FF638EC6"/>
      </dataBar>
      <extLst>
        <ext xmlns:x14="http://schemas.microsoft.com/office/spreadsheetml/2009/9/main" uri="{B025F937-C7B1-47D3-B67F-A62EFF666E3E}">
          <x14:id>{B16CBB2F-30E5-40F5-B163-C5C07E85352F}</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16CBB2F-30E5-40F5-B163-C5C07E85352F}">
            <x14:dataBar minLength="0" maxLength="100" gradient="0">
              <x14:cfvo type="autoMin"/>
              <x14:cfvo type="autoMax"/>
              <x14:negativeFillColor rgb="FFFF0000"/>
              <x14:axisColor rgb="FF000000"/>
            </x14:dataBar>
          </x14:cfRule>
          <xm:sqref>G5:G304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1A301-935A-46A0-951E-6516A48A22BE}">
  <dimension ref="A1:Y635"/>
  <sheetViews>
    <sheetView workbookViewId="0">
      <selection sqref="A1:XFD1048576"/>
    </sheetView>
  </sheetViews>
  <sheetFormatPr defaultRowHeight="15" x14ac:dyDescent="0.25"/>
  <cols>
    <col min="1" max="1" width="1.7109375" customWidth="1"/>
    <col min="2" max="2" width="3.7109375" customWidth="1"/>
    <col min="3" max="3" width="16" bestFit="1" customWidth="1"/>
    <col min="4" max="4" width="12.5703125" bestFit="1" customWidth="1"/>
    <col min="5" max="5" width="21.85546875" bestFit="1" customWidth="1"/>
    <col min="6" max="7" width="24.5703125" customWidth="1"/>
    <col min="9" max="9" width="3.85546875" customWidth="1"/>
    <col min="10" max="10" width="53.85546875" customWidth="1"/>
    <col min="24" max="24" width="21.85546875" bestFit="1" customWidth="1"/>
    <col min="25" max="25" width="14.42578125" customWidth="1"/>
    <col min="30" max="30" width="21.85546875" customWidth="1"/>
  </cols>
  <sheetData>
    <row r="1" spans="1:25" s="2" customFormat="1" ht="52.5" customHeight="1" x14ac:dyDescent="0.25">
      <c r="A1" s="1"/>
      <c r="C1" s="12" t="s">
        <v>65</v>
      </c>
    </row>
    <row r="2" spans="1:25" ht="11.25" customHeight="1" x14ac:dyDescent="0.25"/>
    <row r="3" spans="1:25" ht="11.25" customHeight="1" x14ac:dyDescent="0.25"/>
    <row r="4" spans="1:25" ht="11.25" customHeight="1" x14ac:dyDescent="0.25">
      <c r="C4" s="6" t="s">
        <v>11</v>
      </c>
      <c r="D4" s="6" t="s">
        <v>12</v>
      </c>
      <c r="E4" s="6" t="s">
        <v>0</v>
      </c>
      <c r="F4" s="10" t="s">
        <v>1</v>
      </c>
      <c r="G4" s="10" t="s">
        <v>50</v>
      </c>
    </row>
    <row r="5" spans="1:25" ht="11.25" customHeight="1" x14ac:dyDescent="0.25">
      <c r="C5" t="s">
        <v>5</v>
      </c>
      <c r="D5" t="s">
        <v>34</v>
      </c>
      <c r="E5" t="s">
        <v>20</v>
      </c>
      <c r="F5" s="4">
        <v>15610</v>
      </c>
      <c r="G5" s="5">
        <v>339</v>
      </c>
      <c r="I5">
        <v>1</v>
      </c>
      <c r="J5" t="s">
        <v>66</v>
      </c>
      <c r="Y5" s="11"/>
    </row>
    <row r="6" spans="1:25" ht="11.25" customHeight="1" x14ac:dyDescent="0.25">
      <c r="C6" t="s">
        <v>40</v>
      </c>
      <c r="D6" t="s">
        <v>35</v>
      </c>
      <c r="E6" t="s">
        <v>32</v>
      </c>
      <c r="F6" s="4">
        <v>12348</v>
      </c>
      <c r="G6" s="5">
        <v>234</v>
      </c>
      <c r="I6">
        <v>2</v>
      </c>
      <c r="J6" t="s">
        <v>67</v>
      </c>
      <c r="Y6" s="11"/>
    </row>
    <row r="7" spans="1:25" ht="11.25" customHeight="1" x14ac:dyDescent="0.25">
      <c r="C7" t="s">
        <v>41</v>
      </c>
      <c r="D7" t="s">
        <v>36</v>
      </c>
      <c r="E7" t="s">
        <v>13</v>
      </c>
      <c r="F7" s="4">
        <v>10311</v>
      </c>
      <c r="G7" s="5">
        <v>231</v>
      </c>
      <c r="J7" t="s">
        <v>68</v>
      </c>
      <c r="Y7" s="11"/>
    </row>
    <row r="8" spans="1:25" ht="11.25" customHeight="1" x14ac:dyDescent="0.25">
      <c r="C8" t="s">
        <v>9</v>
      </c>
      <c r="D8" t="s">
        <v>36</v>
      </c>
      <c r="E8" t="s">
        <v>27</v>
      </c>
      <c r="F8" s="4">
        <v>11522</v>
      </c>
      <c r="G8" s="5">
        <v>204</v>
      </c>
      <c r="J8" t="s">
        <v>16</v>
      </c>
      <c r="Y8" s="11"/>
    </row>
    <row r="9" spans="1:25" ht="11.25" customHeight="1" x14ac:dyDescent="0.25">
      <c r="C9" t="s">
        <v>5</v>
      </c>
      <c r="D9" t="s">
        <v>35</v>
      </c>
      <c r="E9" t="s">
        <v>15</v>
      </c>
      <c r="F9" s="4">
        <v>13391</v>
      </c>
      <c r="G9" s="5">
        <v>201</v>
      </c>
      <c r="Y9" s="11"/>
    </row>
    <row r="10" spans="1:25" ht="11.25" customHeight="1" x14ac:dyDescent="0.25">
      <c r="C10" t="s">
        <v>9</v>
      </c>
      <c r="D10" t="s">
        <v>34</v>
      </c>
      <c r="E10" t="s">
        <v>28</v>
      </c>
      <c r="F10" s="4">
        <v>14329</v>
      </c>
      <c r="G10" s="5">
        <v>150</v>
      </c>
      <c r="Y10" s="11"/>
    </row>
    <row r="11" spans="1:25" ht="11.25" customHeight="1" x14ac:dyDescent="0.25">
      <c r="C11" t="s">
        <v>2</v>
      </c>
      <c r="D11" t="s">
        <v>37</v>
      </c>
      <c r="E11" t="s">
        <v>18</v>
      </c>
      <c r="F11" s="4">
        <v>11571</v>
      </c>
      <c r="G11" s="5">
        <v>138</v>
      </c>
    </row>
    <row r="12" spans="1:25" ht="11.25" customHeight="1" x14ac:dyDescent="0.25">
      <c r="C12" t="s">
        <v>5</v>
      </c>
      <c r="D12" t="s">
        <v>36</v>
      </c>
      <c r="E12" t="s">
        <v>16</v>
      </c>
      <c r="F12" s="4">
        <v>16184</v>
      </c>
      <c r="G12" s="5">
        <v>39</v>
      </c>
    </row>
    <row r="13" spans="1:25" ht="11.25" customHeight="1" x14ac:dyDescent="0.25">
      <c r="C13" t="s">
        <v>10</v>
      </c>
      <c r="D13" t="s">
        <v>39</v>
      </c>
      <c r="E13" t="s">
        <v>33</v>
      </c>
      <c r="F13" s="4">
        <v>12950</v>
      </c>
      <c r="G13" s="5">
        <v>30</v>
      </c>
    </row>
    <row r="14" spans="1:25" ht="11.25" customHeight="1" x14ac:dyDescent="0.25">
      <c r="C14" t="s">
        <v>2</v>
      </c>
      <c r="D14" t="s">
        <v>36</v>
      </c>
      <c r="E14" t="s">
        <v>16</v>
      </c>
      <c r="F14" s="4">
        <v>11417</v>
      </c>
      <c r="G14" s="5">
        <v>21</v>
      </c>
    </row>
    <row r="15" spans="1:25" ht="11.25" hidden="1" customHeight="1" x14ac:dyDescent="0.25">
      <c r="C15" t="s">
        <v>10</v>
      </c>
      <c r="D15" t="s">
        <v>38</v>
      </c>
      <c r="E15" t="s">
        <v>14</v>
      </c>
      <c r="F15" s="4">
        <v>5586</v>
      </c>
      <c r="G15" s="5">
        <v>525</v>
      </c>
    </row>
    <row r="16" spans="1:25" ht="11.25" hidden="1" customHeight="1" x14ac:dyDescent="0.25">
      <c r="C16" t="s">
        <v>2</v>
      </c>
      <c r="D16" t="s">
        <v>36</v>
      </c>
      <c r="E16" t="s">
        <v>27</v>
      </c>
      <c r="F16" s="4">
        <v>798</v>
      </c>
      <c r="G16" s="5">
        <v>519</v>
      </c>
    </row>
    <row r="17" spans="3:7" ht="11.25" hidden="1" customHeight="1" x14ac:dyDescent="0.25">
      <c r="C17" t="s">
        <v>8</v>
      </c>
      <c r="D17" t="s">
        <v>38</v>
      </c>
      <c r="E17" t="s">
        <v>13</v>
      </c>
      <c r="F17" s="4">
        <v>819</v>
      </c>
      <c r="G17" s="5">
        <v>510</v>
      </c>
    </row>
    <row r="18" spans="3:7" ht="11.25" hidden="1" customHeight="1" x14ac:dyDescent="0.25">
      <c r="C18" t="s">
        <v>3</v>
      </c>
      <c r="D18" t="s">
        <v>34</v>
      </c>
      <c r="E18" t="s">
        <v>32</v>
      </c>
      <c r="F18" s="4">
        <v>7777</v>
      </c>
      <c r="G18" s="5">
        <v>504</v>
      </c>
    </row>
    <row r="19" spans="3:7" ht="11.25" hidden="1" customHeight="1" x14ac:dyDescent="0.25">
      <c r="C19" t="s">
        <v>9</v>
      </c>
      <c r="D19" t="s">
        <v>34</v>
      </c>
      <c r="E19" t="s">
        <v>20</v>
      </c>
      <c r="F19" s="4">
        <v>8463</v>
      </c>
      <c r="G19" s="5">
        <v>492</v>
      </c>
    </row>
    <row r="20" spans="3:7" ht="11.25" hidden="1" customHeight="1" x14ac:dyDescent="0.25">
      <c r="C20" t="s">
        <v>2</v>
      </c>
      <c r="D20" t="s">
        <v>39</v>
      </c>
      <c r="E20" t="s">
        <v>25</v>
      </c>
      <c r="F20" s="4">
        <v>1785</v>
      </c>
      <c r="G20" s="5">
        <v>462</v>
      </c>
    </row>
    <row r="21" spans="3:7" ht="11.25" hidden="1" customHeight="1" x14ac:dyDescent="0.25">
      <c r="C21" t="s">
        <v>8</v>
      </c>
      <c r="D21" t="s">
        <v>35</v>
      </c>
      <c r="E21" t="s">
        <v>32</v>
      </c>
      <c r="F21" s="4">
        <v>6706</v>
      </c>
      <c r="G21" s="5">
        <v>459</v>
      </c>
    </row>
    <row r="22" spans="3:7" ht="11.25" hidden="1" customHeight="1" x14ac:dyDescent="0.25">
      <c r="C22" t="s">
        <v>6</v>
      </c>
      <c r="D22" t="s">
        <v>37</v>
      </c>
      <c r="E22" t="s">
        <v>28</v>
      </c>
      <c r="F22" s="4">
        <v>3556</v>
      </c>
      <c r="G22" s="5">
        <v>459</v>
      </c>
    </row>
    <row r="23" spans="3:7" ht="11.25" hidden="1" customHeight="1" x14ac:dyDescent="0.25">
      <c r="C23" t="s">
        <v>6</v>
      </c>
      <c r="D23" t="s">
        <v>34</v>
      </c>
      <c r="E23" t="s">
        <v>26</v>
      </c>
      <c r="F23" s="4">
        <v>8008</v>
      </c>
      <c r="G23" s="5">
        <v>456</v>
      </c>
    </row>
    <row r="24" spans="3:7" ht="11.25" hidden="1" customHeight="1" x14ac:dyDescent="0.25">
      <c r="C24" t="s">
        <v>40</v>
      </c>
      <c r="D24" t="s">
        <v>35</v>
      </c>
      <c r="E24" t="s">
        <v>30</v>
      </c>
      <c r="F24" s="4">
        <v>2275</v>
      </c>
      <c r="G24" s="5">
        <v>447</v>
      </c>
    </row>
    <row r="25" spans="3:7" ht="11.25" hidden="1" customHeight="1" x14ac:dyDescent="0.25">
      <c r="C25" t="s">
        <v>40</v>
      </c>
      <c r="D25" t="s">
        <v>35</v>
      </c>
      <c r="E25" t="s">
        <v>33</v>
      </c>
      <c r="F25" s="4">
        <v>8869</v>
      </c>
      <c r="G25" s="5">
        <v>432</v>
      </c>
    </row>
    <row r="26" spans="3:7" ht="11.25" hidden="1" customHeight="1" x14ac:dyDescent="0.25">
      <c r="C26" t="s">
        <v>6</v>
      </c>
      <c r="D26" t="s">
        <v>39</v>
      </c>
      <c r="E26" t="s">
        <v>25</v>
      </c>
      <c r="F26" s="4">
        <v>2100</v>
      </c>
      <c r="G26" s="5">
        <v>414</v>
      </c>
    </row>
    <row r="27" spans="3:7" ht="11.25" hidden="1" customHeight="1" x14ac:dyDescent="0.25">
      <c r="C27" t="s">
        <v>6</v>
      </c>
      <c r="D27" t="s">
        <v>37</v>
      </c>
      <c r="E27" t="s">
        <v>16</v>
      </c>
      <c r="F27" s="4">
        <v>1904</v>
      </c>
      <c r="G27" s="5">
        <v>405</v>
      </c>
    </row>
    <row r="28" spans="3:7" ht="11.25" hidden="1" customHeight="1" x14ac:dyDescent="0.25">
      <c r="C28" t="s">
        <v>6</v>
      </c>
      <c r="D28" t="s">
        <v>35</v>
      </c>
      <c r="E28" t="s">
        <v>4</v>
      </c>
      <c r="F28" s="4">
        <v>1302</v>
      </c>
      <c r="G28" s="5">
        <v>402</v>
      </c>
    </row>
    <row r="29" spans="3:7" ht="11.25" hidden="1" customHeight="1" x14ac:dyDescent="0.25">
      <c r="C29" t="s">
        <v>6</v>
      </c>
      <c r="D29" t="s">
        <v>39</v>
      </c>
      <c r="E29" t="s">
        <v>29</v>
      </c>
      <c r="F29" s="4">
        <v>3052</v>
      </c>
      <c r="G29" s="5">
        <v>378</v>
      </c>
    </row>
    <row r="30" spans="3:7" ht="11.25" hidden="1" customHeight="1" x14ac:dyDescent="0.25">
      <c r="C30" t="s">
        <v>40</v>
      </c>
      <c r="D30" t="s">
        <v>35</v>
      </c>
      <c r="E30" t="s">
        <v>22</v>
      </c>
      <c r="F30" s="4">
        <v>6853</v>
      </c>
      <c r="G30" s="5">
        <v>372</v>
      </c>
    </row>
    <row r="31" spans="3:7" ht="11.25" hidden="1" customHeight="1" x14ac:dyDescent="0.25">
      <c r="C31" t="s">
        <v>7</v>
      </c>
      <c r="D31" t="s">
        <v>34</v>
      </c>
      <c r="E31" t="s">
        <v>14</v>
      </c>
      <c r="F31" s="4">
        <v>1932</v>
      </c>
      <c r="G31" s="5">
        <v>369</v>
      </c>
    </row>
    <row r="32" spans="3:7" ht="11.25" hidden="1" customHeight="1" x14ac:dyDescent="0.25">
      <c r="C32" t="s">
        <v>6</v>
      </c>
      <c r="D32" t="s">
        <v>34</v>
      </c>
      <c r="E32" t="s">
        <v>30</v>
      </c>
      <c r="F32" s="4">
        <v>3402</v>
      </c>
      <c r="G32" s="5">
        <v>366</v>
      </c>
    </row>
    <row r="33" spans="3:7" ht="11.25" hidden="1" customHeight="1" x14ac:dyDescent="0.25">
      <c r="C33" t="s">
        <v>3</v>
      </c>
      <c r="D33" t="s">
        <v>37</v>
      </c>
      <c r="E33" t="s">
        <v>4</v>
      </c>
      <c r="F33" s="4">
        <v>938</v>
      </c>
      <c r="G33" s="5">
        <v>366</v>
      </c>
    </row>
    <row r="34" spans="3:7" ht="11.25" hidden="1" customHeight="1" x14ac:dyDescent="0.25">
      <c r="C34" t="s">
        <v>8</v>
      </c>
      <c r="D34" t="s">
        <v>35</v>
      </c>
      <c r="E34" t="s">
        <v>20</v>
      </c>
      <c r="F34" s="4">
        <v>2702</v>
      </c>
      <c r="G34" s="5">
        <v>363</v>
      </c>
    </row>
    <row r="35" spans="3:7" ht="11.25" hidden="1" customHeight="1" x14ac:dyDescent="0.25">
      <c r="C35" t="s">
        <v>5</v>
      </c>
      <c r="D35" t="s">
        <v>35</v>
      </c>
      <c r="E35" t="s">
        <v>29</v>
      </c>
      <c r="F35" s="4">
        <v>4480</v>
      </c>
      <c r="G35" s="5">
        <v>357</v>
      </c>
    </row>
    <row r="36" spans="3:7" ht="11.25" hidden="1" customHeight="1" x14ac:dyDescent="0.25">
      <c r="C36" t="s">
        <v>2</v>
      </c>
      <c r="D36" t="s">
        <v>38</v>
      </c>
      <c r="E36" t="s">
        <v>31</v>
      </c>
      <c r="F36" s="4">
        <v>4326</v>
      </c>
      <c r="G36" s="5">
        <v>348</v>
      </c>
    </row>
    <row r="37" spans="3:7" ht="11.25" hidden="1" customHeight="1" x14ac:dyDescent="0.25">
      <c r="C37" t="s">
        <v>5</v>
      </c>
      <c r="D37" t="s">
        <v>36</v>
      </c>
      <c r="E37" t="s">
        <v>17</v>
      </c>
      <c r="F37" s="4">
        <v>3339</v>
      </c>
      <c r="G37" s="5">
        <v>348</v>
      </c>
    </row>
    <row r="38" spans="3:7" ht="11.25" hidden="1" customHeight="1" x14ac:dyDescent="0.25">
      <c r="C38" t="s">
        <v>10</v>
      </c>
      <c r="D38" t="s">
        <v>36</v>
      </c>
      <c r="E38" t="s">
        <v>29</v>
      </c>
      <c r="F38" s="4">
        <v>2471</v>
      </c>
      <c r="G38" s="5">
        <v>342</v>
      </c>
    </row>
    <row r="39" spans="3:7" ht="11.25" hidden="1" customHeight="1" x14ac:dyDescent="0.25">
      <c r="C39" t="s">
        <v>7</v>
      </c>
      <c r="D39" t="s">
        <v>37</v>
      </c>
      <c r="E39" t="s">
        <v>16</v>
      </c>
      <c r="F39" s="4">
        <v>4487</v>
      </c>
      <c r="G39" s="5">
        <v>333</v>
      </c>
    </row>
    <row r="40" spans="3:7" ht="11.25" hidden="1" customHeight="1" x14ac:dyDescent="0.25">
      <c r="C40" t="s">
        <v>3</v>
      </c>
      <c r="D40" t="s">
        <v>37</v>
      </c>
      <c r="E40" t="s">
        <v>28</v>
      </c>
      <c r="F40" s="4">
        <v>7308</v>
      </c>
      <c r="G40" s="5">
        <v>327</v>
      </c>
    </row>
    <row r="41" spans="3:7" ht="11.25" hidden="1" customHeight="1" x14ac:dyDescent="0.25">
      <c r="C41" t="s">
        <v>3</v>
      </c>
      <c r="D41" t="s">
        <v>37</v>
      </c>
      <c r="E41" t="s">
        <v>29</v>
      </c>
      <c r="F41" s="4">
        <v>4592</v>
      </c>
      <c r="G41" s="5">
        <v>324</v>
      </c>
    </row>
    <row r="42" spans="3:7" ht="11.25" hidden="1" customHeight="1" x14ac:dyDescent="0.25">
      <c r="C42" t="s">
        <v>7</v>
      </c>
      <c r="D42" t="s">
        <v>38</v>
      </c>
      <c r="E42" t="s">
        <v>30</v>
      </c>
      <c r="F42" s="4">
        <v>10129</v>
      </c>
      <c r="G42" s="5">
        <v>312</v>
      </c>
    </row>
    <row r="43" spans="3:7" ht="11.25" hidden="1" customHeight="1" x14ac:dyDescent="0.25">
      <c r="C43" t="s">
        <v>3</v>
      </c>
      <c r="D43" t="s">
        <v>34</v>
      </c>
      <c r="E43" t="s">
        <v>28</v>
      </c>
      <c r="F43" s="4">
        <v>3689</v>
      </c>
      <c r="G43" s="5">
        <v>312</v>
      </c>
    </row>
    <row r="44" spans="3:7" ht="11.25" hidden="1" customHeight="1" x14ac:dyDescent="0.25">
      <c r="C44" t="s">
        <v>41</v>
      </c>
      <c r="D44" t="s">
        <v>36</v>
      </c>
      <c r="E44" t="s">
        <v>28</v>
      </c>
      <c r="F44" s="4">
        <v>854</v>
      </c>
      <c r="G44" s="5">
        <v>309</v>
      </c>
    </row>
    <row r="45" spans="3:7" ht="11.25" hidden="1" customHeight="1" x14ac:dyDescent="0.25">
      <c r="C45" t="s">
        <v>9</v>
      </c>
      <c r="D45" t="s">
        <v>39</v>
      </c>
      <c r="E45" t="s">
        <v>24</v>
      </c>
      <c r="F45" s="4">
        <v>3920</v>
      </c>
      <c r="G45" s="5">
        <v>306</v>
      </c>
    </row>
    <row r="46" spans="3:7" ht="11.25" hidden="1" customHeight="1" x14ac:dyDescent="0.25">
      <c r="C46" t="s">
        <v>40</v>
      </c>
      <c r="D46" t="s">
        <v>36</v>
      </c>
      <c r="E46" t="s">
        <v>27</v>
      </c>
      <c r="F46" s="4">
        <v>3164</v>
      </c>
      <c r="G46" s="5">
        <v>306</v>
      </c>
    </row>
    <row r="47" spans="3:7" ht="11.25" hidden="1" customHeight="1" x14ac:dyDescent="0.25">
      <c r="C47" t="s">
        <v>3</v>
      </c>
      <c r="D47" t="s">
        <v>35</v>
      </c>
      <c r="E47" t="s">
        <v>33</v>
      </c>
      <c r="F47" s="4">
        <v>819</v>
      </c>
      <c r="G47" s="5">
        <v>306</v>
      </c>
    </row>
    <row r="48" spans="3:7" ht="11.25" hidden="1" customHeight="1" x14ac:dyDescent="0.25">
      <c r="C48" t="s">
        <v>3</v>
      </c>
      <c r="D48" t="s">
        <v>38</v>
      </c>
      <c r="E48" t="s">
        <v>26</v>
      </c>
      <c r="F48" s="4">
        <v>8841</v>
      </c>
      <c r="G48" s="5">
        <v>303</v>
      </c>
    </row>
    <row r="49" spans="3:7" ht="11.25" hidden="1" customHeight="1" x14ac:dyDescent="0.25">
      <c r="C49" t="s">
        <v>10</v>
      </c>
      <c r="D49" t="s">
        <v>36</v>
      </c>
      <c r="E49" t="s">
        <v>32</v>
      </c>
      <c r="F49" s="4">
        <v>6657</v>
      </c>
      <c r="G49" s="5">
        <v>303</v>
      </c>
    </row>
    <row r="50" spans="3:7" ht="11.25" hidden="1" customHeight="1" x14ac:dyDescent="0.25">
      <c r="C50" t="s">
        <v>2</v>
      </c>
      <c r="D50" t="s">
        <v>35</v>
      </c>
      <c r="E50" t="s">
        <v>17</v>
      </c>
      <c r="F50" s="4">
        <v>1589</v>
      </c>
      <c r="G50" s="5">
        <v>303</v>
      </c>
    </row>
    <row r="51" spans="3:7" ht="11.25" hidden="1" customHeight="1" x14ac:dyDescent="0.25">
      <c r="C51" t="s">
        <v>8</v>
      </c>
      <c r="D51" t="s">
        <v>35</v>
      </c>
      <c r="E51" t="s">
        <v>27</v>
      </c>
      <c r="F51" s="4">
        <v>4753</v>
      </c>
      <c r="G51" s="5">
        <v>300</v>
      </c>
    </row>
    <row r="52" spans="3:7" ht="11.25" hidden="1" customHeight="1" x14ac:dyDescent="0.25">
      <c r="C52" t="s">
        <v>7</v>
      </c>
      <c r="D52" t="s">
        <v>36</v>
      </c>
      <c r="E52" t="s">
        <v>19</v>
      </c>
      <c r="F52" s="4">
        <v>2870</v>
      </c>
      <c r="G52" s="5">
        <v>300</v>
      </c>
    </row>
    <row r="53" spans="3:7" ht="11.25" hidden="1" customHeight="1" x14ac:dyDescent="0.25">
      <c r="C53" t="s">
        <v>40</v>
      </c>
      <c r="D53" t="s">
        <v>38</v>
      </c>
      <c r="E53" t="s">
        <v>13</v>
      </c>
      <c r="F53" s="4">
        <v>5670</v>
      </c>
      <c r="G53" s="5">
        <v>297</v>
      </c>
    </row>
    <row r="54" spans="3:7" ht="11.25" hidden="1" customHeight="1" x14ac:dyDescent="0.25">
      <c r="C54" t="s">
        <v>41</v>
      </c>
      <c r="D54" t="s">
        <v>36</v>
      </c>
      <c r="E54" t="s">
        <v>18</v>
      </c>
      <c r="F54" s="4">
        <v>9632</v>
      </c>
      <c r="G54" s="5">
        <v>288</v>
      </c>
    </row>
    <row r="55" spans="3:7" ht="11.25" hidden="1" customHeight="1" x14ac:dyDescent="0.25">
      <c r="C55" t="s">
        <v>7</v>
      </c>
      <c r="D55" t="s">
        <v>35</v>
      </c>
      <c r="E55" t="s">
        <v>28</v>
      </c>
      <c r="F55" s="4">
        <v>5194</v>
      </c>
      <c r="G55" s="5">
        <v>288</v>
      </c>
    </row>
    <row r="56" spans="3:7" ht="11.25" hidden="1" customHeight="1" x14ac:dyDescent="0.25">
      <c r="C56" t="s">
        <v>8</v>
      </c>
      <c r="D56" t="s">
        <v>34</v>
      </c>
      <c r="E56" t="s">
        <v>31</v>
      </c>
      <c r="F56" s="4">
        <v>3507</v>
      </c>
      <c r="G56" s="5">
        <v>288</v>
      </c>
    </row>
    <row r="57" spans="3:7" ht="11.25" hidden="1" customHeight="1" x14ac:dyDescent="0.25">
      <c r="C57" t="s">
        <v>10</v>
      </c>
      <c r="D57" t="s">
        <v>37</v>
      </c>
      <c r="E57" t="s">
        <v>21</v>
      </c>
      <c r="F57" s="4">
        <v>245</v>
      </c>
      <c r="G57" s="5">
        <v>288</v>
      </c>
    </row>
    <row r="58" spans="3:7" ht="11.25" hidden="1" customHeight="1" x14ac:dyDescent="0.25">
      <c r="C58" t="s">
        <v>6</v>
      </c>
      <c r="D58" t="s">
        <v>38</v>
      </c>
      <c r="E58" t="s">
        <v>27</v>
      </c>
      <c r="F58" s="4">
        <v>1134</v>
      </c>
      <c r="G58" s="5">
        <v>282</v>
      </c>
    </row>
    <row r="59" spans="3:7" ht="11.25" hidden="1" customHeight="1" x14ac:dyDescent="0.25">
      <c r="C59" t="s">
        <v>10</v>
      </c>
      <c r="D59" t="s">
        <v>39</v>
      </c>
      <c r="E59" t="s">
        <v>21</v>
      </c>
      <c r="F59" s="4">
        <v>4858</v>
      </c>
      <c r="G59" s="5">
        <v>279</v>
      </c>
    </row>
    <row r="60" spans="3:7" ht="11.25" hidden="1" customHeight="1" x14ac:dyDescent="0.25">
      <c r="C60" t="s">
        <v>10</v>
      </c>
      <c r="D60" t="s">
        <v>35</v>
      </c>
      <c r="E60" t="s">
        <v>18</v>
      </c>
      <c r="F60" s="4">
        <v>3808</v>
      </c>
      <c r="G60" s="5">
        <v>279</v>
      </c>
    </row>
    <row r="61" spans="3:7" ht="11.25" hidden="1" customHeight="1" x14ac:dyDescent="0.25">
      <c r="C61" t="s">
        <v>3</v>
      </c>
      <c r="D61" t="s">
        <v>34</v>
      </c>
      <c r="E61" t="s">
        <v>14</v>
      </c>
      <c r="F61" s="4">
        <v>7259</v>
      </c>
      <c r="G61" s="5">
        <v>276</v>
      </c>
    </row>
    <row r="62" spans="3:7" ht="11.25" hidden="1" customHeight="1" x14ac:dyDescent="0.25">
      <c r="C62" t="s">
        <v>3</v>
      </c>
      <c r="D62" t="s">
        <v>35</v>
      </c>
      <c r="E62" t="s">
        <v>15</v>
      </c>
      <c r="F62" s="4">
        <v>6657</v>
      </c>
      <c r="G62" s="5">
        <v>276</v>
      </c>
    </row>
    <row r="63" spans="3:7" ht="11.25" hidden="1" customHeight="1" x14ac:dyDescent="0.25">
      <c r="C63" t="s">
        <v>9</v>
      </c>
      <c r="D63" t="s">
        <v>37</v>
      </c>
      <c r="E63" t="s">
        <v>29</v>
      </c>
      <c r="F63" s="4">
        <v>1085</v>
      </c>
      <c r="G63" s="5">
        <v>273</v>
      </c>
    </row>
    <row r="64" spans="3:7" ht="11.25" hidden="1" customHeight="1" x14ac:dyDescent="0.25">
      <c r="C64" t="s">
        <v>7</v>
      </c>
      <c r="D64" t="s">
        <v>38</v>
      </c>
      <c r="E64" t="s">
        <v>18</v>
      </c>
      <c r="F64" s="4">
        <v>1778</v>
      </c>
      <c r="G64" s="5">
        <v>270</v>
      </c>
    </row>
    <row r="65" spans="3:7" ht="11.25" hidden="1" customHeight="1" x14ac:dyDescent="0.25">
      <c r="C65" t="s">
        <v>6</v>
      </c>
      <c r="D65" t="s">
        <v>35</v>
      </c>
      <c r="E65" t="s">
        <v>20</v>
      </c>
      <c r="F65" s="4">
        <v>1071</v>
      </c>
      <c r="G65" s="5">
        <v>270</v>
      </c>
    </row>
    <row r="66" spans="3:7" ht="11.25" hidden="1" customHeight="1" x14ac:dyDescent="0.25">
      <c r="C66" t="s">
        <v>10</v>
      </c>
      <c r="D66" t="s">
        <v>36</v>
      </c>
      <c r="E66" t="s">
        <v>23</v>
      </c>
      <c r="F66" s="4">
        <v>2317</v>
      </c>
      <c r="G66" s="5">
        <v>261</v>
      </c>
    </row>
    <row r="67" spans="3:7" ht="11.25" hidden="1" customHeight="1" x14ac:dyDescent="0.25">
      <c r="C67" t="s">
        <v>7</v>
      </c>
      <c r="D67" t="s">
        <v>38</v>
      </c>
      <c r="E67" t="s">
        <v>28</v>
      </c>
      <c r="F67" s="4">
        <v>5677</v>
      </c>
      <c r="G67" s="5">
        <v>258</v>
      </c>
    </row>
    <row r="68" spans="3:7" ht="11.25" hidden="1" customHeight="1" x14ac:dyDescent="0.25">
      <c r="C68" t="s">
        <v>3</v>
      </c>
      <c r="D68" t="s">
        <v>35</v>
      </c>
      <c r="E68" t="s">
        <v>14</v>
      </c>
      <c r="F68" s="4">
        <v>2415</v>
      </c>
      <c r="G68" s="5">
        <v>255</v>
      </c>
    </row>
    <row r="69" spans="3:7" ht="11.25" hidden="1" customHeight="1" x14ac:dyDescent="0.25">
      <c r="C69" t="s">
        <v>7</v>
      </c>
      <c r="D69" t="s">
        <v>35</v>
      </c>
      <c r="E69" t="s">
        <v>30</v>
      </c>
      <c r="F69" s="4">
        <v>6755</v>
      </c>
      <c r="G69" s="5">
        <v>252</v>
      </c>
    </row>
    <row r="70" spans="3:7" ht="11.25" hidden="1" customHeight="1" x14ac:dyDescent="0.25">
      <c r="C70" t="s">
        <v>7</v>
      </c>
      <c r="D70" t="s">
        <v>36</v>
      </c>
      <c r="E70" t="s">
        <v>29</v>
      </c>
      <c r="F70" s="4">
        <v>5551</v>
      </c>
      <c r="G70" s="5">
        <v>252</v>
      </c>
    </row>
    <row r="71" spans="3:7" ht="11.25" hidden="1" customHeight="1" x14ac:dyDescent="0.25">
      <c r="C71" t="s">
        <v>5</v>
      </c>
      <c r="D71" t="s">
        <v>39</v>
      </c>
      <c r="E71" t="s">
        <v>18</v>
      </c>
      <c r="F71" s="4">
        <v>385</v>
      </c>
      <c r="G71" s="5">
        <v>249</v>
      </c>
    </row>
    <row r="72" spans="3:7" ht="11.25" hidden="1" customHeight="1" x14ac:dyDescent="0.25">
      <c r="C72" t="s">
        <v>5</v>
      </c>
      <c r="D72" t="s">
        <v>35</v>
      </c>
      <c r="E72" t="s">
        <v>31</v>
      </c>
      <c r="F72" s="4">
        <v>4753</v>
      </c>
      <c r="G72" s="5">
        <v>246</v>
      </c>
    </row>
    <row r="73" spans="3:7" ht="11.25" hidden="1" customHeight="1" x14ac:dyDescent="0.25">
      <c r="C73" t="s">
        <v>7</v>
      </c>
      <c r="D73" t="s">
        <v>39</v>
      </c>
      <c r="E73" t="s">
        <v>17</v>
      </c>
      <c r="F73" s="4">
        <v>4438</v>
      </c>
      <c r="G73" s="5">
        <v>246</v>
      </c>
    </row>
    <row r="74" spans="3:7" ht="11.25" hidden="1" customHeight="1" x14ac:dyDescent="0.25">
      <c r="C74" t="s">
        <v>2</v>
      </c>
      <c r="D74" t="s">
        <v>36</v>
      </c>
      <c r="E74" t="s">
        <v>31</v>
      </c>
      <c r="F74" s="4">
        <v>3094</v>
      </c>
      <c r="G74" s="5">
        <v>246</v>
      </c>
    </row>
    <row r="75" spans="3:7" ht="11.25" hidden="1" customHeight="1" x14ac:dyDescent="0.25">
      <c r="C75" t="s">
        <v>9</v>
      </c>
      <c r="D75" t="s">
        <v>37</v>
      </c>
      <c r="E75" t="s">
        <v>26</v>
      </c>
      <c r="F75" s="4">
        <v>2856</v>
      </c>
      <c r="G75" s="5">
        <v>246</v>
      </c>
    </row>
    <row r="76" spans="3:7" ht="11.25" hidden="1" customHeight="1" x14ac:dyDescent="0.25">
      <c r="C76" t="s">
        <v>9</v>
      </c>
      <c r="D76" t="s">
        <v>35</v>
      </c>
      <c r="E76" t="s">
        <v>15</v>
      </c>
      <c r="F76" s="4">
        <v>7833</v>
      </c>
      <c r="G76" s="5">
        <v>243</v>
      </c>
    </row>
    <row r="77" spans="3:7" ht="11.25" hidden="1" customHeight="1" x14ac:dyDescent="0.25">
      <c r="C77" t="s">
        <v>7</v>
      </c>
      <c r="D77" t="s">
        <v>35</v>
      </c>
      <c r="E77" t="s">
        <v>19</v>
      </c>
      <c r="F77" s="4">
        <v>4585</v>
      </c>
      <c r="G77" s="5">
        <v>240</v>
      </c>
    </row>
    <row r="78" spans="3:7" ht="11.25" hidden="1" customHeight="1" x14ac:dyDescent="0.25">
      <c r="C78" t="s">
        <v>41</v>
      </c>
      <c r="D78" t="s">
        <v>37</v>
      </c>
      <c r="E78" t="s">
        <v>30</v>
      </c>
      <c r="F78" s="4">
        <v>1526</v>
      </c>
      <c r="G78" s="5">
        <v>240</v>
      </c>
    </row>
    <row r="79" spans="3:7" ht="11.25" hidden="1" customHeight="1" x14ac:dyDescent="0.25">
      <c r="C79" t="s">
        <v>5</v>
      </c>
      <c r="D79" t="s">
        <v>34</v>
      </c>
      <c r="E79" t="s">
        <v>22</v>
      </c>
      <c r="F79" s="4">
        <v>6279</v>
      </c>
      <c r="G79" s="5">
        <v>237</v>
      </c>
    </row>
    <row r="80" spans="3:7" ht="11.25" hidden="1" customHeight="1" x14ac:dyDescent="0.25">
      <c r="C80" t="s">
        <v>3</v>
      </c>
      <c r="D80" t="s">
        <v>35</v>
      </c>
      <c r="E80" t="s">
        <v>25</v>
      </c>
      <c r="F80" s="4">
        <v>2464</v>
      </c>
      <c r="G80" s="5">
        <v>234</v>
      </c>
    </row>
    <row r="81" spans="3:7" ht="11.25" hidden="1" customHeight="1" x14ac:dyDescent="0.25">
      <c r="C81" t="s">
        <v>8</v>
      </c>
      <c r="D81" t="s">
        <v>38</v>
      </c>
      <c r="E81" t="s">
        <v>23</v>
      </c>
      <c r="F81" s="4">
        <v>1701</v>
      </c>
      <c r="G81" s="5">
        <v>234</v>
      </c>
    </row>
    <row r="82" spans="3:7" ht="11.25" hidden="1" customHeight="1" x14ac:dyDescent="0.25">
      <c r="C82" t="s">
        <v>41</v>
      </c>
      <c r="D82" t="s">
        <v>37</v>
      </c>
      <c r="E82" t="s">
        <v>15</v>
      </c>
      <c r="F82" s="4">
        <v>714</v>
      </c>
      <c r="G82" s="5">
        <v>231</v>
      </c>
    </row>
    <row r="83" spans="3:7" ht="11.25" hidden="1" customHeight="1" x14ac:dyDescent="0.25">
      <c r="C83" t="s">
        <v>10</v>
      </c>
      <c r="D83" t="s">
        <v>35</v>
      </c>
      <c r="E83" t="s">
        <v>21</v>
      </c>
      <c r="F83" s="4">
        <v>567</v>
      </c>
      <c r="G83" s="5">
        <v>228</v>
      </c>
    </row>
    <row r="84" spans="3:7" ht="11.25" hidden="1" customHeight="1" x14ac:dyDescent="0.25">
      <c r="C84" t="s">
        <v>7</v>
      </c>
      <c r="D84" t="s">
        <v>37</v>
      </c>
      <c r="E84" t="s">
        <v>14</v>
      </c>
      <c r="F84" s="4">
        <v>6608</v>
      </c>
      <c r="G84" s="5">
        <v>225</v>
      </c>
    </row>
    <row r="85" spans="3:7" ht="11.25" hidden="1" customHeight="1" x14ac:dyDescent="0.25">
      <c r="C85" t="s">
        <v>40</v>
      </c>
      <c r="D85" t="s">
        <v>39</v>
      </c>
      <c r="E85" t="s">
        <v>28</v>
      </c>
      <c r="F85" s="4">
        <v>3101</v>
      </c>
      <c r="G85" s="5">
        <v>225</v>
      </c>
    </row>
    <row r="86" spans="3:7" ht="11.25" hidden="1" customHeight="1" x14ac:dyDescent="0.25">
      <c r="C86" t="s">
        <v>41</v>
      </c>
      <c r="D86" t="s">
        <v>34</v>
      </c>
      <c r="E86" t="s">
        <v>16</v>
      </c>
      <c r="F86" s="4">
        <v>1274</v>
      </c>
      <c r="G86" s="5">
        <v>225</v>
      </c>
    </row>
    <row r="87" spans="3:7" ht="11.25" hidden="1" customHeight="1" x14ac:dyDescent="0.25">
      <c r="C87" t="s">
        <v>8</v>
      </c>
      <c r="D87" t="s">
        <v>34</v>
      </c>
      <c r="E87" t="s">
        <v>16</v>
      </c>
      <c r="F87" s="4">
        <v>2009</v>
      </c>
      <c r="G87" s="5">
        <v>219</v>
      </c>
    </row>
    <row r="88" spans="3:7" ht="11.25" hidden="1" customHeight="1" x14ac:dyDescent="0.25">
      <c r="C88" t="s">
        <v>41</v>
      </c>
      <c r="D88" t="s">
        <v>35</v>
      </c>
      <c r="E88" t="s">
        <v>28</v>
      </c>
      <c r="F88" s="4">
        <v>7455</v>
      </c>
      <c r="G88" s="5">
        <v>216</v>
      </c>
    </row>
    <row r="89" spans="3:7" ht="11.25" hidden="1" customHeight="1" x14ac:dyDescent="0.25">
      <c r="C89" t="s">
        <v>2</v>
      </c>
      <c r="D89" t="s">
        <v>39</v>
      </c>
      <c r="E89" t="s">
        <v>21</v>
      </c>
      <c r="F89" s="4">
        <v>7651</v>
      </c>
      <c r="G89" s="5">
        <v>213</v>
      </c>
    </row>
    <row r="90" spans="3:7" ht="11.25" hidden="1" customHeight="1" x14ac:dyDescent="0.25">
      <c r="C90" t="s">
        <v>8</v>
      </c>
      <c r="D90" t="s">
        <v>38</v>
      </c>
      <c r="E90" t="s">
        <v>32</v>
      </c>
      <c r="F90" s="4">
        <v>3752</v>
      </c>
      <c r="G90" s="5">
        <v>213</v>
      </c>
    </row>
    <row r="91" spans="3:7" ht="11.25" hidden="1" customHeight="1" x14ac:dyDescent="0.25">
      <c r="C91" t="s">
        <v>8</v>
      </c>
      <c r="D91" t="s">
        <v>39</v>
      </c>
      <c r="E91" t="s">
        <v>31</v>
      </c>
      <c r="F91" s="4">
        <v>8890</v>
      </c>
      <c r="G91" s="5">
        <v>210</v>
      </c>
    </row>
    <row r="92" spans="3:7" ht="11.25" hidden="1" customHeight="1" x14ac:dyDescent="0.25">
      <c r="C92" t="s">
        <v>8</v>
      </c>
      <c r="D92" t="s">
        <v>35</v>
      </c>
      <c r="E92" t="s">
        <v>22</v>
      </c>
      <c r="F92" s="4">
        <v>5012</v>
      </c>
      <c r="G92" s="5">
        <v>210</v>
      </c>
    </row>
    <row r="93" spans="3:7" ht="11.25" hidden="1" customHeight="1" x14ac:dyDescent="0.25">
      <c r="C93" t="s">
        <v>7</v>
      </c>
      <c r="D93" t="s">
        <v>37</v>
      </c>
      <c r="E93" t="s">
        <v>22</v>
      </c>
      <c r="F93" s="4">
        <v>9835</v>
      </c>
      <c r="G93" s="5">
        <v>207</v>
      </c>
    </row>
    <row r="94" spans="3:7" ht="11.25" hidden="1" customHeight="1" x14ac:dyDescent="0.25">
      <c r="C94" t="s">
        <v>6</v>
      </c>
      <c r="D94" t="s">
        <v>34</v>
      </c>
      <c r="E94" t="s">
        <v>27</v>
      </c>
      <c r="F94" s="4">
        <v>4242</v>
      </c>
      <c r="G94" s="5">
        <v>207</v>
      </c>
    </row>
    <row r="95" spans="3:7" ht="11.25" hidden="1" customHeight="1" x14ac:dyDescent="0.25">
      <c r="C95" t="s">
        <v>9</v>
      </c>
      <c r="D95" t="s">
        <v>37</v>
      </c>
      <c r="E95" t="s">
        <v>4</v>
      </c>
      <c r="F95" s="4">
        <v>259</v>
      </c>
      <c r="G95" s="5">
        <v>207</v>
      </c>
    </row>
    <row r="96" spans="3:7" ht="11.25" hidden="1" customHeight="1" x14ac:dyDescent="0.25">
      <c r="C96" t="s">
        <v>10</v>
      </c>
      <c r="D96" t="s">
        <v>34</v>
      </c>
      <c r="E96" t="s">
        <v>19</v>
      </c>
      <c r="F96" s="4">
        <v>5355</v>
      </c>
      <c r="G96" s="5">
        <v>204</v>
      </c>
    </row>
    <row r="97" spans="3:7" ht="11.25" hidden="1" customHeight="1" x14ac:dyDescent="0.25">
      <c r="C97" t="s">
        <v>9</v>
      </c>
      <c r="D97" t="s">
        <v>39</v>
      </c>
      <c r="E97" t="s">
        <v>18</v>
      </c>
      <c r="F97" s="4">
        <v>2639</v>
      </c>
      <c r="G97" s="5">
        <v>204</v>
      </c>
    </row>
    <row r="98" spans="3:7" ht="11.25" hidden="1" customHeight="1" x14ac:dyDescent="0.25">
      <c r="C98" t="s">
        <v>8</v>
      </c>
      <c r="D98" t="s">
        <v>37</v>
      </c>
      <c r="E98" t="s">
        <v>19</v>
      </c>
      <c r="F98" s="4">
        <v>1771</v>
      </c>
      <c r="G98" s="5">
        <v>204</v>
      </c>
    </row>
    <row r="99" spans="3:7" ht="11.25" hidden="1" customHeight="1" x14ac:dyDescent="0.25">
      <c r="C99" t="s">
        <v>41</v>
      </c>
      <c r="D99" t="s">
        <v>36</v>
      </c>
      <c r="E99" t="s">
        <v>26</v>
      </c>
      <c r="F99" s="4">
        <v>98</v>
      </c>
      <c r="G99" s="5">
        <v>204</v>
      </c>
    </row>
    <row r="100" spans="3:7" ht="11.25" hidden="1" customHeight="1" x14ac:dyDescent="0.25">
      <c r="C100" t="s">
        <v>2</v>
      </c>
      <c r="D100" t="s">
        <v>37</v>
      </c>
      <c r="E100" t="s">
        <v>17</v>
      </c>
      <c r="F100" s="4">
        <v>9926</v>
      </c>
      <c r="G100" s="5">
        <v>201</v>
      </c>
    </row>
    <row r="101" spans="3:7" ht="11.25" hidden="1" customHeight="1" x14ac:dyDescent="0.25">
      <c r="C101" t="s">
        <v>5</v>
      </c>
      <c r="D101" t="s">
        <v>34</v>
      </c>
      <c r="E101" t="s">
        <v>15</v>
      </c>
      <c r="F101" s="4">
        <v>7280</v>
      </c>
      <c r="G101" s="5">
        <v>201</v>
      </c>
    </row>
    <row r="102" spans="3:7" ht="11.25" hidden="1" customHeight="1" x14ac:dyDescent="0.25">
      <c r="C102" t="s">
        <v>40</v>
      </c>
      <c r="D102" t="s">
        <v>36</v>
      </c>
      <c r="E102" t="s">
        <v>13</v>
      </c>
      <c r="F102" s="4">
        <v>4424</v>
      </c>
      <c r="G102" s="5">
        <v>201</v>
      </c>
    </row>
    <row r="103" spans="3:7" ht="11.25" hidden="1" customHeight="1" x14ac:dyDescent="0.25">
      <c r="C103" t="s">
        <v>7</v>
      </c>
      <c r="D103" t="s">
        <v>39</v>
      </c>
      <c r="E103" t="s">
        <v>27</v>
      </c>
      <c r="F103" s="4">
        <v>966</v>
      </c>
      <c r="G103" s="5">
        <v>198</v>
      </c>
    </row>
    <row r="104" spans="3:7" ht="11.25" hidden="1" customHeight="1" x14ac:dyDescent="0.25">
      <c r="C104" t="s">
        <v>10</v>
      </c>
      <c r="D104" t="s">
        <v>35</v>
      </c>
      <c r="E104" t="s">
        <v>20</v>
      </c>
      <c r="F104" s="4">
        <v>1974</v>
      </c>
      <c r="G104" s="5">
        <v>195</v>
      </c>
    </row>
    <row r="105" spans="3:7" ht="11.25" hidden="1" customHeight="1" x14ac:dyDescent="0.25">
      <c r="C105" t="s">
        <v>8</v>
      </c>
      <c r="D105" t="s">
        <v>37</v>
      </c>
      <c r="E105" t="s">
        <v>22</v>
      </c>
      <c r="F105" s="4">
        <v>1890</v>
      </c>
      <c r="G105" s="5">
        <v>195</v>
      </c>
    </row>
    <row r="106" spans="3:7" ht="11.25" hidden="1" customHeight="1" x14ac:dyDescent="0.25">
      <c r="C106" t="s">
        <v>5</v>
      </c>
      <c r="D106" t="s">
        <v>34</v>
      </c>
      <c r="E106" t="s">
        <v>19</v>
      </c>
      <c r="F106" s="4">
        <v>861</v>
      </c>
      <c r="G106" s="5">
        <v>195</v>
      </c>
    </row>
    <row r="107" spans="3:7" ht="11.25" hidden="1" customHeight="1" x14ac:dyDescent="0.25">
      <c r="C107" t="s">
        <v>41</v>
      </c>
      <c r="D107" t="s">
        <v>36</v>
      </c>
      <c r="E107" t="s">
        <v>19</v>
      </c>
      <c r="F107" s="4">
        <v>1925</v>
      </c>
      <c r="G107" s="5">
        <v>192</v>
      </c>
    </row>
    <row r="108" spans="3:7" ht="11.25" hidden="1" customHeight="1" x14ac:dyDescent="0.25">
      <c r="C108" t="s">
        <v>7</v>
      </c>
      <c r="D108" t="s">
        <v>34</v>
      </c>
      <c r="E108" t="s">
        <v>24</v>
      </c>
      <c r="F108" s="4">
        <v>8862</v>
      </c>
      <c r="G108" s="5">
        <v>189</v>
      </c>
    </row>
    <row r="109" spans="3:7" ht="11.25" hidden="1" customHeight="1" x14ac:dyDescent="0.25">
      <c r="C109" t="s">
        <v>6</v>
      </c>
      <c r="D109" t="s">
        <v>37</v>
      </c>
      <c r="E109" t="s">
        <v>23</v>
      </c>
      <c r="F109" s="4">
        <v>4949</v>
      </c>
      <c r="G109" s="5">
        <v>189</v>
      </c>
    </row>
    <row r="110" spans="3:7" ht="11.25" hidden="1" customHeight="1" x14ac:dyDescent="0.25">
      <c r="C110" t="s">
        <v>9</v>
      </c>
      <c r="D110" t="s">
        <v>36</v>
      </c>
      <c r="E110" t="s">
        <v>32</v>
      </c>
      <c r="F110" s="4">
        <v>2954</v>
      </c>
      <c r="G110" s="5">
        <v>189</v>
      </c>
    </row>
    <row r="111" spans="3:7" ht="11.25" hidden="1" customHeight="1" x14ac:dyDescent="0.25">
      <c r="C111" t="s">
        <v>9</v>
      </c>
      <c r="D111" t="s">
        <v>34</v>
      </c>
      <c r="E111" t="s">
        <v>16</v>
      </c>
      <c r="F111" s="4">
        <v>938</v>
      </c>
      <c r="G111" s="5">
        <v>189</v>
      </c>
    </row>
    <row r="112" spans="3:7" ht="11.25" hidden="1" customHeight="1" x14ac:dyDescent="0.25">
      <c r="C112" t="s">
        <v>41</v>
      </c>
      <c r="D112" t="s">
        <v>35</v>
      </c>
      <c r="E112" t="s">
        <v>15</v>
      </c>
      <c r="F112" s="4">
        <v>2114</v>
      </c>
      <c r="G112" s="5">
        <v>186</v>
      </c>
    </row>
    <row r="113" spans="3:7" ht="11.25" hidden="1" customHeight="1" x14ac:dyDescent="0.25">
      <c r="C113" t="s">
        <v>8</v>
      </c>
      <c r="D113" t="s">
        <v>39</v>
      </c>
      <c r="E113" t="s">
        <v>30</v>
      </c>
      <c r="F113" s="4">
        <v>7021</v>
      </c>
      <c r="G113" s="5">
        <v>183</v>
      </c>
    </row>
    <row r="114" spans="3:7" ht="11.25" hidden="1" customHeight="1" x14ac:dyDescent="0.25">
      <c r="C114" t="s">
        <v>2</v>
      </c>
      <c r="D114" t="s">
        <v>38</v>
      </c>
      <c r="E114" t="s">
        <v>28</v>
      </c>
      <c r="F114" s="4">
        <v>6580</v>
      </c>
      <c r="G114" s="5">
        <v>183</v>
      </c>
    </row>
    <row r="115" spans="3:7" ht="11.25" hidden="1" customHeight="1" x14ac:dyDescent="0.25">
      <c r="C115" t="s">
        <v>6</v>
      </c>
      <c r="D115" t="s">
        <v>35</v>
      </c>
      <c r="E115" t="s">
        <v>27</v>
      </c>
      <c r="F115" s="4">
        <v>3864</v>
      </c>
      <c r="G115" s="5">
        <v>177</v>
      </c>
    </row>
    <row r="116" spans="3:7" ht="11.25" hidden="1" customHeight="1" x14ac:dyDescent="0.25">
      <c r="C116" t="s">
        <v>7</v>
      </c>
      <c r="D116" t="s">
        <v>36</v>
      </c>
      <c r="E116" t="s">
        <v>18</v>
      </c>
      <c r="F116" s="4">
        <v>2646</v>
      </c>
      <c r="G116" s="5">
        <v>177</v>
      </c>
    </row>
    <row r="117" spans="3:7" ht="11.25" hidden="1" customHeight="1" x14ac:dyDescent="0.25">
      <c r="C117" t="s">
        <v>41</v>
      </c>
      <c r="D117" t="s">
        <v>37</v>
      </c>
      <c r="E117" t="s">
        <v>26</v>
      </c>
      <c r="F117" s="4">
        <v>2324</v>
      </c>
      <c r="G117" s="5">
        <v>177</v>
      </c>
    </row>
    <row r="118" spans="3:7" ht="11.25" hidden="1" customHeight="1" x14ac:dyDescent="0.25">
      <c r="C118" t="s">
        <v>41</v>
      </c>
      <c r="D118" t="s">
        <v>34</v>
      </c>
      <c r="E118" t="s">
        <v>33</v>
      </c>
      <c r="F118" s="4">
        <v>7847</v>
      </c>
      <c r="G118" s="5">
        <v>174</v>
      </c>
    </row>
    <row r="119" spans="3:7" ht="11.25" hidden="1" customHeight="1" x14ac:dyDescent="0.25">
      <c r="C119" t="s">
        <v>41</v>
      </c>
      <c r="D119" t="s">
        <v>36</v>
      </c>
      <c r="E119" t="s">
        <v>30</v>
      </c>
      <c r="F119" s="4">
        <v>6118</v>
      </c>
      <c r="G119" s="5">
        <v>174</v>
      </c>
    </row>
    <row r="120" spans="3:7" ht="11.25" hidden="1" customHeight="1" x14ac:dyDescent="0.25">
      <c r="C120" t="s">
        <v>40</v>
      </c>
      <c r="D120" t="s">
        <v>35</v>
      </c>
      <c r="E120" t="s">
        <v>16</v>
      </c>
      <c r="F120" s="4">
        <v>4725</v>
      </c>
      <c r="G120" s="5">
        <v>174</v>
      </c>
    </row>
    <row r="121" spans="3:7" ht="11.25" hidden="1" customHeight="1" x14ac:dyDescent="0.25">
      <c r="C121" t="s">
        <v>9</v>
      </c>
      <c r="D121" t="s">
        <v>34</v>
      </c>
      <c r="E121" t="s">
        <v>17</v>
      </c>
      <c r="F121" s="4">
        <v>707</v>
      </c>
      <c r="G121" s="5">
        <v>174</v>
      </c>
    </row>
    <row r="122" spans="3:7" ht="11.25" hidden="1" customHeight="1" x14ac:dyDescent="0.25">
      <c r="C122" t="s">
        <v>3</v>
      </c>
      <c r="D122" t="s">
        <v>39</v>
      </c>
      <c r="E122" t="s">
        <v>26</v>
      </c>
      <c r="F122" s="4">
        <v>4956</v>
      </c>
      <c r="G122" s="5">
        <v>171</v>
      </c>
    </row>
    <row r="123" spans="3:7" ht="11.25" hidden="1" customHeight="1" x14ac:dyDescent="0.25">
      <c r="C123" t="s">
        <v>5</v>
      </c>
      <c r="D123" t="s">
        <v>39</v>
      </c>
      <c r="E123" t="s">
        <v>24</v>
      </c>
      <c r="F123" s="4">
        <v>4018</v>
      </c>
      <c r="G123" s="5">
        <v>171</v>
      </c>
    </row>
    <row r="124" spans="3:7" ht="11.25" hidden="1" customHeight="1" x14ac:dyDescent="0.25">
      <c r="C124" t="s">
        <v>5</v>
      </c>
      <c r="D124" t="s">
        <v>38</v>
      </c>
      <c r="E124" t="s">
        <v>19</v>
      </c>
      <c r="F124" s="4">
        <v>5474</v>
      </c>
      <c r="G124" s="5">
        <v>168</v>
      </c>
    </row>
    <row r="125" spans="3:7" ht="11.25" hidden="1" customHeight="1" x14ac:dyDescent="0.25">
      <c r="C125" t="s">
        <v>8</v>
      </c>
      <c r="D125" t="s">
        <v>35</v>
      </c>
      <c r="E125" t="s">
        <v>29</v>
      </c>
      <c r="F125" s="4">
        <v>2023</v>
      </c>
      <c r="G125" s="5">
        <v>168</v>
      </c>
    </row>
    <row r="126" spans="3:7" ht="11.25" hidden="1" customHeight="1" x14ac:dyDescent="0.25">
      <c r="C126" t="s">
        <v>3</v>
      </c>
      <c r="D126" t="s">
        <v>39</v>
      </c>
      <c r="E126" t="s">
        <v>16</v>
      </c>
      <c r="F126" s="4">
        <v>21</v>
      </c>
      <c r="G126" s="5">
        <v>168</v>
      </c>
    </row>
    <row r="127" spans="3:7" ht="11.25" hidden="1" customHeight="1" x14ac:dyDescent="0.25">
      <c r="C127" t="s">
        <v>3</v>
      </c>
      <c r="D127" t="s">
        <v>36</v>
      </c>
      <c r="E127" t="s">
        <v>23</v>
      </c>
      <c r="F127" s="4">
        <v>3773</v>
      </c>
      <c r="G127" s="5">
        <v>165</v>
      </c>
    </row>
    <row r="128" spans="3:7" ht="11.25" hidden="1" customHeight="1" x14ac:dyDescent="0.25">
      <c r="C128" t="s">
        <v>2</v>
      </c>
      <c r="D128" t="s">
        <v>39</v>
      </c>
      <c r="E128" t="s">
        <v>20</v>
      </c>
      <c r="F128" s="4">
        <v>9443</v>
      </c>
      <c r="G128" s="5">
        <v>162</v>
      </c>
    </row>
    <row r="129" spans="3:7" ht="11.25" hidden="1" customHeight="1" x14ac:dyDescent="0.25">
      <c r="C129" t="s">
        <v>40</v>
      </c>
      <c r="D129" t="s">
        <v>34</v>
      </c>
      <c r="E129" t="s">
        <v>19</v>
      </c>
      <c r="F129" s="4">
        <v>4018</v>
      </c>
      <c r="G129" s="5">
        <v>162</v>
      </c>
    </row>
    <row r="130" spans="3:7" ht="11.25" hidden="1" customHeight="1" x14ac:dyDescent="0.25">
      <c r="C130" t="s">
        <v>3</v>
      </c>
      <c r="D130" t="s">
        <v>36</v>
      </c>
      <c r="E130" t="s">
        <v>28</v>
      </c>
      <c r="F130" s="4">
        <v>973</v>
      </c>
      <c r="G130" s="5">
        <v>162</v>
      </c>
    </row>
    <row r="131" spans="3:7" ht="11.25" hidden="1" customHeight="1" x14ac:dyDescent="0.25">
      <c r="C131" t="s">
        <v>40</v>
      </c>
      <c r="D131" t="s">
        <v>34</v>
      </c>
      <c r="E131" t="s">
        <v>33</v>
      </c>
      <c r="F131" s="4">
        <v>3794</v>
      </c>
      <c r="G131" s="5">
        <v>159</v>
      </c>
    </row>
    <row r="132" spans="3:7" ht="11.25" hidden="1" customHeight="1" x14ac:dyDescent="0.25">
      <c r="C132" t="s">
        <v>9</v>
      </c>
      <c r="D132" t="s">
        <v>35</v>
      </c>
      <c r="E132" t="s">
        <v>26</v>
      </c>
      <c r="F132" s="4">
        <v>98</v>
      </c>
      <c r="G132" s="5">
        <v>159</v>
      </c>
    </row>
    <row r="133" spans="3:7" ht="11.25" hidden="1" customHeight="1" x14ac:dyDescent="0.25">
      <c r="C133" t="s">
        <v>40</v>
      </c>
      <c r="D133" t="s">
        <v>34</v>
      </c>
      <c r="E133" t="s">
        <v>17</v>
      </c>
      <c r="F133" s="4">
        <v>5019</v>
      </c>
      <c r="G133" s="5">
        <v>156</v>
      </c>
    </row>
    <row r="134" spans="3:7" ht="11.25" hidden="1" customHeight="1" x14ac:dyDescent="0.25">
      <c r="C134" t="s">
        <v>6</v>
      </c>
      <c r="D134" t="s">
        <v>36</v>
      </c>
      <c r="E134" t="s">
        <v>17</v>
      </c>
      <c r="F134" s="4">
        <v>4970</v>
      </c>
      <c r="G134" s="5">
        <v>156</v>
      </c>
    </row>
    <row r="135" spans="3:7" ht="11.25" hidden="1" customHeight="1" x14ac:dyDescent="0.25">
      <c r="C135" t="s">
        <v>9</v>
      </c>
      <c r="D135" t="s">
        <v>37</v>
      </c>
      <c r="E135" t="s">
        <v>25</v>
      </c>
      <c r="F135" s="4">
        <v>4305</v>
      </c>
      <c r="G135" s="5">
        <v>156</v>
      </c>
    </row>
    <row r="136" spans="3:7" ht="11.25" hidden="1" customHeight="1" x14ac:dyDescent="0.25">
      <c r="C136" t="s">
        <v>2</v>
      </c>
      <c r="D136" t="s">
        <v>38</v>
      </c>
      <c r="E136" t="s">
        <v>23</v>
      </c>
      <c r="F136" s="4">
        <v>4417</v>
      </c>
      <c r="G136" s="5">
        <v>153</v>
      </c>
    </row>
    <row r="137" spans="3:7" ht="11.25" hidden="1" customHeight="1" x14ac:dyDescent="0.25">
      <c r="C137" t="s">
        <v>8</v>
      </c>
      <c r="D137" t="s">
        <v>36</v>
      </c>
      <c r="E137" t="s">
        <v>23</v>
      </c>
      <c r="F137" s="4">
        <v>5019</v>
      </c>
      <c r="G137" s="5">
        <v>150</v>
      </c>
    </row>
    <row r="138" spans="3:7" ht="11.25" hidden="1" customHeight="1" x14ac:dyDescent="0.25">
      <c r="C138" t="s">
        <v>6</v>
      </c>
      <c r="D138" t="s">
        <v>34</v>
      </c>
      <c r="E138" t="s">
        <v>17</v>
      </c>
      <c r="F138" s="4">
        <v>3759</v>
      </c>
      <c r="G138" s="5">
        <v>150</v>
      </c>
    </row>
    <row r="139" spans="3:7" ht="11.25" hidden="1" customHeight="1" x14ac:dyDescent="0.25">
      <c r="C139" t="s">
        <v>8</v>
      </c>
      <c r="D139" t="s">
        <v>37</v>
      </c>
      <c r="E139" t="s">
        <v>30</v>
      </c>
      <c r="F139" s="4">
        <v>42</v>
      </c>
      <c r="G139" s="5">
        <v>150</v>
      </c>
    </row>
    <row r="140" spans="3:7" ht="11.25" hidden="1" customHeight="1" x14ac:dyDescent="0.25">
      <c r="C140" t="s">
        <v>9</v>
      </c>
      <c r="D140" t="s">
        <v>35</v>
      </c>
      <c r="E140" t="s">
        <v>4</v>
      </c>
      <c r="F140" s="4">
        <v>959</v>
      </c>
      <c r="G140" s="5">
        <v>147</v>
      </c>
    </row>
    <row r="141" spans="3:7" ht="11.25" hidden="1" customHeight="1" x14ac:dyDescent="0.25">
      <c r="C141" t="s">
        <v>2</v>
      </c>
      <c r="D141" t="s">
        <v>39</v>
      </c>
      <c r="E141" t="s">
        <v>28</v>
      </c>
      <c r="F141" s="4">
        <v>6027</v>
      </c>
      <c r="G141" s="5">
        <v>144</v>
      </c>
    </row>
    <row r="142" spans="3:7" ht="11.25" hidden="1" customHeight="1" x14ac:dyDescent="0.25">
      <c r="C142" t="s">
        <v>3</v>
      </c>
      <c r="D142" t="s">
        <v>37</v>
      </c>
      <c r="E142" t="s">
        <v>17</v>
      </c>
      <c r="F142" s="4">
        <v>3983</v>
      </c>
      <c r="G142" s="5">
        <v>144</v>
      </c>
    </row>
    <row r="143" spans="3:7" ht="11.25" hidden="1" customHeight="1" x14ac:dyDescent="0.25">
      <c r="C143" t="s">
        <v>9</v>
      </c>
      <c r="D143" t="s">
        <v>35</v>
      </c>
      <c r="E143" t="s">
        <v>27</v>
      </c>
      <c r="F143" s="4">
        <v>2429</v>
      </c>
      <c r="G143" s="5">
        <v>144</v>
      </c>
    </row>
    <row r="144" spans="3:7" ht="11.25" hidden="1" customHeight="1" x14ac:dyDescent="0.25">
      <c r="C144" t="s">
        <v>41</v>
      </c>
      <c r="D144" t="s">
        <v>34</v>
      </c>
      <c r="E144" t="s">
        <v>22</v>
      </c>
      <c r="F144" s="4">
        <v>336</v>
      </c>
      <c r="G144" s="5">
        <v>144</v>
      </c>
    </row>
    <row r="145" spans="3:7" ht="11.25" hidden="1" customHeight="1" x14ac:dyDescent="0.25">
      <c r="C145" t="s">
        <v>10</v>
      </c>
      <c r="D145" t="s">
        <v>38</v>
      </c>
      <c r="E145" t="s">
        <v>22</v>
      </c>
      <c r="F145" s="4">
        <v>2205</v>
      </c>
      <c r="G145" s="5">
        <v>141</v>
      </c>
    </row>
    <row r="146" spans="3:7" ht="11.25" hidden="1" customHeight="1" x14ac:dyDescent="0.25">
      <c r="C146" t="s">
        <v>2</v>
      </c>
      <c r="D146" t="s">
        <v>39</v>
      </c>
      <c r="E146" t="s">
        <v>22</v>
      </c>
      <c r="F146" s="4">
        <v>1568</v>
      </c>
      <c r="G146" s="5">
        <v>141</v>
      </c>
    </row>
    <row r="147" spans="3:7" ht="11.25" hidden="1" customHeight="1" x14ac:dyDescent="0.25">
      <c r="C147" t="s">
        <v>7</v>
      </c>
      <c r="D147" t="s">
        <v>34</v>
      </c>
      <c r="E147" t="s">
        <v>20</v>
      </c>
      <c r="F147" s="4">
        <v>2205</v>
      </c>
      <c r="G147" s="5">
        <v>138</v>
      </c>
    </row>
    <row r="148" spans="3:7" ht="11.25" hidden="1" customHeight="1" x14ac:dyDescent="0.25">
      <c r="C148" t="s">
        <v>40</v>
      </c>
      <c r="D148" t="s">
        <v>34</v>
      </c>
      <c r="E148" t="s">
        <v>27</v>
      </c>
      <c r="F148" s="4">
        <v>2289</v>
      </c>
      <c r="G148" s="5">
        <v>135</v>
      </c>
    </row>
    <row r="149" spans="3:7" ht="11.25" hidden="1" customHeight="1" x14ac:dyDescent="0.25">
      <c r="C149" t="s">
        <v>6</v>
      </c>
      <c r="D149" t="s">
        <v>36</v>
      </c>
      <c r="E149" t="s">
        <v>29</v>
      </c>
      <c r="F149" s="4">
        <v>1400</v>
      </c>
      <c r="G149" s="5">
        <v>135</v>
      </c>
    </row>
    <row r="150" spans="3:7" ht="11.25" hidden="1" customHeight="1" x14ac:dyDescent="0.25">
      <c r="C150" t="s">
        <v>6</v>
      </c>
      <c r="D150" t="s">
        <v>38</v>
      </c>
      <c r="E150" t="s">
        <v>33</v>
      </c>
      <c r="F150" s="4">
        <v>959</v>
      </c>
      <c r="G150" s="5">
        <v>135</v>
      </c>
    </row>
    <row r="151" spans="3:7" ht="11.25" hidden="1" customHeight="1" x14ac:dyDescent="0.25">
      <c r="C151" t="s">
        <v>40</v>
      </c>
      <c r="D151" t="s">
        <v>39</v>
      </c>
      <c r="E151" t="s">
        <v>29</v>
      </c>
      <c r="F151" s="4">
        <v>0</v>
      </c>
      <c r="G151" s="5">
        <v>135</v>
      </c>
    </row>
    <row r="152" spans="3:7" ht="11.25" hidden="1" customHeight="1" x14ac:dyDescent="0.25">
      <c r="C152" t="s">
        <v>41</v>
      </c>
      <c r="D152" t="s">
        <v>35</v>
      </c>
      <c r="E152" t="s">
        <v>27</v>
      </c>
      <c r="F152" s="4">
        <v>847</v>
      </c>
      <c r="G152" s="5">
        <v>129</v>
      </c>
    </row>
    <row r="153" spans="3:7" ht="11.25" hidden="1" customHeight="1" x14ac:dyDescent="0.25">
      <c r="C153" t="s">
        <v>10</v>
      </c>
      <c r="D153" t="s">
        <v>38</v>
      </c>
      <c r="E153" t="s">
        <v>4</v>
      </c>
      <c r="F153" s="4">
        <v>6860</v>
      </c>
      <c r="G153" s="5">
        <v>126</v>
      </c>
    </row>
    <row r="154" spans="3:7" ht="11.25" hidden="1" customHeight="1" x14ac:dyDescent="0.25">
      <c r="C154" t="s">
        <v>41</v>
      </c>
      <c r="D154" t="s">
        <v>34</v>
      </c>
      <c r="E154" t="s">
        <v>23</v>
      </c>
      <c r="F154" s="4">
        <v>4935</v>
      </c>
      <c r="G154" s="5">
        <v>126</v>
      </c>
    </row>
    <row r="155" spans="3:7" ht="11.25" hidden="1" customHeight="1" x14ac:dyDescent="0.25">
      <c r="C155" t="s">
        <v>2</v>
      </c>
      <c r="D155" t="s">
        <v>39</v>
      </c>
      <c r="E155" t="s">
        <v>33</v>
      </c>
      <c r="F155" s="4">
        <v>4018</v>
      </c>
      <c r="G155" s="5">
        <v>126</v>
      </c>
    </row>
    <row r="156" spans="3:7" ht="11.25" hidden="1" customHeight="1" x14ac:dyDescent="0.25">
      <c r="C156" t="s">
        <v>40</v>
      </c>
      <c r="D156" t="s">
        <v>35</v>
      </c>
      <c r="E156" t="s">
        <v>29</v>
      </c>
      <c r="F156" s="4">
        <v>1617</v>
      </c>
      <c r="G156" s="5">
        <v>126</v>
      </c>
    </row>
    <row r="157" spans="3:7" ht="11.25" hidden="1" customHeight="1" x14ac:dyDescent="0.25">
      <c r="C157" t="s">
        <v>8</v>
      </c>
      <c r="D157" t="s">
        <v>35</v>
      </c>
      <c r="E157" t="s">
        <v>33</v>
      </c>
      <c r="F157" s="4">
        <v>357</v>
      </c>
      <c r="G157" s="5">
        <v>126</v>
      </c>
    </row>
    <row r="158" spans="3:7" ht="11.25" hidden="1" customHeight="1" x14ac:dyDescent="0.25">
      <c r="C158" t="s">
        <v>6</v>
      </c>
      <c r="D158" t="s">
        <v>34</v>
      </c>
      <c r="E158" t="s">
        <v>32</v>
      </c>
      <c r="F158" s="4">
        <v>6734</v>
      </c>
      <c r="G158" s="5">
        <v>123</v>
      </c>
    </row>
    <row r="159" spans="3:7" ht="11.25" hidden="1" customHeight="1" x14ac:dyDescent="0.25">
      <c r="C159" t="s">
        <v>6</v>
      </c>
      <c r="D159" t="s">
        <v>35</v>
      </c>
      <c r="E159" t="s">
        <v>30</v>
      </c>
      <c r="F159" s="4">
        <v>4781</v>
      </c>
      <c r="G159" s="5">
        <v>123</v>
      </c>
    </row>
    <row r="160" spans="3:7" ht="11.25" hidden="1" customHeight="1" x14ac:dyDescent="0.25">
      <c r="C160" t="s">
        <v>41</v>
      </c>
      <c r="D160" t="s">
        <v>37</v>
      </c>
      <c r="E160" t="s">
        <v>20</v>
      </c>
      <c r="F160" s="4">
        <v>3388</v>
      </c>
      <c r="G160" s="5">
        <v>123</v>
      </c>
    </row>
    <row r="161" spans="3:7" ht="11.25" hidden="1" customHeight="1" x14ac:dyDescent="0.25">
      <c r="C161" t="s">
        <v>6</v>
      </c>
      <c r="D161" t="s">
        <v>38</v>
      </c>
      <c r="E161" t="s">
        <v>13</v>
      </c>
      <c r="F161" s="4">
        <v>2317</v>
      </c>
      <c r="G161" s="5">
        <v>123</v>
      </c>
    </row>
    <row r="162" spans="3:7" ht="11.25" hidden="1" customHeight="1" x14ac:dyDescent="0.25">
      <c r="C162" t="s">
        <v>10</v>
      </c>
      <c r="D162" t="s">
        <v>38</v>
      </c>
      <c r="E162" t="s">
        <v>13</v>
      </c>
      <c r="F162" s="4">
        <v>63</v>
      </c>
      <c r="G162" s="5">
        <v>123</v>
      </c>
    </row>
    <row r="163" spans="3:7" ht="11.25" hidden="1" customHeight="1" x14ac:dyDescent="0.25">
      <c r="C163" t="s">
        <v>6</v>
      </c>
      <c r="D163" t="s">
        <v>36</v>
      </c>
      <c r="E163" t="s">
        <v>4</v>
      </c>
      <c r="F163" s="4">
        <v>10073</v>
      </c>
      <c r="G163" s="5">
        <v>120</v>
      </c>
    </row>
    <row r="164" spans="3:7" ht="11.25" hidden="1" customHeight="1" x14ac:dyDescent="0.25">
      <c r="C164" t="s">
        <v>2</v>
      </c>
      <c r="D164" t="s">
        <v>34</v>
      </c>
      <c r="E164" t="s">
        <v>19</v>
      </c>
      <c r="F164" s="4">
        <v>7511</v>
      </c>
      <c r="G164" s="5">
        <v>120</v>
      </c>
    </row>
    <row r="165" spans="3:7" ht="11.25" hidden="1" customHeight="1" x14ac:dyDescent="0.25">
      <c r="C165" t="s">
        <v>9</v>
      </c>
      <c r="D165" t="s">
        <v>38</v>
      </c>
      <c r="E165" t="s">
        <v>16</v>
      </c>
      <c r="F165" s="4">
        <v>2646</v>
      </c>
      <c r="G165" s="5">
        <v>120</v>
      </c>
    </row>
    <row r="166" spans="3:7" ht="11.25" hidden="1" customHeight="1" x14ac:dyDescent="0.25">
      <c r="C166" t="s">
        <v>3</v>
      </c>
      <c r="D166" t="s">
        <v>34</v>
      </c>
      <c r="E166" t="s">
        <v>23</v>
      </c>
      <c r="F166" s="4">
        <v>2212</v>
      </c>
      <c r="G166" s="5">
        <v>117</v>
      </c>
    </row>
    <row r="167" spans="3:7" ht="11.25" hidden="1" customHeight="1" x14ac:dyDescent="0.25">
      <c r="C167" t="s">
        <v>7</v>
      </c>
      <c r="D167" t="s">
        <v>36</v>
      </c>
      <c r="E167" t="s">
        <v>31</v>
      </c>
      <c r="F167" s="4">
        <v>2149</v>
      </c>
      <c r="G167" s="5">
        <v>117</v>
      </c>
    </row>
    <row r="168" spans="3:7" ht="11.25" hidden="1" customHeight="1" x14ac:dyDescent="0.25">
      <c r="C168" t="s">
        <v>2</v>
      </c>
      <c r="D168" t="s">
        <v>39</v>
      </c>
      <c r="E168" t="s">
        <v>16</v>
      </c>
      <c r="F168" s="4">
        <v>2016</v>
      </c>
      <c r="G168" s="5">
        <v>117</v>
      </c>
    </row>
    <row r="169" spans="3:7" ht="11.25" hidden="1" customHeight="1" x14ac:dyDescent="0.25">
      <c r="C169" t="s">
        <v>7</v>
      </c>
      <c r="D169" t="s">
        <v>35</v>
      </c>
      <c r="E169" t="s">
        <v>24</v>
      </c>
      <c r="F169" s="4">
        <v>2793</v>
      </c>
      <c r="G169" s="5">
        <v>114</v>
      </c>
    </row>
    <row r="170" spans="3:7" ht="11.25" hidden="1" customHeight="1" x14ac:dyDescent="0.25">
      <c r="C170" t="s">
        <v>9</v>
      </c>
      <c r="D170" t="s">
        <v>36</v>
      </c>
      <c r="E170" t="s">
        <v>25</v>
      </c>
      <c r="F170" s="4">
        <v>2142</v>
      </c>
      <c r="G170" s="5">
        <v>114</v>
      </c>
    </row>
    <row r="171" spans="3:7" ht="11.25" hidden="1" customHeight="1" x14ac:dyDescent="0.25">
      <c r="C171" t="s">
        <v>40</v>
      </c>
      <c r="D171" t="s">
        <v>37</v>
      </c>
      <c r="E171" t="s">
        <v>30</v>
      </c>
      <c r="F171" s="4">
        <v>1624</v>
      </c>
      <c r="G171" s="5">
        <v>114</v>
      </c>
    </row>
    <row r="172" spans="3:7" ht="11.25" hidden="1" customHeight="1" x14ac:dyDescent="0.25">
      <c r="C172" t="s">
        <v>7</v>
      </c>
      <c r="D172" t="s">
        <v>37</v>
      </c>
      <c r="E172" t="s">
        <v>17</v>
      </c>
      <c r="F172" s="4">
        <v>4487</v>
      </c>
      <c r="G172" s="5">
        <v>111</v>
      </c>
    </row>
    <row r="173" spans="3:7" ht="11.25" hidden="1" customHeight="1" x14ac:dyDescent="0.25">
      <c r="C173" t="s">
        <v>5</v>
      </c>
      <c r="D173" t="s">
        <v>36</v>
      </c>
      <c r="E173" t="s">
        <v>30</v>
      </c>
      <c r="F173" s="4">
        <v>1526</v>
      </c>
      <c r="G173" s="5">
        <v>105</v>
      </c>
    </row>
    <row r="174" spans="3:7" ht="11.25" hidden="1" customHeight="1" x14ac:dyDescent="0.25">
      <c r="C174" t="s">
        <v>41</v>
      </c>
      <c r="D174" t="s">
        <v>37</v>
      </c>
      <c r="E174" t="s">
        <v>24</v>
      </c>
      <c r="F174" s="4">
        <v>6398</v>
      </c>
      <c r="G174" s="5">
        <v>102</v>
      </c>
    </row>
    <row r="175" spans="3:7" ht="11.25" hidden="1" customHeight="1" x14ac:dyDescent="0.25">
      <c r="C175" t="s">
        <v>40</v>
      </c>
      <c r="D175" t="s">
        <v>38</v>
      </c>
      <c r="E175" t="s">
        <v>4</v>
      </c>
      <c r="F175" s="4">
        <v>6125</v>
      </c>
      <c r="G175" s="5">
        <v>102</v>
      </c>
    </row>
    <row r="176" spans="3:7" ht="11.25" hidden="1" customHeight="1" x14ac:dyDescent="0.25">
      <c r="C176" t="s">
        <v>9</v>
      </c>
      <c r="D176" t="s">
        <v>38</v>
      </c>
      <c r="E176" t="s">
        <v>25</v>
      </c>
      <c r="F176" s="4">
        <v>3850</v>
      </c>
      <c r="G176" s="5">
        <v>102</v>
      </c>
    </row>
    <row r="177" spans="3:7" ht="11.25" hidden="1" customHeight="1" x14ac:dyDescent="0.25">
      <c r="C177" t="s">
        <v>5</v>
      </c>
      <c r="D177" t="s">
        <v>34</v>
      </c>
      <c r="E177" t="s">
        <v>29</v>
      </c>
      <c r="F177" s="4">
        <v>2891</v>
      </c>
      <c r="G177" s="5">
        <v>102</v>
      </c>
    </row>
    <row r="178" spans="3:7" ht="11.25" hidden="1" customHeight="1" x14ac:dyDescent="0.25">
      <c r="C178" t="s">
        <v>3</v>
      </c>
      <c r="D178" t="s">
        <v>39</v>
      </c>
      <c r="E178" t="s">
        <v>28</v>
      </c>
      <c r="F178" s="4">
        <v>1652</v>
      </c>
      <c r="G178" s="5">
        <v>102</v>
      </c>
    </row>
    <row r="179" spans="3:7" ht="11.25" hidden="1" customHeight="1" x14ac:dyDescent="0.25">
      <c r="C179" t="s">
        <v>6</v>
      </c>
      <c r="D179" t="s">
        <v>37</v>
      </c>
      <c r="E179" t="s">
        <v>18</v>
      </c>
      <c r="F179" s="4">
        <v>1505</v>
      </c>
      <c r="G179" s="5">
        <v>102</v>
      </c>
    </row>
    <row r="180" spans="3:7" ht="11.25" hidden="1" customHeight="1" x14ac:dyDescent="0.25">
      <c r="C180" t="s">
        <v>9</v>
      </c>
      <c r="D180" t="s">
        <v>38</v>
      </c>
      <c r="E180" t="s">
        <v>26</v>
      </c>
      <c r="F180" s="4">
        <v>2436</v>
      </c>
      <c r="G180" s="5">
        <v>99</v>
      </c>
    </row>
    <row r="181" spans="3:7" ht="11.25" hidden="1" customHeight="1" x14ac:dyDescent="0.25">
      <c r="C181" t="s">
        <v>41</v>
      </c>
      <c r="D181" t="s">
        <v>35</v>
      </c>
      <c r="E181" t="s">
        <v>19</v>
      </c>
      <c r="F181" s="4">
        <v>609</v>
      </c>
      <c r="G181" s="5">
        <v>99</v>
      </c>
    </row>
    <row r="182" spans="3:7" ht="11.25" hidden="1" customHeight="1" x14ac:dyDescent="0.25">
      <c r="C182" t="s">
        <v>9</v>
      </c>
      <c r="D182" t="s">
        <v>37</v>
      </c>
      <c r="E182" t="s">
        <v>20</v>
      </c>
      <c r="F182" s="4">
        <v>7273</v>
      </c>
      <c r="G182" s="5">
        <v>96</v>
      </c>
    </row>
    <row r="183" spans="3:7" ht="11.25" hidden="1" customHeight="1" x14ac:dyDescent="0.25">
      <c r="C183" t="s">
        <v>10</v>
      </c>
      <c r="D183" t="s">
        <v>35</v>
      </c>
      <c r="E183" t="s">
        <v>14</v>
      </c>
      <c r="F183" s="4">
        <v>3472</v>
      </c>
      <c r="G183" s="5">
        <v>96</v>
      </c>
    </row>
    <row r="184" spans="3:7" ht="11.25" hidden="1" customHeight="1" x14ac:dyDescent="0.25">
      <c r="C184" t="s">
        <v>7</v>
      </c>
      <c r="D184" t="s">
        <v>34</v>
      </c>
      <c r="E184" t="s">
        <v>25</v>
      </c>
      <c r="F184" s="4">
        <v>1568</v>
      </c>
      <c r="G184" s="5">
        <v>96</v>
      </c>
    </row>
    <row r="185" spans="3:7" ht="11.25" hidden="1" customHeight="1" x14ac:dyDescent="0.25">
      <c r="C185" t="s">
        <v>40</v>
      </c>
      <c r="D185" t="s">
        <v>37</v>
      </c>
      <c r="E185" t="s">
        <v>27</v>
      </c>
      <c r="F185" s="4">
        <v>6132</v>
      </c>
      <c r="G185" s="5">
        <v>93</v>
      </c>
    </row>
    <row r="186" spans="3:7" ht="11.25" hidden="1" customHeight="1" x14ac:dyDescent="0.25">
      <c r="C186" t="s">
        <v>3</v>
      </c>
      <c r="D186" t="s">
        <v>34</v>
      </c>
      <c r="E186" t="s">
        <v>17</v>
      </c>
      <c r="F186" s="4">
        <v>2919</v>
      </c>
      <c r="G186" s="5">
        <v>93</v>
      </c>
    </row>
    <row r="187" spans="3:7" ht="11.25" hidden="1" customHeight="1" x14ac:dyDescent="0.25">
      <c r="C187" t="s">
        <v>9</v>
      </c>
      <c r="D187" t="s">
        <v>37</v>
      </c>
      <c r="E187" t="s">
        <v>23</v>
      </c>
      <c r="F187" s="4">
        <v>2737</v>
      </c>
      <c r="G187" s="5">
        <v>93</v>
      </c>
    </row>
    <row r="188" spans="3:7" ht="11.25" hidden="1" customHeight="1" x14ac:dyDescent="0.25">
      <c r="C188" t="s">
        <v>5</v>
      </c>
      <c r="D188" t="s">
        <v>34</v>
      </c>
      <c r="E188" t="s">
        <v>33</v>
      </c>
      <c r="F188" s="4">
        <v>1652</v>
      </c>
      <c r="G188" s="5">
        <v>93</v>
      </c>
    </row>
    <row r="189" spans="3:7" ht="11.25" hidden="1" customHeight="1" x14ac:dyDescent="0.25">
      <c r="C189" t="s">
        <v>10</v>
      </c>
      <c r="D189" t="s">
        <v>34</v>
      </c>
      <c r="E189" t="s">
        <v>25</v>
      </c>
      <c r="F189" s="4">
        <v>1428</v>
      </c>
      <c r="G189" s="5">
        <v>93</v>
      </c>
    </row>
    <row r="190" spans="3:7" ht="11.25" hidden="1" customHeight="1" x14ac:dyDescent="0.25">
      <c r="C190" t="s">
        <v>40</v>
      </c>
      <c r="D190" t="s">
        <v>36</v>
      </c>
      <c r="E190" t="s">
        <v>33</v>
      </c>
      <c r="F190" s="4">
        <v>9772</v>
      </c>
      <c r="G190" s="5">
        <v>90</v>
      </c>
    </row>
    <row r="191" spans="3:7" ht="11.25" hidden="1" customHeight="1" x14ac:dyDescent="0.25">
      <c r="C191" t="s">
        <v>9</v>
      </c>
      <c r="D191" t="s">
        <v>34</v>
      </c>
      <c r="E191" t="s">
        <v>23</v>
      </c>
      <c r="F191" s="4">
        <v>8155</v>
      </c>
      <c r="G191" s="5">
        <v>90</v>
      </c>
    </row>
    <row r="192" spans="3:7" ht="11.25" hidden="1" customHeight="1" x14ac:dyDescent="0.25">
      <c r="C192" t="s">
        <v>40</v>
      </c>
      <c r="D192" t="s">
        <v>38</v>
      </c>
      <c r="E192" t="s">
        <v>25</v>
      </c>
      <c r="F192" s="4">
        <v>2541</v>
      </c>
      <c r="G192" s="5">
        <v>90</v>
      </c>
    </row>
    <row r="193" spans="3:7" ht="11.25" hidden="1" customHeight="1" x14ac:dyDescent="0.25">
      <c r="C193" t="s">
        <v>9</v>
      </c>
      <c r="D193" t="s">
        <v>38</v>
      </c>
      <c r="E193" t="s">
        <v>33</v>
      </c>
      <c r="F193" s="4">
        <v>9506</v>
      </c>
      <c r="G193" s="5">
        <v>87</v>
      </c>
    </row>
    <row r="194" spans="3:7" ht="11.25" hidden="1" customHeight="1" x14ac:dyDescent="0.25">
      <c r="C194" t="s">
        <v>6</v>
      </c>
      <c r="D194" t="s">
        <v>37</v>
      </c>
      <c r="E194" t="s">
        <v>31</v>
      </c>
      <c r="F194" s="4">
        <v>7693</v>
      </c>
      <c r="G194" s="5">
        <v>87</v>
      </c>
    </row>
    <row r="195" spans="3:7" ht="11.25" hidden="1" customHeight="1" x14ac:dyDescent="0.25">
      <c r="C195" t="s">
        <v>10</v>
      </c>
      <c r="D195" t="s">
        <v>34</v>
      </c>
      <c r="E195" t="s">
        <v>17</v>
      </c>
      <c r="F195" s="4">
        <v>700</v>
      </c>
      <c r="G195" s="5">
        <v>87</v>
      </c>
    </row>
    <row r="196" spans="3:7" ht="11.25" hidden="1" customHeight="1" x14ac:dyDescent="0.25">
      <c r="C196" t="s">
        <v>40</v>
      </c>
      <c r="D196" t="s">
        <v>38</v>
      </c>
      <c r="E196" t="s">
        <v>26</v>
      </c>
      <c r="F196" s="4">
        <v>609</v>
      </c>
      <c r="G196" s="5">
        <v>87</v>
      </c>
    </row>
    <row r="197" spans="3:7" ht="11.25" hidden="1" customHeight="1" x14ac:dyDescent="0.25">
      <c r="C197" t="s">
        <v>8</v>
      </c>
      <c r="D197" t="s">
        <v>37</v>
      </c>
      <c r="E197" t="s">
        <v>21</v>
      </c>
      <c r="F197" s="4">
        <v>434</v>
      </c>
      <c r="G197" s="5">
        <v>87</v>
      </c>
    </row>
    <row r="198" spans="3:7" ht="11.25" hidden="1" customHeight="1" x14ac:dyDescent="0.25">
      <c r="C198" t="s">
        <v>7</v>
      </c>
      <c r="D198" t="s">
        <v>36</v>
      </c>
      <c r="E198" t="s">
        <v>32</v>
      </c>
      <c r="F198" s="4">
        <v>280</v>
      </c>
      <c r="G198" s="5">
        <v>87</v>
      </c>
    </row>
    <row r="199" spans="3:7" ht="11.25" hidden="1" customHeight="1" x14ac:dyDescent="0.25">
      <c r="C199" t="s">
        <v>41</v>
      </c>
      <c r="D199" t="s">
        <v>36</v>
      </c>
      <c r="E199" t="s">
        <v>32</v>
      </c>
      <c r="F199" s="4">
        <v>10304</v>
      </c>
      <c r="G199" s="5">
        <v>84</v>
      </c>
    </row>
    <row r="200" spans="3:7" ht="11.25" hidden="1" customHeight="1" x14ac:dyDescent="0.25">
      <c r="C200" t="s">
        <v>5</v>
      </c>
      <c r="D200" t="s">
        <v>35</v>
      </c>
      <c r="E200" t="s">
        <v>22</v>
      </c>
      <c r="F200" s="4">
        <v>490</v>
      </c>
      <c r="G200" s="5">
        <v>84</v>
      </c>
    </row>
    <row r="201" spans="3:7" ht="11.25" hidden="1" customHeight="1" x14ac:dyDescent="0.25">
      <c r="C201" t="s">
        <v>8</v>
      </c>
      <c r="D201" t="s">
        <v>38</v>
      </c>
      <c r="E201" t="s">
        <v>22</v>
      </c>
      <c r="F201" s="4">
        <v>168</v>
      </c>
      <c r="G201" s="5">
        <v>84</v>
      </c>
    </row>
    <row r="202" spans="3:7" ht="11.25" hidden="1" customHeight="1" x14ac:dyDescent="0.25">
      <c r="C202" t="s">
        <v>2</v>
      </c>
      <c r="D202" t="s">
        <v>39</v>
      </c>
      <c r="E202" t="s">
        <v>27</v>
      </c>
      <c r="F202" s="4">
        <v>7812</v>
      </c>
      <c r="G202" s="5">
        <v>81</v>
      </c>
    </row>
    <row r="203" spans="3:7" ht="11.25" hidden="1" customHeight="1" x14ac:dyDescent="0.25">
      <c r="C203" t="s">
        <v>5</v>
      </c>
      <c r="D203" t="s">
        <v>39</v>
      </c>
      <c r="E203" t="s">
        <v>22</v>
      </c>
      <c r="F203" s="4">
        <v>6909</v>
      </c>
      <c r="G203" s="5">
        <v>81</v>
      </c>
    </row>
    <row r="204" spans="3:7" ht="11.25" hidden="1" customHeight="1" x14ac:dyDescent="0.25">
      <c r="C204" t="s">
        <v>8</v>
      </c>
      <c r="D204" t="s">
        <v>35</v>
      </c>
      <c r="E204" t="s">
        <v>30</v>
      </c>
      <c r="F204" s="4">
        <v>3598</v>
      </c>
      <c r="G204" s="5">
        <v>81</v>
      </c>
    </row>
    <row r="205" spans="3:7" ht="11.25" hidden="1" customHeight="1" x14ac:dyDescent="0.25">
      <c r="C205" t="s">
        <v>6</v>
      </c>
      <c r="D205" t="s">
        <v>37</v>
      </c>
      <c r="E205" t="s">
        <v>30</v>
      </c>
      <c r="F205" s="4">
        <v>560</v>
      </c>
      <c r="G205" s="5">
        <v>81</v>
      </c>
    </row>
    <row r="206" spans="3:7" ht="11.25" hidden="1" customHeight="1" x14ac:dyDescent="0.25">
      <c r="C206" t="s">
        <v>8</v>
      </c>
      <c r="D206" t="s">
        <v>38</v>
      </c>
      <c r="E206" t="s">
        <v>21</v>
      </c>
      <c r="F206" s="4">
        <v>6433</v>
      </c>
      <c r="G206" s="5">
        <v>78</v>
      </c>
    </row>
    <row r="207" spans="3:7" ht="11.25" hidden="1" customHeight="1" x14ac:dyDescent="0.25">
      <c r="C207" t="s">
        <v>3</v>
      </c>
      <c r="D207" t="s">
        <v>35</v>
      </c>
      <c r="E207" t="s">
        <v>23</v>
      </c>
      <c r="F207" s="4">
        <v>2023</v>
      </c>
      <c r="G207" s="5">
        <v>78</v>
      </c>
    </row>
    <row r="208" spans="3:7" ht="11.25" hidden="1" customHeight="1" x14ac:dyDescent="0.25">
      <c r="C208" t="s">
        <v>2</v>
      </c>
      <c r="D208" t="s">
        <v>36</v>
      </c>
      <c r="E208" t="s">
        <v>29</v>
      </c>
      <c r="F208" s="4">
        <v>8211</v>
      </c>
      <c r="G208" s="5">
        <v>75</v>
      </c>
    </row>
    <row r="209" spans="3:7" ht="11.25" hidden="1" customHeight="1" x14ac:dyDescent="0.25">
      <c r="C209" t="s">
        <v>6</v>
      </c>
      <c r="D209" t="s">
        <v>34</v>
      </c>
      <c r="E209" t="s">
        <v>29</v>
      </c>
      <c r="F209" s="4">
        <v>3339</v>
      </c>
      <c r="G209" s="5">
        <v>75</v>
      </c>
    </row>
    <row r="210" spans="3:7" ht="11.25" hidden="1" customHeight="1" x14ac:dyDescent="0.25">
      <c r="C210" t="s">
        <v>7</v>
      </c>
      <c r="D210" t="s">
        <v>34</v>
      </c>
      <c r="E210" t="s">
        <v>32</v>
      </c>
      <c r="F210" s="4">
        <v>3262</v>
      </c>
      <c r="G210" s="5">
        <v>75</v>
      </c>
    </row>
    <row r="211" spans="3:7" ht="11.25" hidden="1" customHeight="1" x14ac:dyDescent="0.25">
      <c r="C211" t="s">
        <v>40</v>
      </c>
      <c r="D211" t="s">
        <v>34</v>
      </c>
      <c r="E211" t="s">
        <v>23</v>
      </c>
      <c r="F211" s="4">
        <v>2779</v>
      </c>
      <c r="G211" s="5">
        <v>75</v>
      </c>
    </row>
    <row r="212" spans="3:7" ht="11.25" hidden="1" customHeight="1" x14ac:dyDescent="0.25">
      <c r="C212" t="s">
        <v>6</v>
      </c>
      <c r="D212" t="s">
        <v>34</v>
      </c>
      <c r="E212" t="s">
        <v>16</v>
      </c>
      <c r="F212" s="4">
        <v>2219</v>
      </c>
      <c r="G212" s="5">
        <v>75</v>
      </c>
    </row>
    <row r="213" spans="3:7" ht="11.25" hidden="1" customHeight="1" x14ac:dyDescent="0.25">
      <c r="C213" t="s">
        <v>7</v>
      </c>
      <c r="D213" t="s">
        <v>38</v>
      </c>
      <c r="E213" t="s">
        <v>14</v>
      </c>
      <c r="F213" s="4">
        <v>1281</v>
      </c>
      <c r="G213" s="5">
        <v>75</v>
      </c>
    </row>
    <row r="214" spans="3:7" ht="11.25" hidden="1" customHeight="1" x14ac:dyDescent="0.25">
      <c r="C214" t="s">
        <v>10</v>
      </c>
      <c r="D214" t="s">
        <v>36</v>
      </c>
      <c r="E214" t="s">
        <v>13</v>
      </c>
      <c r="F214" s="4">
        <v>945</v>
      </c>
      <c r="G214" s="5">
        <v>75</v>
      </c>
    </row>
    <row r="215" spans="3:7" ht="11.25" hidden="1" customHeight="1" x14ac:dyDescent="0.25">
      <c r="C215" t="s">
        <v>5</v>
      </c>
      <c r="D215" t="s">
        <v>37</v>
      </c>
      <c r="E215" t="s">
        <v>22</v>
      </c>
      <c r="F215" s="4">
        <v>518</v>
      </c>
      <c r="G215" s="5">
        <v>75</v>
      </c>
    </row>
    <row r="216" spans="3:7" ht="11.25" hidden="1" customHeight="1" x14ac:dyDescent="0.25">
      <c r="C216" t="s">
        <v>6</v>
      </c>
      <c r="D216" t="s">
        <v>38</v>
      </c>
      <c r="E216" t="s">
        <v>25</v>
      </c>
      <c r="F216" s="4">
        <v>469</v>
      </c>
      <c r="G216" s="5">
        <v>75</v>
      </c>
    </row>
    <row r="217" spans="3:7" ht="11.25" hidden="1" customHeight="1" x14ac:dyDescent="0.25">
      <c r="C217" t="s">
        <v>40</v>
      </c>
      <c r="D217" t="s">
        <v>37</v>
      </c>
      <c r="E217" t="s">
        <v>29</v>
      </c>
      <c r="F217" s="4">
        <v>9002</v>
      </c>
      <c r="G217" s="5">
        <v>72</v>
      </c>
    </row>
    <row r="218" spans="3:7" ht="11.25" hidden="1" customHeight="1" x14ac:dyDescent="0.25">
      <c r="C218" t="s">
        <v>41</v>
      </c>
      <c r="D218" t="s">
        <v>39</v>
      </c>
      <c r="E218" t="s">
        <v>14</v>
      </c>
      <c r="F218" s="4">
        <v>3976</v>
      </c>
      <c r="G218" s="5">
        <v>72</v>
      </c>
    </row>
    <row r="219" spans="3:7" ht="11.25" hidden="1" customHeight="1" x14ac:dyDescent="0.25">
      <c r="C219" t="s">
        <v>9</v>
      </c>
      <c r="D219" t="s">
        <v>39</v>
      </c>
      <c r="E219" t="s">
        <v>25</v>
      </c>
      <c r="F219" s="4">
        <v>3192</v>
      </c>
      <c r="G219" s="5">
        <v>72</v>
      </c>
    </row>
    <row r="220" spans="3:7" ht="11.25" hidden="1" customHeight="1" x14ac:dyDescent="0.25">
      <c r="C220" t="s">
        <v>10</v>
      </c>
      <c r="D220" t="s">
        <v>36</v>
      </c>
      <c r="E220" t="s">
        <v>27</v>
      </c>
      <c r="F220" s="4">
        <v>1407</v>
      </c>
      <c r="G220" s="5">
        <v>72</v>
      </c>
    </row>
    <row r="221" spans="3:7" ht="11.25" hidden="1" customHeight="1" x14ac:dyDescent="0.25">
      <c r="C221" t="s">
        <v>41</v>
      </c>
      <c r="D221" t="s">
        <v>35</v>
      </c>
      <c r="E221" t="s">
        <v>13</v>
      </c>
      <c r="F221" s="4">
        <v>4760</v>
      </c>
      <c r="G221" s="5">
        <v>69</v>
      </c>
    </row>
    <row r="222" spans="3:7" ht="11.25" hidden="1" customHeight="1" x14ac:dyDescent="0.25">
      <c r="C222" t="s">
        <v>3</v>
      </c>
      <c r="D222" t="s">
        <v>35</v>
      </c>
      <c r="E222" t="s">
        <v>29</v>
      </c>
      <c r="F222" s="4">
        <v>2114</v>
      </c>
      <c r="G222" s="5">
        <v>66</v>
      </c>
    </row>
    <row r="223" spans="3:7" ht="11.25" hidden="1" customHeight="1" x14ac:dyDescent="0.25">
      <c r="C223" t="s">
        <v>5</v>
      </c>
      <c r="D223" t="s">
        <v>36</v>
      </c>
      <c r="E223" t="s">
        <v>13</v>
      </c>
      <c r="F223" s="4">
        <v>6146</v>
      </c>
      <c r="G223" s="5">
        <v>63</v>
      </c>
    </row>
    <row r="224" spans="3:7" ht="11.25" hidden="1" customHeight="1" x14ac:dyDescent="0.25">
      <c r="C224" t="s">
        <v>7</v>
      </c>
      <c r="D224" t="s">
        <v>35</v>
      </c>
      <c r="E224" t="s">
        <v>14</v>
      </c>
      <c r="F224" s="4">
        <v>4606</v>
      </c>
      <c r="G224" s="5">
        <v>63</v>
      </c>
    </row>
    <row r="225" spans="3:7" ht="11.25" hidden="1" customHeight="1" x14ac:dyDescent="0.25">
      <c r="C225" t="s">
        <v>8</v>
      </c>
      <c r="D225" t="s">
        <v>38</v>
      </c>
      <c r="E225" t="s">
        <v>27</v>
      </c>
      <c r="F225" s="4">
        <v>2268</v>
      </c>
      <c r="G225" s="5">
        <v>63</v>
      </c>
    </row>
    <row r="226" spans="3:7" ht="11.25" hidden="1" customHeight="1" x14ac:dyDescent="0.25">
      <c r="C226" t="s">
        <v>6</v>
      </c>
      <c r="D226" t="s">
        <v>39</v>
      </c>
      <c r="E226" t="s">
        <v>30</v>
      </c>
      <c r="F226" s="4">
        <v>1638</v>
      </c>
      <c r="G226" s="5">
        <v>63</v>
      </c>
    </row>
    <row r="227" spans="3:7" ht="11.25" hidden="1" customHeight="1" x14ac:dyDescent="0.25">
      <c r="C227" t="s">
        <v>6</v>
      </c>
      <c r="D227" t="s">
        <v>36</v>
      </c>
      <c r="E227" t="s">
        <v>21</v>
      </c>
      <c r="F227" s="4">
        <v>497</v>
      </c>
      <c r="G227" s="5">
        <v>63</v>
      </c>
    </row>
    <row r="228" spans="3:7" ht="11.25" hidden="1" customHeight="1" x14ac:dyDescent="0.25">
      <c r="C228" t="s">
        <v>9</v>
      </c>
      <c r="D228" t="s">
        <v>38</v>
      </c>
      <c r="E228" t="s">
        <v>24</v>
      </c>
      <c r="F228" s="4">
        <v>4137</v>
      </c>
      <c r="G228" s="5">
        <v>60</v>
      </c>
    </row>
    <row r="229" spans="3:7" ht="11.25" hidden="1" customHeight="1" x14ac:dyDescent="0.25">
      <c r="C229" t="s">
        <v>9</v>
      </c>
      <c r="D229" t="s">
        <v>36</v>
      </c>
      <c r="E229" t="s">
        <v>30</v>
      </c>
      <c r="F229" s="4">
        <v>9051</v>
      </c>
      <c r="G229" s="5">
        <v>57</v>
      </c>
    </row>
    <row r="230" spans="3:7" ht="11.25" hidden="1" customHeight="1" x14ac:dyDescent="0.25">
      <c r="C230" t="s">
        <v>5</v>
      </c>
      <c r="D230" t="s">
        <v>38</v>
      </c>
      <c r="E230" t="s">
        <v>13</v>
      </c>
      <c r="F230" s="4">
        <v>7189</v>
      </c>
      <c r="G230" s="5">
        <v>54</v>
      </c>
    </row>
    <row r="231" spans="3:7" ht="11.25" hidden="1" customHeight="1" x14ac:dyDescent="0.25">
      <c r="C231" t="s">
        <v>7</v>
      </c>
      <c r="D231" t="s">
        <v>37</v>
      </c>
      <c r="E231" t="s">
        <v>30</v>
      </c>
      <c r="F231" s="4">
        <v>6454</v>
      </c>
      <c r="G231" s="5">
        <v>54</v>
      </c>
    </row>
    <row r="232" spans="3:7" ht="11.25" hidden="1" customHeight="1" x14ac:dyDescent="0.25">
      <c r="C232" t="s">
        <v>3</v>
      </c>
      <c r="D232" t="s">
        <v>34</v>
      </c>
      <c r="E232" t="s">
        <v>26</v>
      </c>
      <c r="F232" s="4">
        <v>3108</v>
      </c>
      <c r="G232" s="5">
        <v>54</v>
      </c>
    </row>
    <row r="233" spans="3:7" ht="11.25" hidden="1" customHeight="1" x14ac:dyDescent="0.25">
      <c r="C233" t="s">
        <v>6</v>
      </c>
      <c r="D233" t="s">
        <v>38</v>
      </c>
      <c r="E233" t="s">
        <v>31</v>
      </c>
      <c r="F233" s="4">
        <v>2681</v>
      </c>
      <c r="G233" s="5">
        <v>54</v>
      </c>
    </row>
    <row r="234" spans="3:7" ht="11.25" hidden="1" customHeight="1" x14ac:dyDescent="0.25">
      <c r="C234" t="s">
        <v>2</v>
      </c>
      <c r="D234" t="s">
        <v>37</v>
      </c>
      <c r="E234" t="s">
        <v>14</v>
      </c>
      <c r="F234" s="4">
        <v>1057</v>
      </c>
      <c r="G234" s="5">
        <v>54</v>
      </c>
    </row>
    <row r="235" spans="3:7" ht="11.25" hidden="1" customHeight="1" x14ac:dyDescent="0.25">
      <c r="C235" t="s">
        <v>2</v>
      </c>
      <c r="D235" t="s">
        <v>34</v>
      </c>
      <c r="E235" t="s">
        <v>13</v>
      </c>
      <c r="F235" s="4">
        <v>252</v>
      </c>
      <c r="G235" s="5">
        <v>54</v>
      </c>
    </row>
    <row r="236" spans="3:7" ht="11.25" hidden="1" customHeight="1" x14ac:dyDescent="0.25">
      <c r="C236" t="s">
        <v>5</v>
      </c>
      <c r="D236" t="s">
        <v>39</v>
      </c>
      <c r="E236" t="s">
        <v>26</v>
      </c>
      <c r="F236" s="4">
        <v>5236</v>
      </c>
      <c r="G236" s="5">
        <v>51</v>
      </c>
    </row>
    <row r="237" spans="3:7" ht="11.25" hidden="1" customHeight="1" x14ac:dyDescent="0.25">
      <c r="C237" t="s">
        <v>3</v>
      </c>
      <c r="D237" t="s">
        <v>39</v>
      </c>
      <c r="E237" t="s">
        <v>29</v>
      </c>
      <c r="F237" s="4">
        <v>3640</v>
      </c>
      <c r="G237" s="5">
        <v>51</v>
      </c>
    </row>
    <row r="238" spans="3:7" ht="11.25" hidden="1" customHeight="1" x14ac:dyDescent="0.25">
      <c r="C238" t="s">
        <v>40</v>
      </c>
      <c r="D238" t="s">
        <v>38</v>
      </c>
      <c r="E238" t="s">
        <v>24</v>
      </c>
      <c r="F238" s="4">
        <v>623</v>
      </c>
      <c r="G238" s="5">
        <v>51</v>
      </c>
    </row>
    <row r="239" spans="3:7" ht="11.25" hidden="1" customHeight="1" x14ac:dyDescent="0.25">
      <c r="C239" t="s">
        <v>2</v>
      </c>
      <c r="D239" t="s">
        <v>38</v>
      </c>
      <c r="E239" t="s">
        <v>13</v>
      </c>
      <c r="F239" s="4">
        <v>56</v>
      </c>
      <c r="G239" s="5">
        <v>51</v>
      </c>
    </row>
    <row r="240" spans="3:7" ht="11.25" hidden="1" customHeight="1" x14ac:dyDescent="0.25">
      <c r="C240" t="s">
        <v>40</v>
      </c>
      <c r="D240" t="s">
        <v>34</v>
      </c>
      <c r="E240" t="s">
        <v>26</v>
      </c>
      <c r="F240" s="4">
        <v>6748</v>
      </c>
      <c r="G240" s="5">
        <v>48</v>
      </c>
    </row>
    <row r="241" spans="3:7" ht="11.25" hidden="1" customHeight="1" x14ac:dyDescent="0.25">
      <c r="C241" t="s">
        <v>7</v>
      </c>
      <c r="D241" t="s">
        <v>37</v>
      </c>
      <c r="E241" t="s">
        <v>33</v>
      </c>
      <c r="F241" s="4">
        <v>6391</v>
      </c>
      <c r="G241" s="5">
        <v>48</v>
      </c>
    </row>
    <row r="242" spans="3:7" ht="11.25" hidden="1" customHeight="1" x14ac:dyDescent="0.25">
      <c r="C242" t="s">
        <v>7</v>
      </c>
      <c r="D242" t="s">
        <v>34</v>
      </c>
      <c r="E242" t="s">
        <v>33</v>
      </c>
      <c r="F242" s="4">
        <v>2226</v>
      </c>
      <c r="G242" s="5">
        <v>48</v>
      </c>
    </row>
    <row r="243" spans="3:7" ht="11.25" hidden="1" customHeight="1" x14ac:dyDescent="0.25">
      <c r="C243" t="s">
        <v>40</v>
      </c>
      <c r="D243" t="s">
        <v>35</v>
      </c>
      <c r="E243" t="s">
        <v>24</v>
      </c>
      <c r="F243" s="4">
        <v>1638</v>
      </c>
      <c r="G243" s="5">
        <v>48</v>
      </c>
    </row>
    <row r="244" spans="3:7" ht="11.25" hidden="1" customHeight="1" x14ac:dyDescent="0.25">
      <c r="C244" t="s">
        <v>6</v>
      </c>
      <c r="D244" t="s">
        <v>34</v>
      </c>
      <c r="E244" t="s">
        <v>4</v>
      </c>
      <c r="F244" s="4">
        <v>525</v>
      </c>
      <c r="G244" s="5">
        <v>48</v>
      </c>
    </row>
    <row r="245" spans="3:7" ht="11.25" hidden="1" customHeight="1" x14ac:dyDescent="0.25">
      <c r="C245" t="s">
        <v>2</v>
      </c>
      <c r="D245" t="s">
        <v>36</v>
      </c>
      <c r="E245" t="s">
        <v>17</v>
      </c>
      <c r="F245" s="4">
        <v>189</v>
      </c>
      <c r="G245" s="5">
        <v>48</v>
      </c>
    </row>
    <row r="246" spans="3:7" ht="11.25" hidden="1" customHeight="1" x14ac:dyDescent="0.25">
      <c r="C246" t="s">
        <v>5</v>
      </c>
      <c r="D246" t="s">
        <v>37</v>
      </c>
      <c r="E246" t="s">
        <v>31</v>
      </c>
      <c r="F246" s="4">
        <v>182</v>
      </c>
      <c r="G246" s="5">
        <v>48</v>
      </c>
    </row>
    <row r="247" spans="3:7" ht="11.25" hidden="1" customHeight="1" x14ac:dyDescent="0.25">
      <c r="C247" t="s">
        <v>5</v>
      </c>
      <c r="D247" t="s">
        <v>38</v>
      </c>
      <c r="E247" t="s">
        <v>25</v>
      </c>
      <c r="F247" s="4">
        <v>7483</v>
      </c>
      <c r="G247" s="5">
        <v>45</v>
      </c>
    </row>
    <row r="248" spans="3:7" ht="11.25" hidden="1" customHeight="1" x14ac:dyDescent="0.25">
      <c r="C248" t="s">
        <v>8</v>
      </c>
      <c r="D248" t="s">
        <v>37</v>
      </c>
      <c r="E248" t="s">
        <v>26</v>
      </c>
      <c r="F248" s="4">
        <v>6279</v>
      </c>
      <c r="G248" s="5">
        <v>45</v>
      </c>
    </row>
    <row r="249" spans="3:7" ht="11.25" hidden="1" customHeight="1" x14ac:dyDescent="0.25">
      <c r="C249" t="s">
        <v>9</v>
      </c>
      <c r="D249" t="s">
        <v>37</v>
      </c>
      <c r="E249" t="s">
        <v>28</v>
      </c>
      <c r="F249" s="4">
        <v>2919</v>
      </c>
      <c r="G249" s="5">
        <v>45</v>
      </c>
    </row>
    <row r="250" spans="3:7" ht="11.25" hidden="1" customHeight="1" x14ac:dyDescent="0.25">
      <c r="C250" t="s">
        <v>40</v>
      </c>
      <c r="D250" t="s">
        <v>38</v>
      </c>
      <c r="E250" t="s">
        <v>29</v>
      </c>
      <c r="F250" s="4">
        <v>2541</v>
      </c>
      <c r="G250" s="5">
        <v>45</v>
      </c>
    </row>
    <row r="251" spans="3:7" ht="11.25" hidden="1" customHeight="1" x14ac:dyDescent="0.25">
      <c r="C251" t="s">
        <v>7</v>
      </c>
      <c r="D251" t="s">
        <v>36</v>
      </c>
      <c r="E251" t="s">
        <v>22</v>
      </c>
      <c r="F251" s="4">
        <v>8435</v>
      </c>
      <c r="G251" s="5">
        <v>42</v>
      </c>
    </row>
    <row r="252" spans="3:7" ht="11.25" hidden="1" customHeight="1" x14ac:dyDescent="0.25">
      <c r="C252" t="s">
        <v>3</v>
      </c>
      <c r="D252" t="s">
        <v>34</v>
      </c>
      <c r="E252" t="s">
        <v>25</v>
      </c>
      <c r="F252" s="4">
        <v>6300</v>
      </c>
      <c r="G252" s="5">
        <v>42</v>
      </c>
    </row>
    <row r="253" spans="3:7" ht="11.25" hidden="1" customHeight="1" x14ac:dyDescent="0.25">
      <c r="C253" t="s">
        <v>40</v>
      </c>
      <c r="D253" t="s">
        <v>39</v>
      </c>
      <c r="E253" t="s">
        <v>15</v>
      </c>
      <c r="F253" s="4">
        <v>5775</v>
      </c>
      <c r="G253" s="5">
        <v>42</v>
      </c>
    </row>
    <row r="254" spans="3:7" ht="11.25" hidden="1" customHeight="1" x14ac:dyDescent="0.25">
      <c r="C254" t="s">
        <v>2</v>
      </c>
      <c r="D254" t="s">
        <v>37</v>
      </c>
      <c r="E254" t="s">
        <v>15</v>
      </c>
      <c r="F254" s="4">
        <v>2863</v>
      </c>
      <c r="G254" s="5">
        <v>42</v>
      </c>
    </row>
    <row r="255" spans="3:7" ht="11.25" hidden="1" customHeight="1" x14ac:dyDescent="0.25">
      <c r="C255" t="s">
        <v>7</v>
      </c>
      <c r="D255" t="s">
        <v>34</v>
      </c>
      <c r="E255" t="s">
        <v>17</v>
      </c>
      <c r="F255" s="4">
        <v>7777</v>
      </c>
      <c r="G255" s="5">
        <v>39</v>
      </c>
    </row>
    <row r="256" spans="3:7" ht="11.25" hidden="1" customHeight="1" x14ac:dyDescent="0.25">
      <c r="C256" t="s">
        <v>3</v>
      </c>
      <c r="D256" t="s">
        <v>36</v>
      </c>
      <c r="E256" t="s">
        <v>25</v>
      </c>
      <c r="F256" s="4">
        <v>3339</v>
      </c>
      <c r="G256" s="5">
        <v>39</v>
      </c>
    </row>
    <row r="257" spans="3:7" ht="11.25" hidden="1" customHeight="1" x14ac:dyDescent="0.25">
      <c r="C257" t="s">
        <v>40</v>
      </c>
      <c r="D257" t="s">
        <v>38</v>
      </c>
      <c r="E257" t="s">
        <v>31</v>
      </c>
      <c r="F257" s="4">
        <v>1988</v>
      </c>
      <c r="G257" s="5">
        <v>39</v>
      </c>
    </row>
    <row r="258" spans="3:7" ht="11.25" hidden="1" customHeight="1" x14ac:dyDescent="0.25">
      <c r="C258" t="s">
        <v>41</v>
      </c>
      <c r="D258" t="s">
        <v>34</v>
      </c>
      <c r="E258" t="s">
        <v>17</v>
      </c>
      <c r="F258" s="4">
        <v>1463</v>
      </c>
      <c r="G258" s="5">
        <v>39</v>
      </c>
    </row>
    <row r="259" spans="3:7" ht="11.25" hidden="1" customHeight="1" x14ac:dyDescent="0.25">
      <c r="C259" t="s">
        <v>3</v>
      </c>
      <c r="D259" t="s">
        <v>36</v>
      </c>
      <c r="E259" t="s">
        <v>16</v>
      </c>
      <c r="F259" s="4">
        <v>9198</v>
      </c>
      <c r="G259" s="5">
        <v>36</v>
      </c>
    </row>
    <row r="260" spans="3:7" ht="11.25" hidden="1" customHeight="1" x14ac:dyDescent="0.25">
      <c r="C260" t="s">
        <v>6</v>
      </c>
      <c r="D260" t="s">
        <v>38</v>
      </c>
      <c r="E260" t="s">
        <v>21</v>
      </c>
      <c r="F260" s="4">
        <v>7322</v>
      </c>
      <c r="G260" s="5">
        <v>36</v>
      </c>
    </row>
    <row r="261" spans="3:7" ht="11.25" hidden="1" customHeight="1" x14ac:dyDescent="0.25">
      <c r="C261" t="s">
        <v>2</v>
      </c>
      <c r="D261" t="s">
        <v>39</v>
      </c>
      <c r="E261" t="s">
        <v>15</v>
      </c>
      <c r="F261" s="4">
        <v>4802</v>
      </c>
      <c r="G261" s="5">
        <v>36</v>
      </c>
    </row>
    <row r="262" spans="3:7" ht="11.25" hidden="1" customHeight="1" x14ac:dyDescent="0.25">
      <c r="C262" t="s">
        <v>2</v>
      </c>
      <c r="D262" t="s">
        <v>39</v>
      </c>
      <c r="E262" t="s">
        <v>23</v>
      </c>
      <c r="F262" s="4">
        <v>630</v>
      </c>
      <c r="G262" s="5">
        <v>36</v>
      </c>
    </row>
    <row r="263" spans="3:7" ht="11.25" hidden="1" customHeight="1" x14ac:dyDescent="0.25">
      <c r="C263" t="s">
        <v>40</v>
      </c>
      <c r="D263" t="s">
        <v>36</v>
      </c>
      <c r="E263" t="s">
        <v>4</v>
      </c>
      <c r="F263" s="4">
        <v>217</v>
      </c>
      <c r="G263" s="5">
        <v>36</v>
      </c>
    </row>
    <row r="264" spans="3:7" ht="11.25" hidden="1" customHeight="1" x14ac:dyDescent="0.25">
      <c r="C264" t="s">
        <v>8</v>
      </c>
      <c r="D264" t="s">
        <v>37</v>
      </c>
      <c r="E264" t="s">
        <v>15</v>
      </c>
      <c r="F264" s="4">
        <v>9709</v>
      </c>
      <c r="G264" s="5">
        <v>30</v>
      </c>
    </row>
    <row r="265" spans="3:7" ht="11.25" hidden="1" customHeight="1" x14ac:dyDescent="0.25">
      <c r="C265" t="s">
        <v>40</v>
      </c>
      <c r="D265" t="s">
        <v>39</v>
      </c>
      <c r="E265" t="s">
        <v>27</v>
      </c>
      <c r="F265" s="4">
        <v>6370</v>
      </c>
      <c r="G265" s="5">
        <v>30</v>
      </c>
    </row>
    <row r="266" spans="3:7" ht="11.25" hidden="1" customHeight="1" x14ac:dyDescent="0.25">
      <c r="C266" t="s">
        <v>40</v>
      </c>
      <c r="D266" t="s">
        <v>36</v>
      </c>
      <c r="E266" t="s">
        <v>25</v>
      </c>
      <c r="F266" s="4">
        <v>5439</v>
      </c>
      <c r="G266" s="5">
        <v>30</v>
      </c>
    </row>
    <row r="267" spans="3:7" ht="11.25" hidden="1" customHeight="1" x14ac:dyDescent="0.25">
      <c r="C267" t="s">
        <v>10</v>
      </c>
      <c r="D267" t="s">
        <v>37</v>
      </c>
      <c r="E267" t="s">
        <v>23</v>
      </c>
      <c r="F267" s="4">
        <v>4683</v>
      </c>
      <c r="G267" s="5">
        <v>30</v>
      </c>
    </row>
    <row r="268" spans="3:7" ht="11.25" hidden="1" customHeight="1" x14ac:dyDescent="0.25">
      <c r="C268" t="s">
        <v>6</v>
      </c>
      <c r="D268" t="s">
        <v>36</v>
      </c>
      <c r="E268" t="s">
        <v>13</v>
      </c>
      <c r="F268" s="4">
        <v>4319</v>
      </c>
      <c r="G268" s="5">
        <v>30</v>
      </c>
    </row>
    <row r="269" spans="3:7" ht="11.25" hidden="1" customHeight="1" x14ac:dyDescent="0.25">
      <c r="C269" t="s">
        <v>8</v>
      </c>
      <c r="D269" t="s">
        <v>39</v>
      </c>
      <c r="E269" t="s">
        <v>18</v>
      </c>
      <c r="F269" s="4">
        <v>9660</v>
      </c>
      <c r="G269" s="5">
        <v>27</v>
      </c>
    </row>
    <row r="270" spans="3:7" ht="11.25" hidden="1" customHeight="1" x14ac:dyDescent="0.25">
      <c r="C270" t="s">
        <v>9</v>
      </c>
      <c r="D270" t="s">
        <v>34</v>
      </c>
      <c r="E270" t="s">
        <v>21</v>
      </c>
      <c r="F270" s="4">
        <v>6832</v>
      </c>
      <c r="G270" s="5">
        <v>27</v>
      </c>
    </row>
    <row r="271" spans="3:7" ht="11.25" hidden="1" customHeight="1" x14ac:dyDescent="0.25">
      <c r="C271" t="s">
        <v>6</v>
      </c>
      <c r="D271" t="s">
        <v>39</v>
      </c>
      <c r="E271" t="s">
        <v>17</v>
      </c>
      <c r="F271" s="4">
        <v>6048</v>
      </c>
      <c r="G271" s="5">
        <v>27</v>
      </c>
    </row>
    <row r="272" spans="3:7" ht="11.25" hidden="1" customHeight="1" x14ac:dyDescent="0.25">
      <c r="C272" t="s">
        <v>10</v>
      </c>
      <c r="D272" t="s">
        <v>37</v>
      </c>
      <c r="E272" t="s">
        <v>28</v>
      </c>
      <c r="F272" s="4">
        <v>3059</v>
      </c>
      <c r="G272" s="5">
        <v>27</v>
      </c>
    </row>
    <row r="273" spans="3:7" ht="11.25" hidden="1" customHeight="1" x14ac:dyDescent="0.25">
      <c r="C273" t="s">
        <v>7</v>
      </c>
      <c r="D273" t="s">
        <v>35</v>
      </c>
      <c r="E273" t="s">
        <v>16</v>
      </c>
      <c r="F273" s="4">
        <v>2135</v>
      </c>
      <c r="G273" s="5">
        <v>27</v>
      </c>
    </row>
    <row r="274" spans="3:7" ht="11.25" hidden="1" customHeight="1" x14ac:dyDescent="0.25">
      <c r="C274" t="s">
        <v>8</v>
      </c>
      <c r="D274" t="s">
        <v>39</v>
      </c>
      <c r="E274" t="s">
        <v>26</v>
      </c>
      <c r="F274" s="4">
        <v>1561</v>
      </c>
      <c r="G274" s="5">
        <v>27</v>
      </c>
    </row>
    <row r="275" spans="3:7" ht="11.25" hidden="1" customHeight="1" x14ac:dyDescent="0.25">
      <c r="C275" t="s">
        <v>10</v>
      </c>
      <c r="D275" t="s">
        <v>34</v>
      </c>
      <c r="E275" t="s">
        <v>22</v>
      </c>
      <c r="F275" s="4">
        <v>4053</v>
      </c>
      <c r="G275" s="5">
        <v>24</v>
      </c>
    </row>
    <row r="276" spans="3:7" ht="11.25" hidden="1" customHeight="1" x14ac:dyDescent="0.25">
      <c r="C276" t="s">
        <v>7</v>
      </c>
      <c r="D276" t="s">
        <v>34</v>
      </c>
      <c r="E276" t="s">
        <v>15</v>
      </c>
      <c r="F276" s="4">
        <v>3829</v>
      </c>
      <c r="G276" s="5">
        <v>24</v>
      </c>
    </row>
    <row r="277" spans="3:7" ht="11.25" hidden="1" customHeight="1" x14ac:dyDescent="0.25">
      <c r="C277" t="s">
        <v>5</v>
      </c>
      <c r="D277" t="s">
        <v>37</v>
      </c>
      <c r="E277" t="s">
        <v>25</v>
      </c>
      <c r="F277" s="4">
        <v>8813</v>
      </c>
      <c r="G277" s="5">
        <v>21</v>
      </c>
    </row>
    <row r="278" spans="3:7" ht="11.25" hidden="1" customHeight="1" x14ac:dyDescent="0.25">
      <c r="C278" t="s">
        <v>40</v>
      </c>
      <c r="D278" t="s">
        <v>37</v>
      </c>
      <c r="E278" t="s">
        <v>19</v>
      </c>
      <c r="F278" s="4">
        <v>7693</v>
      </c>
      <c r="G278" s="5">
        <v>21</v>
      </c>
    </row>
    <row r="279" spans="3:7" ht="11.25" hidden="1" customHeight="1" x14ac:dyDescent="0.25">
      <c r="C279" t="s">
        <v>5</v>
      </c>
      <c r="D279" t="s">
        <v>34</v>
      </c>
      <c r="E279" t="s">
        <v>27</v>
      </c>
      <c r="F279" s="4">
        <v>6986</v>
      </c>
      <c r="G279" s="5">
        <v>21</v>
      </c>
    </row>
    <row r="280" spans="3:7" ht="11.25" hidden="1" customHeight="1" x14ac:dyDescent="0.25">
      <c r="C280" t="s">
        <v>5</v>
      </c>
      <c r="D280" t="s">
        <v>38</v>
      </c>
      <c r="E280" t="s">
        <v>32</v>
      </c>
      <c r="F280" s="4">
        <v>5075</v>
      </c>
      <c r="G280" s="5">
        <v>21</v>
      </c>
    </row>
    <row r="281" spans="3:7" ht="11.25" hidden="1" customHeight="1" x14ac:dyDescent="0.25">
      <c r="C281" t="s">
        <v>7</v>
      </c>
      <c r="D281" t="s">
        <v>35</v>
      </c>
      <c r="E281" t="s">
        <v>27</v>
      </c>
      <c r="F281" s="4">
        <v>2478</v>
      </c>
      <c r="G281" s="5">
        <v>21</v>
      </c>
    </row>
    <row r="282" spans="3:7" ht="11.25" hidden="1" customHeight="1" x14ac:dyDescent="0.25">
      <c r="C282" t="s">
        <v>41</v>
      </c>
      <c r="D282" t="s">
        <v>38</v>
      </c>
      <c r="E282" t="s">
        <v>25</v>
      </c>
      <c r="F282" s="4">
        <v>154</v>
      </c>
      <c r="G282" s="5">
        <v>21</v>
      </c>
    </row>
    <row r="283" spans="3:7" ht="11.25" hidden="1" customHeight="1" x14ac:dyDescent="0.25">
      <c r="C283" t="s">
        <v>3</v>
      </c>
      <c r="D283" t="s">
        <v>34</v>
      </c>
      <c r="E283" t="s">
        <v>20</v>
      </c>
      <c r="F283" s="4">
        <v>2583</v>
      </c>
      <c r="G283" s="5">
        <v>18</v>
      </c>
    </row>
    <row r="284" spans="3:7" ht="11.25" hidden="1" customHeight="1" x14ac:dyDescent="0.25">
      <c r="C284" t="s">
        <v>3</v>
      </c>
      <c r="D284" t="s">
        <v>36</v>
      </c>
      <c r="E284" t="s">
        <v>19</v>
      </c>
      <c r="F284" s="4">
        <v>1281</v>
      </c>
      <c r="G284" s="5">
        <v>18</v>
      </c>
    </row>
    <row r="285" spans="3:7" ht="11.25" hidden="1" customHeight="1" x14ac:dyDescent="0.25">
      <c r="C285" t="s">
        <v>2</v>
      </c>
      <c r="D285" t="s">
        <v>37</v>
      </c>
      <c r="E285" t="s">
        <v>19</v>
      </c>
      <c r="F285" s="4">
        <v>238</v>
      </c>
      <c r="G285" s="5">
        <v>18</v>
      </c>
    </row>
    <row r="286" spans="3:7" ht="11.25" hidden="1" customHeight="1" x14ac:dyDescent="0.25">
      <c r="C286" t="s">
        <v>5</v>
      </c>
      <c r="D286" t="s">
        <v>36</v>
      </c>
      <c r="E286" t="s">
        <v>23</v>
      </c>
      <c r="F286" s="4">
        <v>6314</v>
      </c>
      <c r="G286" s="5">
        <v>15</v>
      </c>
    </row>
    <row r="287" spans="3:7" ht="11.25" hidden="1" customHeight="1" x14ac:dyDescent="0.25">
      <c r="C287" t="s">
        <v>5</v>
      </c>
      <c r="D287" t="s">
        <v>35</v>
      </c>
      <c r="E287" t="s">
        <v>18</v>
      </c>
      <c r="F287" s="4">
        <v>2415</v>
      </c>
      <c r="G287" s="5">
        <v>15</v>
      </c>
    </row>
    <row r="288" spans="3:7" ht="11.25" hidden="1" customHeight="1" x14ac:dyDescent="0.25">
      <c r="C288" t="s">
        <v>6</v>
      </c>
      <c r="D288" t="s">
        <v>34</v>
      </c>
      <c r="E288" t="s">
        <v>15</v>
      </c>
      <c r="F288" s="4">
        <v>1442</v>
      </c>
      <c r="G288" s="5">
        <v>15</v>
      </c>
    </row>
    <row r="289" spans="3:7" ht="11.25" hidden="1" customHeight="1" x14ac:dyDescent="0.25">
      <c r="C289" t="s">
        <v>2</v>
      </c>
      <c r="D289" t="s">
        <v>35</v>
      </c>
      <c r="E289" t="s">
        <v>19</v>
      </c>
      <c r="F289" s="4">
        <v>553</v>
      </c>
      <c r="G289" s="5">
        <v>15</v>
      </c>
    </row>
    <row r="290" spans="3:7" ht="11.25" hidden="1" customHeight="1" x14ac:dyDescent="0.25">
      <c r="C290" t="s">
        <v>40</v>
      </c>
      <c r="D290" t="s">
        <v>39</v>
      </c>
      <c r="E290" t="s">
        <v>22</v>
      </c>
      <c r="F290" s="4">
        <v>5817</v>
      </c>
      <c r="G290" s="5">
        <v>12</v>
      </c>
    </row>
    <row r="291" spans="3:7" ht="11.25" hidden="1" customHeight="1" x14ac:dyDescent="0.25">
      <c r="C291" t="s">
        <v>5</v>
      </c>
      <c r="D291" t="s">
        <v>37</v>
      </c>
      <c r="E291" t="s">
        <v>14</v>
      </c>
      <c r="F291" s="4">
        <v>4991</v>
      </c>
      <c r="G291" s="5">
        <v>12</v>
      </c>
    </row>
    <row r="292" spans="3:7" ht="11.25" hidden="1" customHeight="1" x14ac:dyDescent="0.25">
      <c r="C292" t="s">
        <v>6</v>
      </c>
      <c r="D292" t="s">
        <v>36</v>
      </c>
      <c r="E292" t="s">
        <v>32</v>
      </c>
      <c r="F292" s="4">
        <v>6118</v>
      </c>
      <c r="G292" s="5">
        <v>9</v>
      </c>
    </row>
    <row r="293" spans="3:7" ht="11.25" hidden="1" customHeight="1" x14ac:dyDescent="0.25">
      <c r="C293" t="s">
        <v>10</v>
      </c>
      <c r="D293" t="s">
        <v>34</v>
      </c>
      <c r="E293" t="s">
        <v>26</v>
      </c>
      <c r="F293" s="4">
        <v>4991</v>
      </c>
      <c r="G293" s="5">
        <v>9</v>
      </c>
    </row>
    <row r="294" spans="3:7" ht="11.25" hidden="1" customHeight="1" x14ac:dyDescent="0.25">
      <c r="C294" t="s">
        <v>41</v>
      </c>
      <c r="D294" t="s">
        <v>37</v>
      </c>
      <c r="E294" t="s">
        <v>21</v>
      </c>
      <c r="F294" s="4">
        <v>2933</v>
      </c>
      <c r="G294" s="5">
        <v>9</v>
      </c>
    </row>
    <row r="295" spans="3:7" ht="11.25" hidden="1" customHeight="1" x14ac:dyDescent="0.25">
      <c r="C295" t="s">
        <v>5</v>
      </c>
      <c r="D295" t="s">
        <v>35</v>
      </c>
      <c r="E295" t="s">
        <v>4</v>
      </c>
      <c r="F295" s="4">
        <v>2744</v>
      </c>
      <c r="G295" s="5">
        <v>9</v>
      </c>
    </row>
    <row r="296" spans="3:7" ht="11.25" hidden="1" customHeight="1" x14ac:dyDescent="0.25">
      <c r="C296" t="s">
        <v>9</v>
      </c>
      <c r="D296" t="s">
        <v>38</v>
      </c>
      <c r="E296" t="s">
        <v>17</v>
      </c>
      <c r="F296" s="4">
        <v>2408</v>
      </c>
      <c r="G296" s="5">
        <v>9</v>
      </c>
    </row>
    <row r="297" spans="3:7" ht="11.25" hidden="1" customHeight="1" x14ac:dyDescent="0.25">
      <c r="C297" t="s">
        <v>6</v>
      </c>
      <c r="D297" t="s">
        <v>37</v>
      </c>
      <c r="E297" t="s">
        <v>26</v>
      </c>
      <c r="F297" s="4">
        <v>6818</v>
      </c>
      <c r="G297" s="5">
        <v>6</v>
      </c>
    </row>
    <row r="298" spans="3:7" ht="11.25" hidden="1" customHeight="1" x14ac:dyDescent="0.25">
      <c r="C298" t="s">
        <v>10</v>
      </c>
      <c r="D298" t="s">
        <v>35</v>
      </c>
      <c r="E298" t="s">
        <v>15</v>
      </c>
      <c r="F298" s="4">
        <v>2562</v>
      </c>
      <c r="G298" s="5">
        <v>6</v>
      </c>
    </row>
    <row r="299" spans="3:7" ht="11.25" hidden="1" customHeight="1" x14ac:dyDescent="0.25">
      <c r="C299" t="s">
        <v>6</v>
      </c>
      <c r="D299" t="s">
        <v>38</v>
      </c>
      <c r="E299" t="s">
        <v>16</v>
      </c>
      <c r="F299" s="4">
        <v>938</v>
      </c>
      <c r="G299" s="5">
        <v>6</v>
      </c>
    </row>
    <row r="300" spans="3:7" ht="11.25" hidden="1" customHeight="1" x14ac:dyDescent="0.25">
      <c r="C300" t="s">
        <v>5</v>
      </c>
      <c r="D300" t="s">
        <v>36</v>
      </c>
      <c r="E300" t="s">
        <v>18</v>
      </c>
      <c r="F300" s="4">
        <v>6111</v>
      </c>
      <c r="G300" s="5">
        <v>3</v>
      </c>
    </row>
    <row r="301" spans="3:7" ht="11.25" hidden="1" customHeight="1" x14ac:dyDescent="0.25">
      <c r="C301" t="s">
        <v>41</v>
      </c>
      <c r="D301" t="s">
        <v>38</v>
      </c>
      <c r="E301" t="s">
        <v>22</v>
      </c>
      <c r="F301" s="4">
        <v>5915</v>
      </c>
      <c r="G301" s="5">
        <v>3</v>
      </c>
    </row>
    <row r="302" spans="3:7" ht="11.25" hidden="1" customHeight="1" x14ac:dyDescent="0.25">
      <c r="C302" t="s">
        <v>2</v>
      </c>
      <c r="D302" t="s">
        <v>38</v>
      </c>
      <c r="E302" t="s">
        <v>4</v>
      </c>
      <c r="F302" s="4">
        <v>3549</v>
      </c>
      <c r="G302" s="5">
        <v>3</v>
      </c>
    </row>
    <row r="303" spans="3:7" ht="11.25" hidden="1" customHeight="1" x14ac:dyDescent="0.25">
      <c r="C303" t="s">
        <v>6</v>
      </c>
      <c r="D303" t="s">
        <v>39</v>
      </c>
      <c r="E303" t="s">
        <v>24</v>
      </c>
      <c r="F303" s="4">
        <v>2989</v>
      </c>
      <c r="G303" s="5">
        <v>3</v>
      </c>
    </row>
    <row r="304" spans="3:7" ht="11.25" hidden="1" customHeight="1" x14ac:dyDescent="0.25">
      <c r="C304" t="s">
        <v>7</v>
      </c>
      <c r="D304" t="s">
        <v>37</v>
      </c>
      <c r="E304" t="s">
        <v>26</v>
      </c>
      <c r="F304" s="4">
        <v>5306</v>
      </c>
      <c r="G304" s="5">
        <v>0</v>
      </c>
    </row>
    <row r="305" spans="5:6" ht="11.25" customHeight="1" x14ac:dyDescent="0.25">
      <c r="E305" s="4"/>
      <c r="F305" s="5"/>
    </row>
    <row r="306" spans="5:6" ht="11.25" customHeight="1" x14ac:dyDescent="0.25">
      <c r="E306" s="4"/>
      <c r="F306" s="5"/>
    </row>
    <row r="307" spans="5:6" ht="11.25" customHeight="1" x14ac:dyDescent="0.25">
      <c r="E307" s="4"/>
      <c r="F307" s="5"/>
    </row>
    <row r="308" spans="5:6" ht="11.25" customHeight="1" x14ac:dyDescent="0.25">
      <c r="E308" s="4"/>
      <c r="F308" s="5"/>
    </row>
    <row r="309" spans="5:6" ht="11.25" customHeight="1" x14ac:dyDescent="0.25">
      <c r="E309" s="4"/>
      <c r="F309" s="5"/>
    </row>
    <row r="310" spans="5:6" ht="11.25" customHeight="1" x14ac:dyDescent="0.25">
      <c r="E310" s="4"/>
      <c r="F310" s="5"/>
    </row>
    <row r="311" spans="5:6" ht="11.25" customHeight="1" x14ac:dyDescent="0.25">
      <c r="E311" s="4"/>
      <c r="F311" s="5"/>
    </row>
    <row r="312" spans="5:6" ht="11.25" customHeight="1" x14ac:dyDescent="0.25">
      <c r="E312" s="4"/>
      <c r="F312" s="5"/>
    </row>
    <row r="313" spans="5:6" ht="11.25" customHeight="1" x14ac:dyDescent="0.25">
      <c r="E313" s="4"/>
      <c r="F313" s="5"/>
    </row>
    <row r="314" spans="5:6" ht="11.25" customHeight="1" x14ac:dyDescent="0.25">
      <c r="E314" s="4"/>
      <c r="F314" s="5"/>
    </row>
    <row r="315" spans="5:6" ht="11.25" customHeight="1" x14ac:dyDescent="0.25">
      <c r="E315" s="4"/>
      <c r="F315" s="5"/>
    </row>
    <row r="316" spans="5:6" ht="11.25" customHeight="1" x14ac:dyDescent="0.25">
      <c r="E316" s="4"/>
      <c r="F316" s="5"/>
    </row>
    <row r="317" spans="5:6" ht="11.25" customHeight="1" x14ac:dyDescent="0.25">
      <c r="E317" s="4"/>
      <c r="F317" s="5"/>
    </row>
    <row r="318" spans="5:6" ht="11.25" customHeight="1" x14ac:dyDescent="0.25">
      <c r="E318" s="4"/>
      <c r="F318" s="5"/>
    </row>
    <row r="319" spans="5:6" ht="11.25" customHeight="1" x14ac:dyDescent="0.25">
      <c r="E319" s="4"/>
      <c r="F319" s="5"/>
    </row>
    <row r="320" spans="5:6" ht="11.25" customHeight="1" x14ac:dyDescent="0.25">
      <c r="E320" s="4"/>
      <c r="F320" s="5"/>
    </row>
    <row r="321" spans="5:6" ht="11.25" customHeight="1" x14ac:dyDescent="0.25">
      <c r="E321" s="4"/>
      <c r="F321" s="5"/>
    </row>
    <row r="322" spans="5:6" ht="11.25" customHeight="1" x14ac:dyDescent="0.25">
      <c r="E322" s="4"/>
      <c r="F322" s="5"/>
    </row>
    <row r="323" spans="5:6" ht="11.25" customHeight="1" x14ac:dyDescent="0.25">
      <c r="E323" s="4"/>
      <c r="F323" s="5"/>
    </row>
    <row r="324" spans="5:6" ht="11.25" customHeight="1" x14ac:dyDescent="0.25">
      <c r="E324" s="4"/>
      <c r="F324" s="5"/>
    </row>
    <row r="325" spans="5:6" ht="11.25" customHeight="1" x14ac:dyDescent="0.25">
      <c r="E325" s="4"/>
      <c r="F325" s="5"/>
    </row>
    <row r="326" spans="5:6" ht="11.25" customHeight="1" x14ac:dyDescent="0.25">
      <c r="E326" s="4"/>
      <c r="F326" s="5"/>
    </row>
    <row r="327" spans="5:6" ht="11.25" customHeight="1" x14ac:dyDescent="0.25">
      <c r="E327" s="4"/>
      <c r="F327" s="5"/>
    </row>
    <row r="328" spans="5:6" ht="11.25" customHeight="1" x14ac:dyDescent="0.25">
      <c r="E328" s="4"/>
      <c r="F328" s="5"/>
    </row>
    <row r="329" spans="5:6" ht="11.25" customHeight="1" x14ac:dyDescent="0.25">
      <c r="E329" s="4"/>
      <c r="F329" s="5"/>
    </row>
    <row r="330" spans="5:6" ht="11.25" customHeight="1" x14ac:dyDescent="0.25">
      <c r="E330" s="4"/>
      <c r="F330" s="5"/>
    </row>
    <row r="331" spans="5:6" ht="11.25" customHeight="1" x14ac:dyDescent="0.25">
      <c r="E331" s="4"/>
      <c r="F331" s="5"/>
    </row>
    <row r="332" spans="5:6" ht="11.25" customHeight="1" x14ac:dyDescent="0.25">
      <c r="E332" s="4"/>
      <c r="F332" s="5"/>
    </row>
    <row r="333" spans="5:6" ht="11.25" customHeight="1" x14ac:dyDescent="0.25">
      <c r="E333" s="4"/>
      <c r="F333" s="5"/>
    </row>
    <row r="334" spans="5:6" ht="11.25" customHeight="1" x14ac:dyDescent="0.25">
      <c r="E334" s="4"/>
      <c r="F334" s="5"/>
    </row>
    <row r="335" spans="5:6" ht="11.25" customHeight="1" x14ac:dyDescent="0.25">
      <c r="E335" s="4"/>
      <c r="F335" s="5"/>
    </row>
    <row r="336" spans="5:6" ht="11.25" customHeight="1" x14ac:dyDescent="0.25">
      <c r="E336" s="4"/>
      <c r="F336" s="5"/>
    </row>
    <row r="337" spans="5:6" ht="11.25" customHeight="1" x14ac:dyDescent="0.25">
      <c r="E337" s="4"/>
      <c r="F337" s="5"/>
    </row>
    <row r="338" spans="5:6" ht="11.25" customHeight="1" x14ac:dyDescent="0.25">
      <c r="E338" s="4"/>
      <c r="F338" s="5"/>
    </row>
    <row r="339" spans="5:6" ht="11.25" customHeight="1" x14ac:dyDescent="0.25">
      <c r="E339" s="4"/>
      <c r="F339" s="5"/>
    </row>
    <row r="340" spans="5:6" ht="11.25" customHeight="1" x14ac:dyDescent="0.25">
      <c r="E340" s="4"/>
      <c r="F340" s="5"/>
    </row>
    <row r="341" spans="5:6" ht="11.25" customHeight="1" x14ac:dyDescent="0.25">
      <c r="E341" s="4"/>
      <c r="F341" s="5"/>
    </row>
    <row r="342" spans="5:6" ht="11.25" customHeight="1" x14ac:dyDescent="0.25">
      <c r="E342" s="4"/>
      <c r="F342" s="5"/>
    </row>
    <row r="343" spans="5:6" ht="11.25" customHeight="1" x14ac:dyDescent="0.25">
      <c r="E343" s="4"/>
      <c r="F343" s="5"/>
    </row>
    <row r="344" spans="5:6" ht="11.25" customHeight="1" x14ac:dyDescent="0.25">
      <c r="E344" s="4"/>
      <c r="F344" s="5"/>
    </row>
    <row r="345" spans="5:6" ht="11.25" customHeight="1" x14ac:dyDescent="0.25">
      <c r="E345" s="4"/>
      <c r="F345" s="5"/>
    </row>
    <row r="346" spans="5:6" ht="11.25" customHeight="1" x14ac:dyDescent="0.25">
      <c r="E346" s="4"/>
      <c r="F346" s="5"/>
    </row>
    <row r="347" spans="5:6" ht="11.25" customHeight="1" x14ac:dyDescent="0.25">
      <c r="E347" s="4"/>
      <c r="F347" s="5"/>
    </row>
    <row r="348" spans="5:6" ht="11.25" customHeight="1" x14ac:dyDescent="0.25">
      <c r="E348" s="4"/>
      <c r="F348" s="5"/>
    </row>
    <row r="349" spans="5:6" ht="11.25" customHeight="1" x14ac:dyDescent="0.25">
      <c r="E349" s="4"/>
      <c r="F349" s="5"/>
    </row>
    <row r="350" spans="5:6" ht="11.25" customHeight="1" x14ac:dyDescent="0.25">
      <c r="E350" s="4"/>
      <c r="F350" s="5"/>
    </row>
    <row r="351" spans="5:6" ht="11.25" customHeight="1" x14ac:dyDescent="0.25">
      <c r="E351" s="4"/>
      <c r="F351" s="5"/>
    </row>
    <row r="352" spans="5:6" ht="11.25" customHeight="1" x14ac:dyDescent="0.25">
      <c r="E352" s="4"/>
      <c r="F352" s="5"/>
    </row>
    <row r="353" spans="5:6" ht="11.25" customHeight="1" x14ac:dyDescent="0.25">
      <c r="E353" s="4"/>
      <c r="F353" s="5"/>
    </row>
    <row r="354" spans="5:6" ht="11.25" customHeight="1" x14ac:dyDescent="0.25">
      <c r="E354" s="4"/>
      <c r="F354" s="5"/>
    </row>
    <row r="355" spans="5:6" ht="11.25" customHeight="1" x14ac:dyDescent="0.25">
      <c r="E355" s="4"/>
      <c r="F355" s="5"/>
    </row>
    <row r="356" spans="5:6" ht="11.25" customHeight="1" x14ac:dyDescent="0.25">
      <c r="E356" s="4"/>
      <c r="F356" s="5"/>
    </row>
    <row r="357" spans="5:6" ht="11.25" customHeight="1" x14ac:dyDescent="0.25">
      <c r="E357" s="4"/>
      <c r="F357" s="5"/>
    </row>
    <row r="358" spans="5:6" ht="11.25" customHeight="1" x14ac:dyDescent="0.25">
      <c r="E358" s="4"/>
      <c r="F358" s="5"/>
    </row>
    <row r="359" spans="5:6" ht="11.25" customHeight="1" x14ac:dyDescent="0.25">
      <c r="E359" s="4"/>
      <c r="F359" s="5"/>
    </row>
    <row r="360" spans="5:6" ht="11.25" customHeight="1" x14ac:dyDescent="0.25">
      <c r="E360" s="4"/>
      <c r="F360" s="5"/>
    </row>
    <row r="361" spans="5:6" ht="11.25" customHeight="1" x14ac:dyDescent="0.25">
      <c r="E361" s="4"/>
      <c r="F361" s="5"/>
    </row>
    <row r="362" spans="5:6" ht="11.25" customHeight="1" x14ac:dyDescent="0.25">
      <c r="E362" s="4"/>
      <c r="F362" s="5"/>
    </row>
    <row r="363" spans="5:6" ht="11.25" customHeight="1" x14ac:dyDescent="0.25">
      <c r="E363" s="4"/>
      <c r="F363" s="5"/>
    </row>
    <row r="364" spans="5:6" ht="11.25" customHeight="1" x14ac:dyDescent="0.25">
      <c r="E364" s="4"/>
      <c r="F364" s="5"/>
    </row>
    <row r="365" spans="5:6" ht="11.25" customHeight="1" x14ac:dyDescent="0.25">
      <c r="E365" s="4"/>
      <c r="F365" s="5"/>
    </row>
    <row r="366" spans="5:6" ht="11.25" customHeight="1" x14ac:dyDescent="0.25">
      <c r="E366" s="4"/>
      <c r="F366" s="5"/>
    </row>
    <row r="367" spans="5:6" ht="11.25" customHeight="1" x14ac:dyDescent="0.25">
      <c r="E367" s="4"/>
      <c r="F367" s="5"/>
    </row>
    <row r="368" spans="5:6" ht="11.25" customHeight="1" x14ac:dyDescent="0.25">
      <c r="E368" s="4"/>
      <c r="F368" s="5"/>
    </row>
    <row r="369" spans="5:6" ht="11.25" customHeight="1" x14ac:dyDescent="0.25">
      <c r="E369" s="4"/>
      <c r="F369" s="5"/>
    </row>
    <row r="370" spans="5:6" ht="11.25" customHeight="1" x14ac:dyDescent="0.25">
      <c r="E370" s="4"/>
      <c r="F370" s="5"/>
    </row>
    <row r="371" spans="5:6" ht="11.25" customHeight="1" x14ac:dyDescent="0.25">
      <c r="E371" s="4"/>
      <c r="F371" s="5"/>
    </row>
    <row r="372" spans="5:6" ht="11.25" customHeight="1" x14ac:dyDescent="0.25">
      <c r="E372" s="4"/>
      <c r="F372" s="5"/>
    </row>
    <row r="373" spans="5:6" ht="11.25" customHeight="1" x14ac:dyDescent="0.25">
      <c r="E373" s="4"/>
      <c r="F373" s="5"/>
    </row>
    <row r="374" spans="5:6" ht="11.25" customHeight="1" x14ac:dyDescent="0.25">
      <c r="E374" s="4"/>
      <c r="F374" s="5"/>
    </row>
    <row r="375" spans="5:6" ht="11.25" customHeight="1" x14ac:dyDescent="0.25">
      <c r="E375" s="4"/>
      <c r="F375" s="5"/>
    </row>
    <row r="376" spans="5:6" ht="11.25" customHeight="1" x14ac:dyDescent="0.25">
      <c r="E376" s="4"/>
      <c r="F376" s="5"/>
    </row>
    <row r="377" spans="5:6" ht="11.25" customHeight="1" x14ac:dyDescent="0.25">
      <c r="E377" s="4"/>
      <c r="F377" s="5"/>
    </row>
    <row r="378" spans="5:6" ht="11.25" customHeight="1" x14ac:dyDescent="0.25">
      <c r="E378" s="4"/>
      <c r="F378" s="5"/>
    </row>
    <row r="379" spans="5:6" ht="11.25" customHeight="1" x14ac:dyDescent="0.25">
      <c r="E379" s="4"/>
      <c r="F379" s="5"/>
    </row>
    <row r="380" spans="5:6" ht="11.25" customHeight="1" x14ac:dyDescent="0.25">
      <c r="E380" s="4"/>
      <c r="F380" s="5"/>
    </row>
    <row r="381" spans="5:6" ht="11.25" customHeight="1" x14ac:dyDescent="0.25">
      <c r="E381" s="4"/>
      <c r="F381" s="5"/>
    </row>
    <row r="382" spans="5:6" ht="11.25" customHeight="1" x14ac:dyDescent="0.25">
      <c r="E382" s="4"/>
      <c r="F382" s="5"/>
    </row>
    <row r="383" spans="5:6" ht="11.25" customHeight="1" x14ac:dyDescent="0.25">
      <c r="E383" s="4"/>
      <c r="F383" s="5"/>
    </row>
    <row r="384" spans="5:6" ht="11.25" customHeight="1" x14ac:dyDescent="0.25">
      <c r="E384" s="4"/>
      <c r="F384" s="5"/>
    </row>
    <row r="385" spans="5:6" ht="11.25" customHeight="1" x14ac:dyDescent="0.25">
      <c r="E385" s="4"/>
      <c r="F385" s="5"/>
    </row>
    <row r="386" spans="5:6" ht="11.25" customHeight="1" x14ac:dyDescent="0.25">
      <c r="E386" s="4"/>
      <c r="F386" s="5"/>
    </row>
    <row r="387" spans="5:6" ht="11.25" customHeight="1" x14ac:dyDescent="0.25">
      <c r="E387" s="4"/>
      <c r="F387" s="5"/>
    </row>
    <row r="388" spans="5:6" ht="11.25" customHeight="1" x14ac:dyDescent="0.25">
      <c r="E388" s="4"/>
      <c r="F388" s="5"/>
    </row>
    <row r="389" spans="5:6" ht="11.25" customHeight="1" x14ac:dyDescent="0.25">
      <c r="E389" s="4"/>
      <c r="F389" s="5"/>
    </row>
    <row r="390" spans="5:6" ht="11.25" customHeight="1" x14ac:dyDescent="0.25">
      <c r="E390" s="4"/>
      <c r="F390" s="5"/>
    </row>
    <row r="391" spans="5:6" ht="11.25" customHeight="1" x14ac:dyDescent="0.25">
      <c r="E391" s="4"/>
      <c r="F391" s="5"/>
    </row>
    <row r="392" spans="5:6" ht="11.25" customHeight="1" x14ac:dyDescent="0.25">
      <c r="E392" s="4"/>
      <c r="F392" s="5"/>
    </row>
    <row r="393" spans="5:6" ht="11.25" customHeight="1" x14ac:dyDescent="0.25">
      <c r="E393" s="4"/>
      <c r="F393" s="5"/>
    </row>
    <row r="394" spans="5:6" ht="11.25" customHeight="1" x14ac:dyDescent="0.25">
      <c r="E394" s="4"/>
      <c r="F394" s="5"/>
    </row>
    <row r="395" spans="5:6" ht="11.25" customHeight="1" x14ac:dyDescent="0.25">
      <c r="E395" s="4"/>
      <c r="F395" s="5"/>
    </row>
    <row r="396" spans="5:6" ht="11.25" customHeight="1" x14ac:dyDescent="0.25">
      <c r="E396" s="4"/>
      <c r="F396" s="5"/>
    </row>
    <row r="397" spans="5:6" ht="11.25" customHeight="1" x14ac:dyDescent="0.25">
      <c r="E397" s="4"/>
      <c r="F397" s="5"/>
    </row>
    <row r="398" spans="5:6" ht="11.25" customHeight="1" x14ac:dyDescent="0.25">
      <c r="E398" s="4"/>
      <c r="F398" s="5"/>
    </row>
    <row r="399" spans="5:6" ht="11.25" customHeight="1" x14ac:dyDescent="0.25">
      <c r="E399" s="4"/>
      <c r="F399" s="5"/>
    </row>
    <row r="400" spans="5:6" ht="11.25" customHeight="1" x14ac:dyDescent="0.25">
      <c r="E400" s="4"/>
      <c r="F400" s="5"/>
    </row>
    <row r="401" spans="5:6" ht="11.25" customHeight="1" x14ac:dyDescent="0.25">
      <c r="E401" s="4"/>
      <c r="F401" s="5"/>
    </row>
    <row r="402" spans="5:6" ht="11.25" customHeight="1" x14ac:dyDescent="0.25">
      <c r="E402" s="4"/>
      <c r="F402" s="5"/>
    </row>
    <row r="403" spans="5:6" ht="11.25" customHeight="1" x14ac:dyDescent="0.25">
      <c r="E403" s="4"/>
      <c r="F403" s="5"/>
    </row>
    <row r="404" spans="5:6" ht="11.25" customHeight="1" x14ac:dyDescent="0.25">
      <c r="E404" s="4"/>
      <c r="F404" s="5"/>
    </row>
    <row r="405" spans="5:6" ht="11.25" customHeight="1" x14ac:dyDescent="0.25">
      <c r="E405" s="4"/>
      <c r="F405" s="5"/>
    </row>
    <row r="406" spans="5:6" ht="11.25" customHeight="1" x14ac:dyDescent="0.25">
      <c r="E406" s="4"/>
      <c r="F406" s="5"/>
    </row>
    <row r="407" spans="5:6" ht="11.25" customHeight="1" x14ac:dyDescent="0.25">
      <c r="E407" s="4"/>
      <c r="F407" s="5"/>
    </row>
    <row r="408" spans="5:6" ht="11.25" customHeight="1" x14ac:dyDescent="0.25">
      <c r="E408" s="4"/>
      <c r="F408" s="5"/>
    </row>
    <row r="409" spans="5:6" ht="11.25" customHeight="1" x14ac:dyDescent="0.25">
      <c r="E409" s="4"/>
      <c r="F409" s="5"/>
    </row>
    <row r="410" spans="5:6" ht="11.25" customHeight="1" x14ac:dyDescent="0.25">
      <c r="E410" s="4"/>
      <c r="F410" s="5"/>
    </row>
    <row r="411" spans="5:6" ht="11.25" customHeight="1" x14ac:dyDescent="0.25">
      <c r="E411" s="4"/>
      <c r="F411" s="5"/>
    </row>
    <row r="412" spans="5:6" ht="11.25" customHeight="1" x14ac:dyDescent="0.25">
      <c r="E412" s="4"/>
      <c r="F412" s="5"/>
    </row>
    <row r="413" spans="5:6" ht="11.25" customHeight="1" x14ac:dyDescent="0.25">
      <c r="E413" s="4"/>
      <c r="F413" s="5"/>
    </row>
    <row r="414" spans="5:6" ht="11.25" customHeight="1" x14ac:dyDescent="0.25">
      <c r="E414" s="4"/>
      <c r="F414" s="5"/>
    </row>
    <row r="415" spans="5:6" ht="11.25" customHeight="1" x14ac:dyDescent="0.25">
      <c r="E415" s="4"/>
      <c r="F415" s="5"/>
    </row>
    <row r="416" spans="5:6" ht="11.25" customHeight="1" x14ac:dyDescent="0.25">
      <c r="E416" s="4"/>
      <c r="F416" s="5"/>
    </row>
    <row r="417" spans="5:6" ht="11.25" customHeight="1" x14ac:dyDescent="0.25">
      <c r="E417" s="4"/>
      <c r="F417" s="5"/>
    </row>
    <row r="418" spans="5:6" ht="11.25" customHeight="1" x14ac:dyDescent="0.25">
      <c r="E418" s="4"/>
      <c r="F418" s="5"/>
    </row>
    <row r="419" spans="5:6" ht="11.25" customHeight="1" x14ac:dyDescent="0.25">
      <c r="E419" s="4"/>
      <c r="F419" s="5"/>
    </row>
    <row r="420" spans="5:6" ht="11.25" customHeight="1" x14ac:dyDescent="0.25">
      <c r="E420" s="4"/>
      <c r="F420" s="5"/>
    </row>
    <row r="421" spans="5:6" ht="11.25" customHeight="1" x14ac:dyDescent="0.25">
      <c r="E421" s="4"/>
      <c r="F421" s="5"/>
    </row>
    <row r="422" spans="5:6" ht="11.25" customHeight="1" x14ac:dyDescent="0.25">
      <c r="E422" s="4"/>
      <c r="F422" s="5"/>
    </row>
    <row r="423" spans="5:6" ht="11.25" customHeight="1" x14ac:dyDescent="0.25">
      <c r="E423" s="4"/>
      <c r="F423" s="5"/>
    </row>
    <row r="424" spans="5:6" ht="11.25" customHeight="1" x14ac:dyDescent="0.25">
      <c r="E424" s="4"/>
      <c r="F424" s="5"/>
    </row>
    <row r="425" spans="5:6" ht="11.25" customHeight="1" x14ac:dyDescent="0.25">
      <c r="E425" s="4"/>
      <c r="F425" s="5"/>
    </row>
    <row r="426" spans="5:6" ht="11.25" customHeight="1" x14ac:dyDescent="0.25">
      <c r="E426" s="4"/>
      <c r="F426" s="5"/>
    </row>
    <row r="427" spans="5:6" ht="11.25" customHeight="1" x14ac:dyDescent="0.25">
      <c r="E427" s="4"/>
      <c r="F427" s="5"/>
    </row>
    <row r="428" spans="5:6" ht="11.25" customHeight="1" x14ac:dyDescent="0.25">
      <c r="E428" s="4"/>
      <c r="F428" s="5"/>
    </row>
    <row r="429" spans="5:6" ht="11.25" customHeight="1" x14ac:dyDescent="0.25">
      <c r="E429" s="4"/>
      <c r="F429" s="5"/>
    </row>
    <row r="430" spans="5:6" ht="11.25" customHeight="1" x14ac:dyDescent="0.25">
      <c r="E430" s="4"/>
      <c r="F430" s="5"/>
    </row>
    <row r="431" spans="5:6" ht="11.25" customHeight="1" x14ac:dyDescent="0.25">
      <c r="E431" s="4"/>
      <c r="F431" s="5"/>
    </row>
    <row r="432" spans="5:6" ht="11.25" customHeight="1" x14ac:dyDescent="0.25">
      <c r="E432" s="4"/>
      <c r="F432" s="5"/>
    </row>
    <row r="433" spans="5:6" ht="11.25" customHeight="1" x14ac:dyDescent="0.25">
      <c r="E433" s="4"/>
      <c r="F433" s="5"/>
    </row>
    <row r="434" spans="5:6" ht="11.25" customHeight="1" x14ac:dyDescent="0.25">
      <c r="E434" s="4"/>
      <c r="F434" s="5"/>
    </row>
    <row r="435" spans="5:6" ht="11.25" customHeight="1" x14ac:dyDescent="0.25">
      <c r="E435" s="4"/>
      <c r="F435" s="5"/>
    </row>
    <row r="436" spans="5:6" ht="11.25" customHeight="1" x14ac:dyDescent="0.25">
      <c r="E436" s="4"/>
      <c r="F436" s="5"/>
    </row>
    <row r="437" spans="5:6" ht="11.25" customHeight="1" x14ac:dyDescent="0.25">
      <c r="E437" s="4"/>
      <c r="F437" s="5"/>
    </row>
    <row r="438" spans="5:6" ht="11.25" customHeight="1" x14ac:dyDescent="0.25">
      <c r="E438" s="4"/>
      <c r="F438" s="5"/>
    </row>
    <row r="439" spans="5:6" ht="11.25" customHeight="1" x14ac:dyDescent="0.25">
      <c r="E439" s="4"/>
      <c r="F439" s="5"/>
    </row>
    <row r="440" spans="5:6" ht="11.25" customHeight="1" x14ac:dyDescent="0.25">
      <c r="E440" s="4"/>
      <c r="F440" s="5"/>
    </row>
    <row r="441" spans="5:6" ht="11.25" customHeight="1" x14ac:dyDescent="0.25">
      <c r="E441" s="4"/>
      <c r="F441" s="5"/>
    </row>
    <row r="442" spans="5:6" ht="11.25" customHeight="1" x14ac:dyDescent="0.25">
      <c r="E442" s="4"/>
      <c r="F442" s="5"/>
    </row>
    <row r="443" spans="5:6" ht="11.25" customHeight="1" x14ac:dyDescent="0.25">
      <c r="E443" s="4"/>
      <c r="F443" s="5"/>
    </row>
    <row r="444" spans="5:6" ht="11.25" customHeight="1" x14ac:dyDescent="0.25">
      <c r="E444" s="4"/>
      <c r="F444" s="5"/>
    </row>
    <row r="445" spans="5:6" ht="11.25" customHeight="1" x14ac:dyDescent="0.25">
      <c r="E445" s="4"/>
      <c r="F445" s="5"/>
    </row>
    <row r="446" spans="5:6" ht="11.25" customHeight="1" x14ac:dyDescent="0.25">
      <c r="E446" s="4"/>
      <c r="F446" s="5"/>
    </row>
    <row r="447" spans="5:6" ht="11.25" customHeight="1" x14ac:dyDescent="0.25">
      <c r="E447" s="4"/>
      <c r="F447" s="5"/>
    </row>
    <row r="448" spans="5:6" ht="11.25" customHeight="1" x14ac:dyDescent="0.25">
      <c r="E448" s="4"/>
      <c r="F448" s="5"/>
    </row>
    <row r="449" spans="5:6" ht="11.25" customHeight="1" x14ac:dyDescent="0.25">
      <c r="E449" s="4"/>
      <c r="F449" s="5"/>
    </row>
    <row r="450" spans="5:6" ht="11.25" customHeight="1" x14ac:dyDescent="0.25">
      <c r="E450" s="4"/>
      <c r="F450" s="5"/>
    </row>
    <row r="451" spans="5:6" ht="11.25" customHeight="1" x14ac:dyDescent="0.25">
      <c r="E451" s="4"/>
      <c r="F451" s="5"/>
    </row>
    <row r="452" spans="5:6" ht="11.25" customHeight="1" x14ac:dyDescent="0.25">
      <c r="E452" s="4"/>
      <c r="F452" s="5"/>
    </row>
    <row r="453" spans="5:6" ht="11.25" customHeight="1" x14ac:dyDescent="0.25">
      <c r="E453" s="4"/>
      <c r="F453" s="5"/>
    </row>
    <row r="454" spans="5:6" ht="11.25" customHeight="1" x14ac:dyDescent="0.25">
      <c r="E454" s="4"/>
      <c r="F454" s="5"/>
    </row>
    <row r="455" spans="5:6" ht="11.25" customHeight="1" x14ac:dyDescent="0.25">
      <c r="E455" s="4"/>
      <c r="F455" s="5"/>
    </row>
    <row r="456" spans="5:6" ht="11.25" customHeight="1" x14ac:dyDescent="0.25">
      <c r="E456" s="4"/>
      <c r="F456" s="5"/>
    </row>
    <row r="457" spans="5:6" ht="11.25" customHeight="1" x14ac:dyDescent="0.25">
      <c r="E457" s="4"/>
      <c r="F457" s="5"/>
    </row>
    <row r="458" spans="5:6" ht="11.25" customHeight="1" x14ac:dyDescent="0.25">
      <c r="E458" s="4"/>
      <c r="F458" s="5"/>
    </row>
    <row r="459" spans="5:6" ht="11.25" customHeight="1" x14ac:dyDescent="0.25">
      <c r="E459" s="4"/>
      <c r="F459" s="5"/>
    </row>
    <row r="460" spans="5:6" ht="11.25" customHeight="1" x14ac:dyDescent="0.25">
      <c r="E460" s="4"/>
      <c r="F460" s="5"/>
    </row>
    <row r="461" spans="5:6" ht="11.25" customHeight="1" x14ac:dyDescent="0.25">
      <c r="E461" s="4"/>
      <c r="F461" s="5"/>
    </row>
    <row r="462" spans="5:6" ht="11.25" customHeight="1" x14ac:dyDescent="0.25">
      <c r="E462" s="4"/>
      <c r="F462" s="5"/>
    </row>
    <row r="463" spans="5:6" ht="11.25" customHeight="1" x14ac:dyDescent="0.25">
      <c r="E463" s="4"/>
      <c r="F463" s="5"/>
    </row>
    <row r="464" spans="5:6" ht="11.25" customHeight="1" x14ac:dyDescent="0.25">
      <c r="E464" s="4"/>
      <c r="F464" s="5"/>
    </row>
    <row r="465" spans="5:6" ht="11.25" customHeight="1" x14ac:dyDescent="0.25">
      <c r="E465" s="4"/>
      <c r="F465" s="5"/>
    </row>
    <row r="466" spans="5:6" ht="11.25" customHeight="1" x14ac:dyDescent="0.25">
      <c r="E466" s="4"/>
      <c r="F466" s="5"/>
    </row>
    <row r="467" spans="5:6" ht="11.25" customHeight="1" x14ac:dyDescent="0.25">
      <c r="E467" s="4"/>
      <c r="F467" s="5"/>
    </row>
    <row r="468" spans="5:6" ht="11.25" customHeight="1" x14ac:dyDescent="0.25">
      <c r="E468" s="4"/>
      <c r="F468" s="5"/>
    </row>
    <row r="469" spans="5:6" ht="11.25" customHeight="1" x14ac:dyDescent="0.25">
      <c r="E469" s="4"/>
      <c r="F469" s="5"/>
    </row>
    <row r="470" spans="5:6" ht="11.25" customHeight="1" x14ac:dyDescent="0.25">
      <c r="E470" s="4"/>
      <c r="F470" s="5"/>
    </row>
    <row r="471" spans="5:6" ht="11.25" customHeight="1" x14ac:dyDescent="0.25">
      <c r="E471" s="4"/>
      <c r="F471" s="5"/>
    </row>
    <row r="472" spans="5:6" ht="11.25" customHeight="1" x14ac:dyDescent="0.25">
      <c r="E472" s="4"/>
      <c r="F472" s="5"/>
    </row>
    <row r="473" spans="5:6" ht="11.25" customHeight="1" x14ac:dyDescent="0.25">
      <c r="E473" s="4"/>
      <c r="F473" s="5"/>
    </row>
    <row r="474" spans="5:6" ht="11.25" customHeight="1" x14ac:dyDescent="0.25">
      <c r="E474" s="4"/>
      <c r="F474" s="5"/>
    </row>
    <row r="475" spans="5:6" ht="11.25" customHeight="1" x14ac:dyDescent="0.25">
      <c r="E475" s="4"/>
      <c r="F475" s="5"/>
    </row>
    <row r="476" spans="5:6" ht="11.25" customHeight="1" x14ac:dyDescent="0.25">
      <c r="E476" s="4"/>
      <c r="F476" s="5"/>
    </row>
    <row r="477" spans="5:6" ht="11.25" customHeight="1" x14ac:dyDescent="0.25">
      <c r="E477" s="4"/>
      <c r="F477" s="5"/>
    </row>
    <row r="478" spans="5:6" ht="11.25" customHeight="1" x14ac:dyDescent="0.25">
      <c r="E478" s="4"/>
      <c r="F478" s="5"/>
    </row>
    <row r="479" spans="5:6" ht="11.25" customHeight="1" x14ac:dyDescent="0.25">
      <c r="E479" s="4"/>
      <c r="F479" s="5"/>
    </row>
    <row r="480" spans="5:6" ht="11.25" customHeight="1" x14ac:dyDescent="0.25">
      <c r="E480" s="4"/>
      <c r="F480" s="5"/>
    </row>
    <row r="481" spans="5:6" ht="11.25" customHeight="1" x14ac:dyDescent="0.25">
      <c r="E481" s="4"/>
      <c r="F481" s="5"/>
    </row>
    <row r="482" spans="5:6" ht="11.25" customHeight="1" x14ac:dyDescent="0.25">
      <c r="E482" s="4"/>
      <c r="F482" s="5"/>
    </row>
    <row r="483" spans="5:6" ht="11.25" customHeight="1" x14ac:dyDescent="0.25">
      <c r="E483" s="4"/>
      <c r="F483" s="5"/>
    </row>
    <row r="484" spans="5:6" ht="11.25" customHeight="1" x14ac:dyDescent="0.25">
      <c r="E484" s="4"/>
      <c r="F484" s="5"/>
    </row>
    <row r="485" spans="5:6" ht="11.25" customHeight="1" x14ac:dyDescent="0.25">
      <c r="E485" s="4"/>
      <c r="F485" s="5"/>
    </row>
    <row r="486" spans="5:6" ht="11.25" customHeight="1" x14ac:dyDescent="0.25">
      <c r="E486" s="4"/>
      <c r="F486" s="5"/>
    </row>
    <row r="487" spans="5:6" ht="11.25" customHeight="1" x14ac:dyDescent="0.25">
      <c r="E487" s="4"/>
      <c r="F487" s="5"/>
    </row>
    <row r="488" spans="5:6" ht="11.25" customHeight="1" x14ac:dyDescent="0.25">
      <c r="E488" s="4"/>
      <c r="F488" s="5"/>
    </row>
    <row r="489" spans="5:6" ht="11.25" customHeight="1" x14ac:dyDescent="0.25">
      <c r="E489" s="4"/>
      <c r="F489" s="5"/>
    </row>
    <row r="490" spans="5:6" ht="11.25" customHeight="1" x14ac:dyDescent="0.25">
      <c r="E490" s="4"/>
      <c r="F490" s="5"/>
    </row>
    <row r="491" spans="5:6" ht="11.25" customHeight="1" x14ac:dyDescent="0.25">
      <c r="E491" s="4"/>
      <c r="F491" s="5"/>
    </row>
    <row r="492" spans="5:6" ht="11.25" customHeight="1" x14ac:dyDescent="0.25">
      <c r="E492" s="4"/>
      <c r="F492" s="5"/>
    </row>
    <row r="493" spans="5:6" ht="11.25" customHeight="1" x14ac:dyDescent="0.25">
      <c r="E493" s="4"/>
      <c r="F493" s="5"/>
    </row>
    <row r="494" spans="5:6" ht="11.25" customHeight="1" x14ac:dyDescent="0.25">
      <c r="E494" s="4"/>
      <c r="F494" s="5"/>
    </row>
    <row r="495" spans="5:6" ht="11.25" customHeight="1" x14ac:dyDescent="0.25">
      <c r="E495" s="4"/>
      <c r="F495" s="5"/>
    </row>
    <row r="496" spans="5:6" ht="11.25" customHeight="1" x14ac:dyDescent="0.25">
      <c r="E496" s="4"/>
      <c r="F496" s="5"/>
    </row>
    <row r="497" spans="5:6" ht="11.25" customHeight="1" x14ac:dyDescent="0.25">
      <c r="E497" s="4"/>
      <c r="F497" s="5"/>
    </row>
    <row r="498" spans="5:6" ht="11.25" customHeight="1" x14ac:dyDescent="0.25">
      <c r="E498" s="4"/>
      <c r="F498" s="5"/>
    </row>
    <row r="499" spans="5:6" ht="11.25" customHeight="1" x14ac:dyDescent="0.25">
      <c r="E499" s="4"/>
      <c r="F499" s="5"/>
    </row>
    <row r="500" spans="5:6" ht="11.25" customHeight="1" x14ac:dyDescent="0.25">
      <c r="E500" s="4"/>
      <c r="F500" s="5"/>
    </row>
    <row r="501" spans="5:6" ht="11.25" customHeight="1" x14ac:dyDescent="0.25">
      <c r="E501" s="4"/>
      <c r="F501" s="5"/>
    </row>
    <row r="502" spans="5:6" ht="11.25" customHeight="1" x14ac:dyDescent="0.25">
      <c r="E502" s="4"/>
      <c r="F502" s="5"/>
    </row>
    <row r="503" spans="5:6" ht="11.25" customHeight="1" x14ac:dyDescent="0.25">
      <c r="E503" s="4"/>
      <c r="F503" s="5"/>
    </row>
    <row r="504" spans="5:6" ht="11.25" customHeight="1" x14ac:dyDescent="0.25">
      <c r="E504" s="4"/>
      <c r="F504" s="5"/>
    </row>
    <row r="505" spans="5:6" ht="11.25" customHeight="1" x14ac:dyDescent="0.25">
      <c r="E505" s="4"/>
      <c r="F505" s="5"/>
    </row>
    <row r="506" spans="5:6" ht="11.25" customHeight="1" x14ac:dyDescent="0.25">
      <c r="E506" s="4"/>
      <c r="F506" s="5"/>
    </row>
    <row r="507" spans="5:6" ht="11.25" customHeight="1" x14ac:dyDescent="0.25">
      <c r="E507" s="4"/>
      <c r="F507" s="5"/>
    </row>
    <row r="508" spans="5:6" ht="11.25" customHeight="1" x14ac:dyDescent="0.25">
      <c r="E508" s="4"/>
      <c r="F508" s="5"/>
    </row>
    <row r="509" spans="5:6" ht="11.25" customHeight="1" x14ac:dyDescent="0.25">
      <c r="E509" s="4"/>
      <c r="F509" s="5"/>
    </row>
    <row r="510" spans="5:6" ht="11.25" customHeight="1" x14ac:dyDescent="0.25">
      <c r="E510" s="4"/>
      <c r="F510" s="5"/>
    </row>
    <row r="511" spans="5:6" ht="11.25" customHeight="1" x14ac:dyDescent="0.25">
      <c r="E511" s="4"/>
      <c r="F511" s="5"/>
    </row>
    <row r="512" spans="5:6" ht="11.25" customHeight="1" x14ac:dyDescent="0.25">
      <c r="E512" s="4"/>
      <c r="F512" s="5"/>
    </row>
    <row r="513" spans="5:6" ht="11.25" customHeight="1" x14ac:dyDescent="0.25">
      <c r="E513" s="4"/>
      <c r="F513" s="5"/>
    </row>
    <row r="514" spans="5:6" ht="11.25" customHeight="1" x14ac:dyDescent="0.25">
      <c r="E514" s="4"/>
      <c r="F514" s="5"/>
    </row>
    <row r="515" spans="5:6" ht="11.25" customHeight="1" x14ac:dyDescent="0.25">
      <c r="E515" s="4"/>
      <c r="F515" s="5"/>
    </row>
    <row r="516" spans="5:6" ht="11.25" customHeight="1" x14ac:dyDescent="0.25">
      <c r="E516" s="4"/>
      <c r="F516" s="5"/>
    </row>
    <row r="517" spans="5:6" ht="11.25" customHeight="1" x14ac:dyDescent="0.25">
      <c r="E517" s="4"/>
      <c r="F517" s="5"/>
    </row>
    <row r="518" spans="5:6" ht="11.25" customHeight="1" x14ac:dyDescent="0.25">
      <c r="E518" s="4"/>
      <c r="F518" s="5"/>
    </row>
    <row r="519" spans="5:6" ht="11.25" customHeight="1" x14ac:dyDescent="0.25">
      <c r="E519" s="4"/>
      <c r="F519" s="5"/>
    </row>
    <row r="520" spans="5:6" ht="11.25" customHeight="1" x14ac:dyDescent="0.25">
      <c r="E520" s="4"/>
      <c r="F520" s="5"/>
    </row>
    <row r="521" spans="5:6" ht="11.25" customHeight="1" x14ac:dyDescent="0.25">
      <c r="E521" s="4"/>
      <c r="F521" s="5"/>
    </row>
    <row r="522" spans="5:6" ht="11.25" customHeight="1" x14ac:dyDescent="0.25">
      <c r="E522" s="4"/>
      <c r="F522" s="5"/>
    </row>
    <row r="523" spans="5:6" ht="11.25" customHeight="1" x14ac:dyDescent="0.25">
      <c r="E523" s="4"/>
      <c r="F523" s="5"/>
    </row>
    <row r="524" spans="5:6" ht="11.25" customHeight="1" x14ac:dyDescent="0.25">
      <c r="E524" s="4"/>
      <c r="F524" s="5"/>
    </row>
    <row r="525" spans="5:6" ht="11.25" customHeight="1" x14ac:dyDescent="0.25">
      <c r="E525" s="4"/>
      <c r="F525" s="5"/>
    </row>
    <row r="526" spans="5:6" ht="11.25" customHeight="1" x14ac:dyDescent="0.25">
      <c r="E526" s="4"/>
      <c r="F526" s="5"/>
    </row>
    <row r="527" spans="5:6" ht="11.25" customHeight="1" x14ac:dyDescent="0.25">
      <c r="E527" s="4"/>
      <c r="F527" s="5"/>
    </row>
    <row r="528" spans="5:6" ht="11.25" customHeight="1" x14ac:dyDescent="0.25">
      <c r="E528" s="4"/>
      <c r="F528" s="5"/>
    </row>
    <row r="529" spans="5:6" ht="11.25" customHeight="1" x14ac:dyDescent="0.25">
      <c r="E529" s="4"/>
      <c r="F529" s="5"/>
    </row>
    <row r="530" spans="5:6" ht="11.25" customHeight="1" x14ac:dyDescent="0.25">
      <c r="E530" s="4"/>
      <c r="F530" s="5"/>
    </row>
    <row r="531" spans="5:6" ht="11.25" customHeight="1" x14ac:dyDescent="0.25">
      <c r="E531" s="4"/>
      <c r="F531" s="5"/>
    </row>
    <row r="532" spans="5:6" ht="11.25" customHeight="1" x14ac:dyDescent="0.25">
      <c r="E532" s="4"/>
      <c r="F532" s="5"/>
    </row>
    <row r="533" spans="5:6" ht="11.25" customHeight="1" x14ac:dyDescent="0.25">
      <c r="E533" s="4"/>
      <c r="F533" s="5"/>
    </row>
    <row r="534" spans="5:6" ht="11.25" customHeight="1" x14ac:dyDescent="0.25">
      <c r="E534" s="4"/>
      <c r="F534" s="5"/>
    </row>
    <row r="535" spans="5:6" ht="11.25" customHeight="1" x14ac:dyDescent="0.25">
      <c r="E535" s="4"/>
      <c r="F535" s="5"/>
    </row>
    <row r="536" spans="5:6" ht="11.25" customHeight="1" x14ac:dyDescent="0.25">
      <c r="E536" s="4"/>
      <c r="F536" s="5"/>
    </row>
    <row r="537" spans="5:6" ht="11.25" customHeight="1" x14ac:dyDescent="0.25">
      <c r="E537" s="4"/>
      <c r="F537" s="5"/>
    </row>
    <row r="538" spans="5:6" ht="11.25" customHeight="1" x14ac:dyDescent="0.25">
      <c r="E538" s="4"/>
      <c r="F538" s="5"/>
    </row>
    <row r="539" spans="5:6" ht="11.25" customHeight="1" x14ac:dyDescent="0.25">
      <c r="E539" s="4"/>
      <c r="F539" s="5"/>
    </row>
    <row r="540" spans="5:6" ht="11.25" customHeight="1" x14ac:dyDescent="0.25">
      <c r="E540" s="4"/>
      <c r="F540" s="5"/>
    </row>
    <row r="541" spans="5:6" ht="11.25" customHeight="1" x14ac:dyDescent="0.25">
      <c r="E541" s="4"/>
      <c r="F541" s="5"/>
    </row>
    <row r="542" spans="5:6" ht="11.25" customHeight="1" x14ac:dyDescent="0.25">
      <c r="E542" s="4"/>
      <c r="F542" s="5"/>
    </row>
    <row r="543" spans="5:6" ht="11.25" customHeight="1" x14ac:dyDescent="0.25">
      <c r="E543" s="4"/>
      <c r="F543" s="5"/>
    </row>
    <row r="544" spans="5:6" ht="11.25" customHeight="1" x14ac:dyDescent="0.25">
      <c r="E544" s="4"/>
      <c r="F544" s="5"/>
    </row>
    <row r="545" spans="5:6" ht="11.25" customHeight="1" x14ac:dyDescent="0.25">
      <c r="E545" s="4"/>
      <c r="F545" s="5"/>
    </row>
    <row r="546" spans="5:6" ht="11.25" customHeight="1" x14ac:dyDescent="0.25">
      <c r="E546" s="4"/>
      <c r="F546" s="5"/>
    </row>
    <row r="547" spans="5:6" ht="11.25" customHeight="1" x14ac:dyDescent="0.25">
      <c r="E547" s="4"/>
      <c r="F547" s="5"/>
    </row>
    <row r="548" spans="5:6" ht="11.25" customHeight="1" x14ac:dyDescent="0.25">
      <c r="E548" s="4"/>
      <c r="F548" s="5"/>
    </row>
    <row r="549" spans="5:6" ht="11.25" customHeight="1" x14ac:dyDescent="0.25">
      <c r="E549" s="4"/>
      <c r="F549" s="5"/>
    </row>
    <row r="550" spans="5:6" ht="11.25" customHeight="1" x14ac:dyDescent="0.25">
      <c r="E550" s="4"/>
      <c r="F550" s="5"/>
    </row>
    <row r="551" spans="5:6" ht="11.25" customHeight="1" x14ac:dyDescent="0.25">
      <c r="E551" s="4"/>
      <c r="F551" s="5"/>
    </row>
    <row r="552" spans="5:6" ht="11.25" customHeight="1" x14ac:dyDescent="0.25">
      <c r="E552" s="4"/>
      <c r="F552" s="5"/>
    </row>
    <row r="553" spans="5:6" ht="11.25" customHeight="1" x14ac:dyDescent="0.25">
      <c r="E553" s="4"/>
      <c r="F553" s="5"/>
    </row>
    <row r="554" spans="5:6" ht="11.25" customHeight="1" x14ac:dyDescent="0.25">
      <c r="E554" s="4"/>
      <c r="F554" s="5"/>
    </row>
    <row r="555" spans="5:6" ht="11.25" customHeight="1" x14ac:dyDescent="0.25">
      <c r="E555" s="4"/>
      <c r="F555" s="5"/>
    </row>
    <row r="556" spans="5:6" ht="11.25" customHeight="1" x14ac:dyDescent="0.25">
      <c r="E556" s="4"/>
      <c r="F556" s="5"/>
    </row>
    <row r="557" spans="5:6" ht="11.25" customHeight="1" x14ac:dyDescent="0.25">
      <c r="E557" s="4"/>
      <c r="F557" s="5"/>
    </row>
    <row r="558" spans="5:6" ht="11.25" customHeight="1" x14ac:dyDescent="0.25">
      <c r="E558" s="4"/>
      <c r="F558" s="5"/>
    </row>
    <row r="559" spans="5:6" ht="11.25" customHeight="1" x14ac:dyDescent="0.25">
      <c r="E559" s="4"/>
      <c r="F559" s="5"/>
    </row>
    <row r="560" spans="5:6" ht="11.25" customHeight="1" x14ac:dyDescent="0.25">
      <c r="E560" s="4"/>
      <c r="F560" s="5"/>
    </row>
    <row r="561" spans="5:6" ht="11.25" customHeight="1" x14ac:dyDescent="0.25">
      <c r="E561" s="4"/>
      <c r="F561" s="5"/>
    </row>
    <row r="562" spans="5:6" ht="11.25" customHeight="1" x14ac:dyDescent="0.25">
      <c r="E562" s="4"/>
      <c r="F562" s="5"/>
    </row>
    <row r="563" spans="5:6" ht="11.25" customHeight="1" x14ac:dyDescent="0.25">
      <c r="E563" s="4"/>
      <c r="F563" s="5"/>
    </row>
    <row r="564" spans="5:6" ht="11.25" customHeight="1" x14ac:dyDescent="0.25">
      <c r="E564" s="4"/>
      <c r="F564" s="5"/>
    </row>
    <row r="565" spans="5:6" ht="11.25" customHeight="1" x14ac:dyDescent="0.25">
      <c r="E565" s="4"/>
      <c r="F565" s="5"/>
    </row>
    <row r="566" spans="5:6" ht="11.25" customHeight="1" x14ac:dyDescent="0.25">
      <c r="E566" s="4"/>
      <c r="F566" s="5"/>
    </row>
    <row r="567" spans="5:6" ht="11.25" customHeight="1" x14ac:dyDescent="0.25">
      <c r="E567" s="4"/>
      <c r="F567" s="5"/>
    </row>
    <row r="568" spans="5:6" ht="11.25" customHeight="1" x14ac:dyDescent="0.25">
      <c r="E568" s="4"/>
      <c r="F568" s="5"/>
    </row>
    <row r="569" spans="5:6" ht="11.25" customHeight="1" x14ac:dyDescent="0.25">
      <c r="E569" s="4"/>
      <c r="F569" s="5"/>
    </row>
    <row r="570" spans="5:6" ht="11.25" customHeight="1" x14ac:dyDescent="0.25">
      <c r="E570" s="4"/>
      <c r="F570" s="5"/>
    </row>
    <row r="571" spans="5:6" ht="11.25" customHeight="1" x14ac:dyDescent="0.25">
      <c r="E571" s="4"/>
      <c r="F571" s="5"/>
    </row>
    <row r="572" spans="5:6" ht="11.25" customHeight="1" x14ac:dyDescent="0.25">
      <c r="E572" s="4"/>
      <c r="F572" s="5"/>
    </row>
    <row r="573" spans="5:6" ht="11.25" customHeight="1" x14ac:dyDescent="0.25">
      <c r="E573" s="4"/>
      <c r="F573" s="5"/>
    </row>
    <row r="574" spans="5:6" ht="11.25" customHeight="1" x14ac:dyDescent="0.25">
      <c r="E574" s="4"/>
      <c r="F574" s="5"/>
    </row>
    <row r="575" spans="5:6" ht="11.25" customHeight="1" x14ac:dyDescent="0.25">
      <c r="E575" s="4"/>
      <c r="F575" s="5"/>
    </row>
    <row r="576" spans="5:6" ht="11.25" customHeight="1" x14ac:dyDescent="0.25">
      <c r="E576" s="4"/>
      <c r="F576" s="5"/>
    </row>
    <row r="577" spans="5:6" ht="11.25" customHeight="1" x14ac:dyDescent="0.25">
      <c r="E577" s="4"/>
      <c r="F577" s="5"/>
    </row>
    <row r="578" spans="5:6" ht="11.25" customHeight="1" x14ac:dyDescent="0.25">
      <c r="E578" s="4"/>
      <c r="F578" s="5"/>
    </row>
    <row r="579" spans="5:6" ht="11.25" customHeight="1" x14ac:dyDescent="0.25">
      <c r="E579" s="4"/>
      <c r="F579" s="5"/>
    </row>
    <row r="580" spans="5:6" ht="11.25" customHeight="1" x14ac:dyDescent="0.25">
      <c r="E580" s="4"/>
      <c r="F580" s="5"/>
    </row>
    <row r="581" spans="5:6" ht="11.25" customHeight="1" x14ac:dyDescent="0.25">
      <c r="E581" s="4"/>
      <c r="F581" s="5"/>
    </row>
    <row r="582" spans="5:6" ht="11.25" customHeight="1" x14ac:dyDescent="0.25">
      <c r="E582" s="4"/>
      <c r="F582" s="5"/>
    </row>
    <row r="583" spans="5:6" ht="11.25" customHeight="1" x14ac:dyDescent="0.25">
      <c r="E583" s="4"/>
      <c r="F583" s="5"/>
    </row>
    <row r="584" spans="5:6" ht="11.25" customHeight="1" x14ac:dyDescent="0.25">
      <c r="E584" s="4"/>
      <c r="F584" s="5"/>
    </row>
    <row r="585" spans="5:6" ht="11.25" customHeight="1" x14ac:dyDescent="0.25">
      <c r="E585" s="4"/>
      <c r="F585" s="5"/>
    </row>
    <row r="586" spans="5:6" ht="11.25" customHeight="1" x14ac:dyDescent="0.25">
      <c r="E586" s="4"/>
      <c r="F586" s="5"/>
    </row>
    <row r="587" spans="5:6" ht="11.25" customHeight="1" x14ac:dyDescent="0.25">
      <c r="E587" s="4"/>
      <c r="F587" s="5"/>
    </row>
    <row r="588" spans="5:6" ht="11.25" customHeight="1" x14ac:dyDescent="0.25">
      <c r="E588" s="4"/>
      <c r="F588" s="5"/>
    </row>
    <row r="589" spans="5:6" ht="11.25" customHeight="1" x14ac:dyDescent="0.25">
      <c r="E589" s="4"/>
      <c r="F589" s="5"/>
    </row>
    <row r="590" spans="5:6" ht="11.25" customHeight="1" x14ac:dyDescent="0.25">
      <c r="E590" s="4"/>
      <c r="F590" s="5"/>
    </row>
    <row r="591" spans="5:6" ht="11.25" customHeight="1" x14ac:dyDescent="0.25">
      <c r="E591" s="4"/>
      <c r="F591" s="5"/>
    </row>
    <row r="592" spans="5:6" ht="11.25" customHeight="1" x14ac:dyDescent="0.25">
      <c r="E592" s="4"/>
      <c r="F592" s="5"/>
    </row>
    <row r="593" spans="5:6" ht="11.25" customHeight="1" x14ac:dyDescent="0.25">
      <c r="E593" s="4"/>
      <c r="F593" s="5"/>
    </row>
    <row r="594" spans="5:6" ht="11.25" customHeight="1" x14ac:dyDescent="0.25">
      <c r="E594" s="4"/>
      <c r="F594" s="5"/>
    </row>
    <row r="595" spans="5:6" ht="11.25" customHeight="1" x14ac:dyDescent="0.25">
      <c r="E595" s="4"/>
      <c r="F595" s="5"/>
    </row>
    <row r="596" spans="5:6" ht="11.25" customHeight="1" x14ac:dyDescent="0.25">
      <c r="E596" s="4"/>
      <c r="F596" s="5"/>
    </row>
    <row r="597" spans="5:6" ht="11.25" customHeight="1" x14ac:dyDescent="0.25">
      <c r="E597" s="4"/>
      <c r="F597" s="5"/>
    </row>
    <row r="598" spans="5:6" ht="11.25" customHeight="1" x14ac:dyDescent="0.25">
      <c r="E598" s="4"/>
      <c r="F598" s="5"/>
    </row>
    <row r="599" spans="5:6" ht="11.25" customHeight="1" x14ac:dyDescent="0.25">
      <c r="E599" s="4"/>
      <c r="F599" s="5"/>
    </row>
    <row r="600" spans="5:6" ht="11.25" customHeight="1" x14ac:dyDescent="0.25">
      <c r="E600" s="4"/>
      <c r="F600" s="5"/>
    </row>
    <row r="601" spans="5:6" ht="11.25" customHeight="1" x14ac:dyDescent="0.25">
      <c r="E601" s="4"/>
      <c r="F601" s="5"/>
    </row>
    <row r="602" spans="5:6" ht="11.25" customHeight="1" x14ac:dyDescent="0.25">
      <c r="E602" s="4"/>
      <c r="F602" s="5"/>
    </row>
    <row r="603" spans="5:6" ht="11.25" customHeight="1" x14ac:dyDescent="0.25">
      <c r="E603" s="4"/>
      <c r="F603" s="5"/>
    </row>
    <row r="604" spans="5:6" ht="11.25" customHeight="1" x14ac:dyDescent="0.25">
      <c r="E604" s="4"/>
      <c r="F604" s="5"/>
    </row>
    <row r="605" spans="5:6" ht="11.25" customHeight="1" x14ac:dyDescent="0.25">
      <c r="E605" s="4"/>
      <c r="F605" s="5"/>
    </row>
    <row r="606" spans="5:6" ht="11.25" customHeight="1" x14ac:dyDescent="0.25">
      <c r="E606" s="4"/>
      <c r="F606" s="5"/>
    </row>
    <row r="607" spans="5:6" ht="11.25" customHeight="1" x14ac:dyDescent="0.25">
      <c r="E607" s="4"/>
      <c r="F607" s="5"/>
    </row>
    <row r="608" spans="5:6" ht="11.25" customHeight="1" x14ac:dyDescent="0.25">
      <c r="E608" s="4"/>
      <c r="F608" s="5"/>
    </row>
    <row r="609" spans="5:6" ht="11.25" customHeight="1" x14ac:dyDescent="0.25">
      <c r="E609" s="4"/>
      <c r="F609" s="5"/>
    </row>
    <row r="610" spans="5:6" ht="11.25" customHeight="1" x14ac:dyDescent="0.25">
      <c r="E610" s="4"/>
      <c r="F610" s="5"/>
    </row>
    <row r="611" spans="5:6" ht="11.25" customHeight="1" x14ac:dyDescent="0.25">
      <c r="E611" s="4"/>
      <c r="F611" s="5"/>
    </row>
    <row r="612" spans="5:6" ht="11.25" customHeight="1" x14ac:dyDescent="0.25">
      <c r="E612" s="4"/>
      <c r="F612" s="5"/>
    </row>
    <row r="613" spans="5:6" ht="11.25" customHeight="1" x14ac:dyDescent="0.25">
      <c r="E613" s="4"/>
      <c r="F613" s="5"/>
    </row>
    <row r="614" spans="5:6" ht="11.25" customHeight="1" x14ac:dyDescent="0.25">
      <c r="E614" s="4"/>
      <c r="F614" s="5"/>
    </row>
    <row r="615" spans="5:6" ht="11.25" customHeight="1" x14ac:dyDescent="0.25">
      <c r="E615" s="4"/>
      <c r="F615" s="5"/>
    </row>
    <row r="616" spans="5:6" ht="11.25" customHeight="1" x14ac:dyDescent="0.25">
      <c r="E616" s="4"/>
      <c r="F616" s="5"/>
    </row>
    <row r="617" spans="5:6" ht="11.25" customHeight="1" x14ac:dyDescent="0.25">
      <c r="E617" s="4"/>
      <c r="F617" s="5"/>
    </row>
    <row r="618" spans="5:6" ht="11.25" customHeight="1" x14ac:dyDescent="0.25">
      <c r="E618" s="4"/>
      <c r="F618" s="5"/>
    </row>
    <row r="619" spans="5:6" ht="11.25" customHeight="1" x14ac:dyDescent="0.25">
      <c r="E619" s="4"/>
      <c r="F619" s="5"/>
    </row>
    <row r="620" spans="5:6" ht="11.25" customHeight="1" x14ac:dyDescent="0.25">
      <c r="E620" s="4"/>
      <c r="F620" s="5"/>
    </row>
    <row r="621" spans="5:6" ht="11.25" customHeight="1" x14ac:dyDescent="0.25">
      <c r="E621" s="4"/>
      <c r="F621" s="5"/>
    </row>
    <row r="622" spans="5:6" ht="11.25" customHeight="1" x14ac:dyDescent="0.25">
      <c r="E622" s="4"/>
      <c r="F622" s="5"/>
    </row>
    <row r="623" spans="5:6" ht="11.25" customHeight="1" x14ac:dyDescent="0.25">
      <c r="E623" s="4"/>
      <c r="F623" s="5"/>
    </row>
    <row r="624" spans="5:6" ht="11.25" customHeight="1" x14ac:dyDescent="0.25">
      <c r="E624" s="4"/>
      <c r="F624" s="5"/>
    </row>
    <row r="625" spans="5:6" ht="11.25" customHeight="1" x14ac:dyDescent="0.25">
      <c r="E625" s="4"/>
      <c r="F625" s="5"/>
    </row>
    <row r="626" spans="5:6" ht="11.25" customHeight="1" x14ac:dyDescent="0.25">
      <c r="E626" s="4"/>
      <c r="F626" s="5"/>
    </row>
    <row r="627" spans="5:6" ht="11.25" customHeight="1" x14ac:dyDescent="0.25">
      <c r="E627" s="4"/>
      <c r="F627" s="5"/>
    </row>
    <row r="628" spans="5:6" ht="11.25" customHeight="1" x14ac:dyDescent="0.25">
      <c r="E628" s="4"/>
      <c r="F628" s="5"/>
    </row>
    <row r="629" spans="5:6" ht="11.25" customHeight="1" x14ac:dyDescent="0.25">
      <c r="E629" s="4"/>
      <c r="F629" s="5"/>
    </row>
    <row r="630" spans="5:6" ht="11.25" customHeight="1" x14ac:dyDescent="0.25">
      <c r="E630" s="4"/>
      <c r="F630" s="5"/>
    </row>
    <row r="631" spans="5:6" ht="11.25" customHeight="1" x14ac:dyDescent="0.25">
      <c r="E631" s="4"/>
      <c r="F631" s="5"/>
    </row>
    <row r="632" spans="5:6" ht="11.25" customHeight="1" x14ac:dyDescent="0.25">
      <c r="E632" s="4"/>
      <c r="F632" s="5"/>
    </row>
    <row r="633" spans="5:6" ht="11.25" customHeight="1" x14ac:dyDescent="0.25">
      <c r="E633" s="4"/>
      <c r="F633" s="5"/>
    </row>
    <row r="634" spans="5:6" ht="11.25" customHeight="1" x14ac:dyDescent="0.25">
      <c r="E634" s="4"/>
      <c r="F634" s="5"/>
    </row>
    <row r="635" spans="5:6" ht="11.25" customHeight="1" x14ac:dyDescent="0.25">
      <c r="E635" s="4"/>
      <c r="F635" s="5"/>
    </row>
  </sheetData>
  <conditionalFormatting sqref="F5:F304">
    <cfRule type="top10" dxfId="0" priority="1" rank="10"/>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05C2-6340-45A8-8D6F-E7058C80A21B}">
  <dimension ref="A1:M635"/>
  <sheetViews>
    <sheetView showGridLines="0" workbookViewId="0">
      <selection activeCell="C1" sqref="C1"/>
    </sheetView>
  </sheetViews>
  <sheetFormatPr defaultRowHeight="15" x14ac:dyDescent="0.25"/>
  <cols>
    <col min="1" max="1" width="1.7109375" customWidth="1"/>
    <col min="2" max="2" width="3.7109375" customWidth="1"/>
    <col min="3" max="3" width="16" bestFit="1" customWidth="1"/>
    <col min="4" max="4" width="17.28515625" customWidth="1"/>
    <col min="5" max="5" width="13.7109375" customWidth="1"/>
    <col min="6" max="6" width="12.42578125" customWidth="1"/>
    <col min="8" max="8" width="14.140625" customWidth="1"/>
    <col min="17" max="17" width="21.85546875" bestFit="1" customWidth="1"/>
    <col min="18" max="18" width="14.42578125" customWidth="1"/>
    <col min="23" max="23" width="21.85546875" customWidth="1"/>
  </cols>
  <sheetData>
    <row r="1" spans="1:13" s="2" customFormat="1" ht="52.5" customHeight="1" x14ac:dyDescent="0.25">
      <c r="A1" s="1"/>
      <c r="C1" s="12" t="s">
        <v>71</v>
      </c>
    </row>
    <row r="3" spans="1:13" ht="20.25" customHeight="1" x14ac:dyDescent="0.25">
      <c r="C3" s="15" t="s">
        <v>72</v>
      </c>
      <c r="D3" s="16" t="s">
        <v>1</v>
      </c>
      <c r="E3" s="21"/>
      <c r="F3" s="16" t="s">
        <v>50</v>
      </c>
      <c r="H3" s="6" t="s">
        <v>73</v>
      </c>
    </row>
    <row r="4" spans="1:13" ht="20.25" customHeight="1" x14ac:dyDescent="0.25">
      <c r="C4" s="17" t="str" cm="1">
        <f t="array" ref="C4:C9">_xlfn.UNIQUE(Data[Geography])</f>
        <v>New Zealand</v>
      </c>
      <c r="D4" s="18">
        <f>SUMIFS(Data[Amount],Data[Geography],C4)</f>
        <v>218813</v>
      </c>
      <c r="E4" s="19">
        <f>D4</f>
        <v>218813</v>
      </c>
      <c r="F4" s="20">
        <f>SUMIFS(Data[Units],Data[Geography],C4)</f>
        <v>7431</v>
      </c>
      <c r="H4" t="s">
        <v>74</v>
      </c>
    </row>
    <row r="5" spans="1:13" ht="20.25" customHeight="1" x14ac:dyDescent="0.25">
      <c r="C5" s="17" t="str">
        <v>USA</v>
      </c>
      <c r="D5" s="18">
        <f>SUMIFS(Data[Amount],Data[Geography],C5)</f>
        <v>189434</v>
      </c>
      <c r="E5" s="19">
        <f t="shared" ref="E5:E9" si="0">D5</f>
        <v>189434</v>
      </c>
      <c r="F5" s="20">
        <f>SUMIFS(Data[Units],Data[Geography],C5)</f>
        <v>10158</v>
      </c>
      <c r="H5" t="s">
        <v>75</v>
      </c>
      <c r="M5" s="11"/>
    </row>
    <row r="6" spans="1:13" ht="20.25" customHeight="1" x14ac:dyDescent="0.25">
      <c r="C6" s="17" t="str">
        <v>Canada</v>
      </c>
      <c r="D6" s="18">
        <f>SUMIFS(Data[Amount],Data[Geography],C6)</f>
        <v>237944</v>
      </c>
      <c r="E6" s="19">
        <f t="shared" si="0"/>
        <v>237944</v>
      </c>
      <c r="F6" s="20">
        <f>SUMIFS(Data[Units],Data[Geography],C6)</f>
        <v>7302</v>
      </c>
      <c r="H6" t="s">
        <v>76</v>
      </c>
      <c r="M6" s="11"/>
    </row>
    <row r="7" spans="1:13" ht="20.25" customHeight="1" x14ac:dyDescent="0.25">
      <c r="C7" s="17" t="str">
        <v>UK</v>
      </c>
      <c r="D7" s="18">
        <f>SUMIFS(Data[Amount],Data[Geography],C7)</f>
        <v>173530</v>
      </c>
      <c r="E7" s="19">
        <f t="shared" si="0"/>
        <v>173530</v>
      </c>
      <c r="F7" s="20">
        <f>SUMIFS(Data[Units],Data[Geography],C7)</f>
        <v>5745</v>
      </c>
      <c r="M7" s="11"/>
    </row>
    <row r="8" spans="1:13" ht="20.25" customHeight="1" x14ac:dyDescent="0.25">
      <c r="C8" s="17" t="str">
        <v>Australia</v>
      </c>
      <c r="D8" s="18">
        <f>SUMIFS(Data[Amount],Data[Geography],C8)</f>
        <v>168679</v>
      </c>
      <c r="E8" s="19">
        <f t="shared" si="0"/>
        <v>168679</v>
      </c>
      <c r="F8" s="20">
        <f>SUMIFS(Data[Units],Data[Geography],C8)</f>
        <v>6264</v>
      </c>
      <c r="M8" s="11"/>
    </row>
    <row r="9" spans="1:13" ht="20.25" customHeight="1" x14ac:dyDescent="0.25">
      <c r="C9" s="17" t="str">
        <v>India</v>
      </c>
      <c r="D9" s="18">
        <f>SUMIFS(Data[Amount],Data[Geography],C9)</f>
        <v>252469</v>
      </c>
      <c r="E9" s="19">
        <f t="shared" si="0"/>
        <v>252469</v>
      </c>
      <c r="F9" s="20">
        <f>SUMIFS(Data[Units],Data[Geography],C9)</f>
        <v>8760</v>
      </c>
      <c r="M9" s="11"/>
    </row>
    <row r="10" spans="1:13" ht="11.25" customHeight="1" x14ac:dyDescent="0.25">
      <c r="M10" s="11"/>
    </row>
    <row r="11" spans="1:13" ht="11.25" customHeight="1" x14ac:dyDescent="0.25"/>
    <row r="12" spans="1:13" ht="11.25" customHeight="1" x14ac:dyDescent="0.25"/>
    <row r="13" spans="1:13" ht="11.25" customHeight="1" x14ac:dyDescent="0.25"/>
    <row r="14" spans="1:13" ht="11.25" customHeight="1" x14ac:dyDescent="0.25"/>
    <row r="15" spans="1:13" ht="11.25" customHeight="1" x14ac:dyDescent="0.25"/>
    <row r="16" spans="1:13" ht="11.25" customHeight="1" x14ac:dyDescent="0.25"/>
    <row r="17" ht="11.25" customHeight="1" x14ac:dyDescent="0.25"/>
    <row r="18" ht="11.25" customHeight="1" x14ac:dyDescent="0.25"/>
    <row r="19" ht="11.25" customHeight="1" x14ac:dyDescent="0.25"/>
    <row r="20" ht="11.25" customHeight="1" x14ac:dyDescent="0.25"/>
    <row r="21" ht="11.25" customHeight="1" x14ac:dyDescent="0.25"/>
    <row r="22" ht="11.25" customHeight="1" x14ac:dyDescent="0.25"/>
    <row r="23" ht="11.25" customHeight="1" x14ac:dyDescent="0.25"/>
    <row r="24" ht="11.25" customHeight="1" x14ac:dyDescent="0.25"/>
    <row r="25" ht="11.25" customHeight="1" x14ac:dyDescent="0.25"/>
    <row r="26" ht="11.25" customHeight="1" x14ac:dyDescent="0.25"/>
    <row r="27" ht="11.25" customHeight="1" x14ac:dyDescent="0.25"/>
    <row r="28" ht="11.25" customHeight="1" x14ac:dyDescent="0.25"/>
    <row r="29" ht="11.25" customHeight="1" x14ac:dyDescent="0.25"/>
    <row r="30" ht="11.25" customHeight="1" x14ac:dyDescent="0.25"/>
    <row r="31" ht="11.25" customHeight="1" x14ac:dyDescent="0.25"/>
    <row r="32" ht="11.25" customHeight="1" x14ac:dyDescent="0.25"/>
    <row r="33" ht="11.25" customHeight="1" x14ac:dyDescent="0.25"/>
    <row r="34" ht="11.25" customHeight="1" x14ac:dyDescent="0.25"/>
    <row r="35" ht="11.25" customHeight="1" x14ac:dyDescent="0.25"/>
    <row r="36" ht="11.25" customHeight="1" x14ac:dyDescent="0.25"/>
    <row r="37" ht="11.25" customHeight="1" x14ac:dyDescent="0.25"/>
    <row r="38" ht="11.25" customHeight="1" x14ac:dyDescent="0.25"/>
    <row r="39" ht="11.25" customHeight="1" x14ac:dyDescent="0.25"/>
    <row r="40" ht="11.25" customHeight="1" x14ac:dyDescent="0.25"/>
    <row r="41" ht="11.25" customHeight="1" x14ac:dyDescent="0.25"/>
    <row r="42" ht="11.25" customHeight="1" x14ac:dyDescent="0.25"/>
    <row r="43" ht="11.25" customHeight="1" x14ac:dyDescent="0.25"/>
    <row r="44" ht="11.25" customHeight="1" x14ac:dyDescent="0.25"/>
    <row r="45" ht="11.25" customHeight="1" x14ac:dyDescent="0.25"/>
    <row r="46" ht="11.25" customHeight="1" x14ac:dyDescent="0.25"/>
    <row r="47" ht="11.25" customHeight="1" x14ac:dyDescent="0.25"/>
    <row r="48" ht="11.25" customHeight="1" x14ac:dyDescent="0.25"/>
    <row r="49" ht="11.25" customHeight="1" x14ac:dyDescent="0.25"/>
    <row r="50" ht="11.25" customHeight="1" x14ac:dyDescent="0.25"/>
    <row r="51" ht="11.25" customHeight="1" x14ac:dyDescent="0.25"/>
    <row r="52" ht="11.25" customHeight="1" x14ac:dyDescent="0.25"/>
    <row r="53" ht="11.25" customHeight="1" x14ac:dyDescent="0.25"/>
    <row r="54" ht="11.25" customHeight="1" x14ac:dyDescent="0.25"/>
    <row r="55" ht="11.25" customHeight="1" x14ac:dyDescent="0.25"/>
    <row r="56" ht="11.25" customHeight="1" x14ac:dyDescent="0.25"/>
    <row r="57" ht="11.25" customHeight="1" x14ac:dyDescent="0.25"/>
    <row r="58" ht="11.25" customHeight="1" x14ac:dyDescent="0.25"/>
    <row r="59" ht="11.25" customHeight="1" x14ac:dyDescent="0.25"/>
    <row r="60" ht="11.25" customHeight="1" x14ac:dyDescent="0.25"/>
    <row r="61" ht="11.25" customHeight="1" x14ac:dyDescent="0.25"/>
    <row r="62" ht="11.25" customHeight="1" x14ac:dyDescent="0.25"/>
    <row r="63" ht="11.25" customHeight="1" x14ac:dyDescent="0.25"/>
    <row r="64" ht="11.25" customHeight="1" x14ac:dyDescent="0.25"/>
    <row r="65" ht="11.25" customHeight="1" x14ac:dyDescent="0.25"/>
    <row r="66" ht="11.25" customHeight="1" x14ac:dyDescent="0.25"/>
    <row r="67" ht="11.25" customHeight="1" x14ac:dyDescent="0.25"/>
    <row r="68" ht="11.25" customHeight="1" x14ac:dyDescent="0.25"/>
    <row r="69" ht="11.25" customHeight="1" x14ac:dyDescent="0.25"/>
    <row r="70" ht="11.25" customHeight="1" x14ac:dyDescent="0.25"/>
    <row r="71" ht="11.25" customHeight="1" x14ac:dyDescent="0.25"/>
    <row r="72" ht="11.25" customHeight="1" x14ac:dyDescent="0.25"/>
    <row r="73" ht="11.25" customHeight="1" x14ac:dyDescent="0.25"/>
    <row r="74" ht="11.25" customHeight="1" x14ac:dyDescent="0.25"/>
    <row r="75" ht="11.25" customHeight="1" x14ac:dyDescent="0.25"/>
    <row r="76" ht="11.25" customHeight="1" x14ac:dyDescent="0.25"/>
    <row r="77" ht="11.25" customHeight="1" x14ac:dyDescent="0.25"/>
    <row r="78" ht="11.25" customHeight="1" x14ac:dyDescent="0.25"/>
    <row r="79" ht="11.25" customHeight="1" x14ac:dyDescent="0.25"/>
    <row r="80" ht="11.25" customHeight="1" x14ac:dyDescent="0.25"/>
    <row r="81" ht="11.25" customHeight="1" x14ac:dyDescent="0.25"/>
    <row r="82" ht="11.25" customHeight="1" x14ac:dyDescent="0.25"/>
    <row r="83" ht="11.25" customHeight="1" x14ac:dyDescent="0.25"/>
    <row r="84" ht="11.25" customHeight="1" x14ac:dyDescent="0.25"/>
    <row r="85" ht="11.25" customHeight="1" x14ac:dyDescent="0.25"/>
    <row r="86" ht="11.25" customHeight="1" x14ac:dyDescent="0.25"/>
    <row r="87" ht="11.25" customHeight="1" x14ac:dyDescent="0.25"/>
    <row r="88" ht="11.25" customHeight="1" x14ac:dyDescent="0.25"/>
    <row r="89" ht="11.25" customHeight="1" x14ac:dyDescent="0.25"/>
    <row r="90" ht="11.25" customHeight="1" x14ac:dyDescent="0.25"/>
    <row r="91" ht="11.25" customHeight="1" x14ac:dyDescent="0.25"/>
    <row r="92" ht="11.25" customHeight="1" x14ac:dyDescent="0.25"/>
    <row r="93" ht="11.25" customHeight="1" x14ac:dyDescent="0.25"/>
    <row r="94" ht="11.25" customHeight="1" x14ac:dyDescent="0.25"/>
    <row r="95" ht="11.25" customHeight="1" x14ac:dyDescent="0.25"/>
    <row r="96" ht="11.25" customHeight="1" x14ac:dyDescent="0.25"/>
    <row r="97" ht="11.25" customHeight="1" x14ac:dyDescent="0.25"/>
    <row r="98" ht="11.25" customHeight="1" x14ac:dyDescent="0.25"/>
    <row r="99" ht="11.25" customHeight="1" x14ac:dyDescent="0.25"/>
    <row r="100" ht="11.25" customHeight="1" x14ac:dyDescent="0.25"/>
    <row r="101" ht="11.25" customHeight="1" x14ac:dyDescent="0.25"/>
    <row r="102" ht="11.25" customHeight="1" x14ac:dyDescent="0.25"/>
    <row r="103" ht="11.25" customHeight="1" x14ac:dyDescent="0.25"/>
    <row r="104" ht="11.25" customHeight="1" x14ac:dyDescent="0.25"/>
    <row r="105" ht="11.25" customHeight="1" x14ac:dyDescent="0.25"/>
    <row r="106" ht="11.25" customHeight="1" x14ac:dyDescent="0.25"/>
    <row r="107" ht="11.25" customHeight="1" x14ac:dyDescent="0.25"/>
    <row r="108" ht="11.25" customHeight="1" x14ac:dyDescent="0.25"/>
    <row r="109" ht="11.25" customHeight="1" x14ac:dyDescent="0.25"/>
    <row r="110" ht="11.25" customHeight="1" x14ac:dyDescent="0.25"/>
    <row r="111" ht="11.25" customHeight="1" x14ac:dyDescent="0.25"/>
    <row r="112" ht="11.25" customHeight="1" x14ac:dyDescent="0.25"/>
    <row r="113" ht="11.25" customHeight="1" x14ac:dyDescent="0.25"/>
    <row r="114" ht="11.25" customHeight="1" x14ac:dyDescent="0.25"/>
    <row r="115" ht="11.25" customHeight="1" x14ac:dyDescent="0.25"/>
    <row r="116" ht="11.25" customHeight="1" x14ac:dyDescent="0.25"/>
    <row r="117" ht="11.25" customHeight="1" x14ac:dyDescent="0.25"/>
    <row r="118" ht="11.25" customHeight="1" x14ac:dyDescent="0.25"/>
    <row r="119" ht="11.25" customHeight="1" x14ac:dyDescent="0.25"/>
    <row r="120" ht="11.25" customHeight="1" x14ac:dyDescent="0.25"/>
    <row r="121" ht="11.25" customHeight="1" x14ac:dyDescent="0.25"/>
    <row r="122" ht="11.25" customHeight="1" x14ac:dyDescent="0.25"/>
    <row r="123" ht="11.25" customHeight="1" x14ac:dyDescent="0.25"/>
    <row r="124" ht="11.25" customHeight="1" x14ac:dyDescent="0.25"/>
    <row r="125" ht="11.25" customHeight="1" x14ac:dyDescent="0.25"/>
    <row r="126" ht="11.25" customHeight="1" x14ac:dyDescent="0.25"/>
    <row r="127" ht="11.25" customHeight="1" x14ac:dyDescent="0.25"/>
    <row r="128" ht="11.25" customHeight="1" x14ac:dyDescent="0.25"/>
    <row r="129" ht="11.25" customHeight="1" x14ac:dyDescent="0.25"/>
    <row r="130" ht="11.25" customHeight="1" x14ac:dyDescent="0.25"/>
    <row r="131" ht="11.25" customHeight="1" x14ac:dyDescent="0.25"/>
    <row r="132" ht="11.25" customHeight="1" x14ac:dyDescent="0.25"/>
    <row r="133" ht="11.25" customHeight="1" x14ac:dyDescent="0.25"/>
    <row r="134" ht="11.25" customHeight="1" x14ac:dyDescent="0.25"/>
    <row r="135" ht="11.25" customHeight="1" x14ac:dyDescent="0.25"/>
    <row r="136" ht="11.25" customHeight="1" x14ac:dyDescent="0.25"/>
    <row r="137" ht="11.25" customHeight="1" x14ac:dyDescent="0.25"/>
    <row r="138" ht="11.25" customHeight="1" x14ac:dyDescent="0.25"/>
    <row r="139" ht="11.25" customHeight="1" x14ac:dyDescent="0.25"/>
    <row r="140" ht="11.25" customHeight="1" x14ac:dyDescent="0.25"/>
    <row r="141" ht="11.25" customHeight="1" x14ac:dyDescent="0.25"/>
    <row r="142" ht="11.25" customHeight="1" x14ac:dyDescent="0.25"/>
    <row r="143" ht="11.25" customHeight="1" x14ac:dyDescent="0.25"/>
    <row r="144" ht="11.25" customHeight="1" x14ac:dyDescent="0.25"/>
    <row r="145" ht="11.25" customHeight="1" x14ac:dyDescent="0.25"/>
    <row r="146" ht="11.25" customHeight="1" x14ac:dyDescent="0.25"/>
    <row r="147" ht="11.25" customHeight="1" x14ac:dyDescent="0.25"/>
    <row r="148" ht="11.25" customHeight="1" x14ac:dyDescent="0.25"/>
    <row r="149" ht="11.25" customHeight="1" x14ac:dyDescent="0.25"/>
    <row r="150" ht="11.25" customHeight="1" x14ac:dyDescent="0.25"/>
    <row r="151" ht="11.25" customHeight="1" x14ac:dyDescent="0.25"/>
    <row r="152" ht="11.25" customHeight="1" x14ac:dyDescent="0.25"/>
    <row r="153" ht="11.25" customHeight="1" x14ac:dyDescent="0.25"/>
    <row r="154" ht="11.25" customHeight="1" x14ac:dyDescent="0.25"/>
    <row r="155" ht="11.25" customHeight="1" x14ac:dyDescent="0.25"/>
    <row r="156" ht="11.25" customHeight="1" x14ac:dyDescent="0.25"/>
    <row r="157" ht="11.25" customHeight="1" x14ac:dyDescent="0.25"/>
    <row r="158" ht="11.25" customHeight="1" x14ac:dyDescent="0.25"/>
    <row r="159" ht="11.25" customHeight="1" x14ac:dyDescent="0.25"/>
    <row r="160" ht="11.25" customHeight="1" x14ac:dyDescent="0.25"/>
    <row r="161" ht="11.25" customHeight="1" x14ac:dyDescent="0.25"/>
    <row r="162" ht="11.25" customHeight="1" x14ac:dyDescent="0.25"/>
    <row r="163" ht="11.25" customHeight="1" x14ac:dyDescent="0.25"/>
    <row r="164" ht="11.25" customHeight="1" x14ac:dyDescent="0.25"/>
    <row r="165" ht="11.25" customHeight="1" x14ac:dyDescent="0.25"/>
    <row r="166" ht="11.25" customHeight="1" x14ac:dyDescent="0.25"/>
    <row r="167" ht="11.25" customHeight="1" x14ac:dyDescent="0.25"/>
    <row r="168" ht="11.25" customHeight="1" x14ac:dyDescent="0.25"/>
    <row r="169" ht="11.25" customHeight="1" x14ac:dyDescent="0.25"/>
    <row r="170" ht="11.25" customHeight="1" x14ac:dyDescent="0.25"/>
    <row r="171" ht="11.25" customHeight="1" x14ac:dyDescent="0.25"/>
    <row r="172" ht="11.25" customHeight="1" x14ac:dyDescent="0.25"/>
    <row r="173" ht="11.25" customHeight="1" x14ac:dyDescent="0.25"/>
    <row r="174" ht="11.25" customHeight="1" x14ac:dyDescent="0.25"/>
    <row r="175" ht="11.25" customHeight="1" x14ac:dyDescent="0.25"/>
    <row r="176" ht="11.25" customHeight="1" x14ac:dyDescent="0.25"/>
    <row r="177" ht="11.25" customHeight="1" x14ac:dyDescent="0.25"/>
    <row r="178" ht="11.25" customHeight="1" x14ac:dyDescent="0.25"/>
    <row r="179" ht="11.25" customHeight="1" x14ac:dyDescent="0.25"/>
    <row r="180" ht="11.25" customHeight="1" x14ac:dyDescent="0.25"/>
    <row r="181" ht="11.25" customHeight="1" x14ac:dyDescent="0.25"/>
    <row r="182" ht="11.25" customHeight="1" x14ac:dyDescent="0.25"/>
    <row r="183" ht="11.25" customHeight="1" x14ac:dyDescent="0.25"/>
    <row r="184" ht="11.25" customHeight="1" x14ac:dyDescent="0.25"/>
    <row r="185" ht="11.25" customHeight="1" x14ac:dyDescent="0.25"/>
    <row r="186" ht="11.25" customHeight="1" x14ac:dyDescent="0.25"/>
    <row r="187" ht="11.25" customHeight="1" x14ac:dyDescent="0.25"/>
    <row r="188" ht="11.25" customHeight="1" x14ac:dyDescent="0.25"/>
    <row r="189" ht="11.25" customHeight="1" x14ac:dyDescent="0.25"/>
    <row r="190" ht="11.25" customHeight="1" x14ac:dyDescent="0.25"/>
    <row r="191" ht="11.25" customHeight="1" x14ac:dyDescent="0.25"/>
    <row r="192" ht="11.25" customHeight="1" x14ac:dyDescent="0.25"/>
    <row r="193" ht="11.25" customHeight="1" x14ac:dyDescent="0.25"/>
    <row r="194" ht="11.25" customHeight="1" x14ac:dyDescent="0.25"/>
    <row r="195" ht="11.25" customHeight="1" x14ac:dyDescent="0.25"/>
    <row r="196" ht="11.25" customHeight="1" x14ac:dyDescent="0.25"/>
    <row r="197" ht="11.25" customHeight="1" x14ac:dyDescent="0.25"/>
    <row r="198" ht="11.25" customHeight="1" x14ac:dyDescent="0.25"/>
    <row r="199" ht="11.25" customHeight="1" x14ac:dyDescent="0.25"/>
    <row r="200" ht="11.25" customHeight="1" x14ac:dyDescent="0.25"/>
    <row r="201" ht="11.25" customHeight="1" x14ac:dyDescent="0.25"/>
    <row r="202" ht="11.25" customHeight="1" x14ac:dyDescent="0.25"/>
    <row r="203" ht="11.25" customHeight="1" x14ac:dyDescent="0.25"/>
    <row r="204" ht="11.25" customHeight="1" x14ac:dyDescent="0.25"/>
    <row r="205" ht="11.25" customHeight="1" x14ac:dyDescent="0.25"/>
    <row r="206" ht="11.25" customHeight="1" x14ac:dyDescent="0.25"/>
    <row r="207" ht="11.25" customHeight="1" x14ac:dyDescent="0.25"/>
    <row r="208" ht="11.25" customHeight="1" x14ac:dyDescent="0.25"/>
    <row r="209" ht="11.25" customHeight="1" x14ac:dyDescent="0.25"/>
    <row r="210" ht="11.25" customHeight="1" x14ac:dyDescent="0.25"/>
    <row r="211" ht="11.25" customHeight="1" x14ac:dyDescent="0.25"/>
    <row r="212" ht="11.25" customHeight="1" x14ac:dyDescent="0.25"/>
    <row r="213" ht="11.25" customHeight="1" x14ac:dyDescent="0.25"/>
    <row r="214" ht="11.25" customHeight="1" x14ac:dyDescent="0.25"/>
    <row r="215" ht="11.25" customHeight="1" x14ac:dyDescent="0.25"/>
    <row r="216" ht="11.25" customHeight="1" x14ac:dyDescent="0.25"/>
    <row r="217" ht="11.25" customHeight="1" x14ac:dyDescent="0.25"/>
    <row r="218" ht="11.25" customHeight="1" x14ac:dyDescent="0.25"/>
    <row r="219" ht="11.25" customHeight="1" x14ac:dyDescent="0.25"/>
    <row r="220" ht="11.25" customHeight="1" x14ac:dyDescent="0.25"/>
    <row r="221" ht="11.25" customHeight="1" x14ac:dyDescent="0.25"/>
    <row r="222" ht="11.25" customHeight="1" x14ac:dyDescent="0.25"/>
    <row r="223" ht="11.25" customHeight="1" x14ac:dyDescent="0.25"/>
    <row r="224" ht="11.25" customHeight="1" x14ac:dyDescent="0.25"/>
    <row r="225" ht="11.25" customHeight="1" x14ac:dyDescent="0.25"/>
    <row r="226" ht="11.25" customHeight="1" x14ac:dyDescent="0.25"/>
    <row r="227" ht="11.25" customHeight="1" x14ac:dyDescent="0.25"/>
    <row r="228" ht="11.25" customHeight="1" x14ac:dyDescent="0.25"/>
    <row r="229" ht="11.25" customHeight="1" x14ac:dyDescent="0.25"/>
    <row r="230" ht="11.25" customHeight="1" x14ac:dyDescent="0.25"/>
    <row r="231" ht="11.25" customHeight="1" x14ac:dyDescent="0.25"/>
    <row r="232" ht="11.25" customHeight="1" x14ac:dyDescent="0.25"/>
    <row r="233" ht="11.25" customHeight="1" x14ac:dyDescent="0.25"/>
    <row r="234" ht="11.25" customHeight="1" x14ac:dyDescent="0.25"/>
    <row r="235" ht="11.25" customHeight="1" x14ac:dyDescent="0.25"/>
    <row r="236" ht="11.25" customHeight="1" x14ac:dyDescent="0.25"/>
    <row r="237" ht="11.25" customHeight="1" x14ac:dyDescent="0.25"/>
    <row r="238" ht="11.25" customHeight="1" x14ac:dyDescent="0.25"/>
    <row r="239" ht="11.25" customHeight="1" x14ac:dyDescent="0.25"/>
    <row r="240" ht="11.25" customHeight="1" x14ac:dyDescent="0.25"/>
    <row r="241" ht="11.25" customHeight="1" x14ac:dyDescent="0.25"/>
    <row r="242" ht="11.25" customHeight="1" x14ac:dyDescent="0.25"/>
    <row r="243" ht="11.25" customHeight="1" x14ac:dyDescent="0.25"/>
    <row r="244" ht="11.25" customHeight="1" x14ac:dyDescent="0.25"/>
    <row r="245" ht="11.25" customHeight="1" x14ac:dyDescent="0.25"/>
    <row r="246" ht="11.25" customHeight="1" x14ac:dyDescent="0.25"/>
    <row r="247" ht="11.25" customHeight="1" x14ac:dyDescent="0.25"/>
    <row r="248" ht="11.25" customHeight="1" x14ac:dyDescent="0.25"/>
    <row r="249" ht="11.25" customHeight="1" x14ac:dyDescent="0.25"/>
    <row r="250" ht="11.25" customHeight="1" x14ac:dyDescent="0.25"/>
    <row r="251" ht="11.25" customHeight="1" x14ac:dyDescent="0.25"/>
    <row r="252" ht="11.25" customHeight="1" x14ac:dyDescent="0.25"/>
    <row r="253" ht="11.25" customHeight="1" x14ac:dyDescent="0.25"/>
    <row r="254" ht="11.25" customHeight="1" x14ac:dyDescent="0.25"/>
    <row r="255" ht="11.25" customHeight="1" x14ac:dyDescent="0.25"/>
    <row r="256" ht="11.25" customHeight="1" x14ac:dyDescent="0.25"/>
    <row r="257" ht="11.25" customHeight="1" x14ac:dyDescent="0.25"/>
    <row r="258" ht="11.25" customHeight="1" x14ac:dyDescent="0.25"/>
    <row r="259" ht="11.25" customHeight="1" x14ac:dyDescent="0.25"/>
    <row r="260" ht="11.25" customHeight="1" x14ac:dyDescent="0.25"/>
    <row r="261" ht="11.25" customHeight="1" x14ac:dyDescent="0.25"/>
    <row r="262" ht="11.25" customHeight="1" x14ac:dyDescent="0.25"/>
    <row r="263" ht="11.25" customHeight="1" x14ac:dyDescent="0.25"/>
    <row r="264" ht="11.25" customHeight="1" x14ac:dyDescent="0.25"/>
    <row r="265" ht="11.25" customHeight="1" x14ac:dyDescent="0.25"/>
    <row r="266" ht="11.25" customHeight="1" x14ac:dyDescent="0.25"/>
    <row r="267" ht="11.25" customHeight="1" x14ac:dyDescent="0.25"/>
    <row r="268" ht="11.25" customHeight="1" x14ac:dyDescent="0.25"/>
    <row r="269" ht="11.25" customHeight="1" x14ac:dyDescent="0.25"/>
    <row r="270" ht="11.25" customHeight="1" x14ac:dyDescent="0.25"/>
    <row r="271" ht="11.25" customHeight="1" x14ac:dyDescent="0.25"/>
    <row r="272" ht="11.25" customHeight="1" x14ac:dyDescent="0.25"/>
    <row r="273" ht="11.25" customHeight="1" x14ac:dyDescent="0.25"/>
    <row r="274" ht="11.25" customHeight="1" x14ac:dyDescent="0.25"/>
    <row r="275" ht="11.25" customHeight="1" x14ac:dyDescent="0.25"/>
    <row r="276" ht="11.25" customHeight="1" x14ac:dyDescent="0.25"/>
    <row r="277" ht="11.25" customHeight="1" x14ac:dyDescent="0.25"/>
    <row r="278" ht="11.25" customHeight="1" x14ac:dyDescent="0.25"/>
    <row r="279" ht="11.25" customHeight="1" x14ac:dyDescent="0.25"/>
    <row r="280" ht="11.25" customHeight="1" x14ac:dyDescent="0.25"/>
    <row r="281" ht="11.25" customHeight="1" x14ac:dyDescent="0.25"/>
    <row r="282" ht="11.25" customHeight="1" x14ac:dyDescent="0.25"/>
    <row r="283" ht="11.25" customHeight="1" x14ac:dyDescent="0.25"/>
    <row r="284" ht="11.25" customHeight="1" x14ac:dyDescent="0.25"/>
    <row r="285" ht="11.25" customHeight="1" x14ac:dyDescent="0.25"/>
    <row r="286" ht="11.25" customHeight="1" x14ac:dyDescent="0.25"/>
    <row r="287" ht="11.25" customHeight="1" x14ac:dyDescent="0.25"/>
    <row r="288" ht="11.25" customHeight="1" x14ac:dyDescent="0.25"/>
    <row r="289" ht="11.25" customHeight="1" x14ac:dyDescent="0.25"/>
    <row r="290" ht="11.25" customHeight="1" x14ac:dyDescent="0.25"/>
    <row r="291" ht="11.25" customHeight="1" x14ac:dyDescent="0.25"/>
    <row r="292" ht="11.25" customHeight="1" x14ac:dyDescent="0.25"/>
    <row r="293" ht="11.25" customHeight="1" x14ac:dyDescent="0.25"/>
    <row r="294" ht="11.25" customHeight="1" x14ac:dyDescent="0.25"/>
    <row r="295" ht="11.25" customHeight="1" x14ac:dyDescent="0.25"/>
    <row r="296" ht="11.25" customHeight="1" x14ac:dyDescent="0.25"/>
    <row r="297" ht="11.25" customHeight="1" x14ac:dyDescent="0.25"/>
    <row r="298" ht="11.25" customHeight="1" x14ac:dyDescent="0.25"/>
    <row r="299" ht="11.25" customHeight="1" x14ac:dyDescent="0.25"/>
    <row r="300" ht="11.25" customHeight="1" x14ac:dyDescent="0.25"/>
    <row r="301" ht="11.25" customHeight="1" x14ac:dyDescent="0.25"/>
    <row r="302" ht="11.25" customHeight="1" x14ac:dyDescent="0.25"/>
    <row r="303" ht="11.25" customHeight="1" x14ac:dyDescent="0.25"/>
    <row r="304" ht="11.25" customHeight="1" x14ac:dyDescent="0.25"/>
    <row r="305" spans="5:5" ht="11.25" customHeight="1" x14ac:dyDescent="0.25">
      <c r="E305" s="4"/>
    </row>
    <row r="306" spans="5:5" ht="11.25" customHeight="1" x14ac:dyDescent="0.25">
      <c r="E306" s="4"/>
    </row>
    <row r="307" spans="5:5" ht="11.25" customHeight="1" x14ac:dyDescent="0.25">
      <c r="E307" s="4"/>
    </row>
    <row r="308" spans="5:5" ht="11.25" customHeight="1" x14ac:dyDescent="0.25">
      <c r="E308" s="4"/>
    </row>
    <row r="309" spans="5:5" ht="11.25" customHeight="1" x14ac:dyDescent="0.25">
      <c r="E309" s="4"/>
    </row>
    <row r="310" spans="5:5" ht="11.25" customHeight="1" x14ac:dyDescent="0.25">
      <c r="E310" s="4"/>
    </row>
    <row r="311" spans="5:5" ht="11.25" customHeight="1" x14ac:dyDescent="0.25">
      <c r="E311" s="4"/>
    </row>
    <row r="312" spans="5:5" ht="11.25" customHeight="1" x14ac:dyDescent="0.25">
      <c r="E312" s="4"/>
    </row>
    <row r="313" spans="5:5" ht="11.25" customHeight="1" x14ac:dyDescent="0.25">
      <c r="E313" s="4"/>
    </row>
    <row r="314" spans="5:5" ht="11.25" customHeight="1" x14ac:dyDescent="0.25">
      <c r="E314" s="4"/>
    </row>
    <row r="315" spans="5:5" ht="11.25" customHeight="1" x14ac:dyDescent="0.25">
      <c r="E315" s="4"/>
    </row>
    <row r="316" spans="5:5" ht="11.25" customHeight="1" x14ac:dyDescent="0.25">
      <c r="E316" s="4"/>
    </row>
    <row r="317" spans="5:5" ht="11.25" customHeight="1" x14ac:dyDescent="0.25">
      <c r="E317" s="4"/>
    </row>
    <row r="318" spans="5:5" ht="11.25" customHeight="1" x14ac:dyDescent="0.25">
      <c r="E318" s="4"/>
    </row>
    <row r="319" spans="5:5" ht="11.25" customHeight="1" x14ac:dyDescent="0.25">
      <c r="E319" s="4"/>
    </row>
    <row r="320" spans="5:5" ht="11.25" customHeight="1" x14ac:dyDescent="0.25">
      <c r="E320" s="4"/>
    </row>
    <row r="321" spans="5:5" ht="11.25" customHeight="1" x14ac:dyDescent="0.25">
      <c r="E321" s="4"/>
    </row>
    <row r="322" spans="5:5" ht="11.25" customHeight="1" x14ac:dyDescent="0.25">
      <c r="E322" s="4"/>
    </row>
    <row r="323" spans="5:5" ht="11.25" customHeight="1" x14ac:dyDescent="0.25">
      <c r="E323" s="4"/>
    </row>
    <row r="324" spans="5:5" ht="11.25" customHeight="1" x14ac:dyDescent="0.25">
      <c r="E324" s="4"/>
    </row>
    <row r="325" spans="5:5" ht="11.25" customHeight="1" x14ac:dyDescent="0.25">
      <c r="E325" s="4"/>
    </row>
    <row r="326" spans="5:5" ht="11.25" customHeight="1" x14ac:dyDescent="0.25">
      <c r="E326" s="4"/>
    </row>
    <row r="327" spans="5:5" ht="11.25" customHeight="1" x14ac:dyDescent="0.25">
      <c r="E327" s="4"/>
    </row>
    <row r="328" spans="5:5" ht="11.25" customHeight="1" x14ac:dyDescent="0.25">
      <c r="E328" s="4"/>
    </row>
    <row r="329" spans="5:5" ht="11.25" customHeight="1" x14ac:dyDescent="0.25">
      <c r="E329" s="4"/>
    </row>
    <row r="330" spans="5:5" ht="11.25" customHeight="1" x14ac:dyDescent="0.25">
      <c r="E330" s="4"/>
    </row>
    <row r="331" spans="5:5" ht="11.25" customHeight="1" x14ac:dyDescent="0.25">
      <c r="E331" s="4"/>
    </row>
    <row r="332" spans="5:5" ht="11.25" customHeight="1" x14ac:dyDescent="0.25">
      <c r="E332" s="4"/>
    </row>
    <row r="333" spans="5:5" ht="11.25" customHeight="1" x14ac:dyDescent="0.25">
      <c r="E333" s="4"/>
    </row>
    <row r="334" spans="5:5" ht="11.25" customHeight="1" x14ac:dyDescent="0.25">
      <c r="E334" s="4"/>
    </row>
    <row r="335" spans="5:5" ht="11.25" customHeight="1" x14ac:dyDescent="0.25">
      <c r="E335" s="4"/>
    </row>
    <row r="336" spans="5:5" ht="11.25" customHeight="1" x14ac:dyDescent="0.25">
      <c r="E336" s="4"/>
    </row>
    <row r="337" spans="5:5" ht="11.25" customHeight="1" x14ac:dyDescent="0.25">
      <c r="E337" s="4"/>
    </row>
    <row r="338" spans="5:5" ht="11.25" customHeight="1" x14ac:dyDescent="0.25">
      <c r="E338" s="4"/>
    </row>
    <row r="339" spans="5:5" ht="11.25" customHeight="1" x14ac:dyDescent="0.25">
      <c r="E339" s="4"/>
    </row>
    <row r="340" spans="5:5" ht="11.25" customHeight="1" x14ac:dyDescent="0.25">
      <c r="E340" s="4"/>
    </row>
    <row r="341" spans="5:5" ht="11.25" customHeight="1" x14ac:dyDescent="0.25">
      <c r="E341" s="4"/>
    </row>
    <row r="342" spans="5:5" ht="11.25" customHeight="1" x14ac:dyDescent="0.25">
      <c r="E342" s="4"/>
    </row>
    <row r="343" spans="5:5" ht="11.25" customHeight="1" x14ac:dyDescent="0.25">
      <c r="E343" s="4"/>
    </row>
    <row r="344" spans="5:5" ht="11.25" customHeight="1" x14ac:dyDescent="0.25">
      <c r="E344" s="4"/>
    </row>
    <row r="345" spans="5:5" ht="11.25" customHeight="1" x14ac:dyDescent="0.25">
      <c r="E345" s="4"/>
    </row>
    <row r="346" spans="5:5" ht="11.25" customHeight="1" x14ac:dyDescent="0.25">
      <c r="E346" s="4"/>
    </row>
    <row r="347" spans="5:5" ht="11.25" customHeight="1" x14ac:dyDescent="0.25">
      <c r="E347" s="4"/>
    </row>
    <row r="348" spans="5:5" ht="11.25" customHeight="1" x14ac:dyDescent="0.25">
      <c r="E348" s="4"/>
    </row>
    <row r="349" spans="5:5" ht="11.25" customHeight="1" x14ac:dyDescent="0.25">
      <c r="E349" s="4"/>
    </row>
    <row r="350" spans="5:5" ht="11.25" customHeight="1" x14ac:dyDescent="0.25">
      <c r="E350" s="4"/>
    </row>
    <row r="351" spans="5:5" ht="11.25" customHeight="1" x14ac:dyDescent="0.25">
      <c r="E351" s="4"/>
    </row>
    <row r="352" spans="5:5" ht="11.25" customHeight="1" x14ac:dyDescent="0.25">
      <c r="E352" s="4"/>
    </row>
    <row r="353" spans="5:5" ht="11.25" customHeight="1" x14ac:dyDescent="0.25">
      <c r="E353" s="4"/>
    </row>
    <row r="354" spans="5:5" ht="11.25" customHeight="1" x14ac:dyDescent="0.25">
      <c r="E354" s="4"/>
    </row>
    <row r="355" spans="5:5" ht="11.25" customHeight="1" x14ac:dyDescent="0.25">
      <c r="E355" s="4"/>
    </row>
    <row r="356" spans="5:5" ht="11.25" customHeight="1" x14ac:dyDescent="0.25">
      <c r="E356" s="4"/>
    </row>
    <row r="357" spans="5:5" ht="11.25" customHeight="1" x14ac:dyDescent="0.25">
      <c r="E357" s="4"/>
    </row>
    <row r="358" spans="5:5" ht="11.25" customHeight="1" x14ac:dyDescent="0.25">
      <c r="E358" s="4"/>
    </row>
    <row r="359" spans="5:5" ht="11.25" customHeight="1" x14ac:dyDescent="0.25">
      <c r="E359" s="4"/>
    </row>
    <row r="360" spans="5:5" ht="11.25" customHeight="1" x14ac:dyDescent="0.25">
      <c r="E360" s="4"/>
    </row>
    <row r="361" spans="5:5" ht="11.25" customHeight="1" x14ac:dyDescent="0.25">
      <c r="E361" s="4"/>
    </row>
    <row r="362" spans="5:5" ht="11.25" customHeight="1" x14ac:dyDescent="0.25">
      <c r="E362" s="4"/>
    </row>
    <row r="363" spans="5:5" ht="11.25" customHeight="1" x14ac:dyDescent="0.25">
      <c r="E363" s="4"/>
    </row>
    <row r="364" spans="5:5" ht="11.25" customHeight="1" x14ac:dyDescent="0.25">
      <c r="E364" s="4"/>
    </row>
    <row r="365" spans="5:5" ht="11.25" customHeight="1" x14ac:dyDescent="0.25">
      <c r="E365" s="4"/>
    </row>
    <row r="366" spans="5:5" ht="11.25" customHeight="1" x14ac:dyDescent="0.25">
      <c r="E366" s="4"/>
    </row>
    <row r="367" spans="5:5" ht="11.25" customHeight="1" x14ac:dyDescent="0.25">
      <c r="E367" s="4"/>
    </row>
    <row r="368" spans="5:5" ht="11.25" customHeight="1" x14ac:dyDescent="0.25">
      <c r="E368" s="4"/>
    </row>
    <row r="369" spans="5:5" ht="11.25" customHeight="1" x14ac:dyDescent="0.25">
      <c r="E369" s="4"/>
    </row>
    <row r="370" spans="5:5" ht="11.25" customHeight="1" x14ac:dyDescent="0.25">
      <c r="E370" s="4"/>
    </row>
    <row r="371" spans="5:5" ht="11.25" customHeight="1" x14ac:dyDescent="0.25">
      <c r="E371" s="4"/>
    </row>
    <row r="372" spans="5:5" ht="11.25" customHeight="1" x14ac:dyDescent="0.25">
      <c r="E372" s="4"/>
    </row>
    <row r="373" spans="5:5" ht="11.25" customHeight="1" x14ac:dyDescent="0.25">
      <c r="E373" s="4"/>
    </row>
    <row r="374" spans="5:5" ht="11.25" customHeight="1" x14ac:dyDescent="0.25">
      <c r="E374" s="4"/>
    </row>
    <row r="375" spans="5:5" ht="11.25" customHeight="1" x14ac:dyDescent="0.25">
      <c r="E375" s="4"/>
    </row>
    <row r="376" spans="5:5" ht="11.25" customHeight="1" x14ac:dyDescent="0.25">
      <c r="E376" s="4"/>
    </row>
    <row r="377" spans="5:5" ht="11.25" customHeight="1" x14ac:dyDescent="0.25">
      <c r="E377" s="4"/>
    </row>
    <row r="378" spans="5:5" ht="11.25" customHeight="1" x14ac:dyDescent="0.25">
      <c r="E378" s="4"/>
    </row>
    <row r="379" spans="5:5" ht="11.25" customHeight="1" x14ac:dyDescent="0.25">
      <c r="E379" s="4"/>
    </row>
    <row r="380" spans="5:5" ht="11.25" customHeight="1" x14ac:dyDescent="0.25">
      <c r="E380" s="4"/>
    </row>
    <row r="381" spans="5:5" ht="11.25" customHeight="1" x14ac:dyDescent="0.25">
      <c r="E381" s="4"/>
    </row>
    <row r="382" spans="5:5" ht="11.25" customHeight="1" x14ac:dyDescent="0.25">
      <c r="E382" s="4"/>
    </row>
    <row r="383" spans="5:5" ht="11.25" customHeight="1" x14ac:dyDescent="0.25">
      <c r="E383" s="4"/>
    </row>
    <row r="384" spans="5:5" ht="11.25" customHeight="1" x14ac:dyDescent="0.25">
      <c r="E384" s="4"/>
    </row>
    <row r="385" spans="5:5" ht="11.25" customHeight="1" x14ac:dyDescent="0.25">
      <c r="E385" s="4"/>
    </row>
    <row r="386" spans="5:5" ht="11.25" customHeight="1" x14ac:dyDescent="0.25">
      <c r="E386" s="4"/>
    </row>
    <row r="387" spans="5:5" ht="11.25" customHeight="1" x14ac:dyDescent="0.25">
      <c r="E387" s="4"/>
    </row>
    <row r="388" spans="5:5" ht="11.25" customHeight="1" x14ac:dyDescent="0.25">
      <c r="E388" s="4"/>
    </row>
    <row r="389" spans="5:5" ht="11.25" customHeight="1" x14ac:dyDescent="0.25">
      <c r="E389" s="4"/>
    </row>
    <row r="390" spans="5:5" ht="11.25" customHeight="1" x14ac:dyDescent="0.25">
      <c r="E390" s="4"/>
    </row>
    <row r="391" spans="5:5" ht="11.25" customHeight="1" x14ac:dyDescent="0.25">
      <c r="E391" s="4"/>
    </row>
    <row r="392" spans="5:5" ht="11.25" customHeight="1" x14ac:dyDescent="0.25">
      <c r="E392" s="4"/>
    </row>
    <row r="393" spans="5:5" ht="11.25" customHeight="1" x14ac:dyDescent="0.25">
      <c r="E393" s="4"/>
    </row>
    <row r="394" spans="5:5" ht="11.25" customHeight="1" x14ac:dyDescent="0.25">
      <c r="E394" s="4"/>
    </row>
    <row r="395" spans="5:5" ht="11.25" customHeight="1" x14ac:dyDescent="0.25">
      <c r="E395" s="4"/>
    </row>
    <row r="396" spans="5:5" ht="11.25" customHeight="1" x14ac:dyDescent="0.25">
      <c r="E396" s="4"/>
    </row>
    <row r="397" spans="5:5" ht="11.25" customHeight="1" x14ac:dyDescent="0.25">
      <c r="E397" s="4"/>
    </row>
    <row r="398" spans="5:5" ht="11.25" customHeight="1" x14ac:dyDescent="0.25">
      <c r="E398" s="4"/>
    </row>
    <row r="399" spans="5:5" ht="11.25" customHeight="1" x14ac:dyDescent="0.25">
      <c r="E399" s="4"/>
    </row>
    <row r="400" spans="5:5" ht="11.25" customHeight="1" x14ac:dyDescent="0.25">
      <c r="E400" s="4"/>
    </row>
    <row r="401" spans="5:5" ht="11.25" customHeight="1" x14ac:dyDescent="0.25">
      <c r="E401" s="4"/>
    </row>
    <row r="402" spans="5:5" ht="11.25" customHeight="1" x14ac:dyDescent="0.25">
      <c r="E402" s="4"/>
    </row>
    <row r="403" spans="5:5" ht="11.25" customHeight="1" x14ac:dyDescent="0.25">
      <c r="E403" s="4"/>
    </row>
    <row r="404" spans="5:5" ht="11.25" customHeight="1" x14ac:dyDescent="0.25">
      <c r="E404" s="4"/>
    </row>
    <row r="405" spans="5:5" ht="11.25" customHeight="1" x14ac:dyDescent="0.25">
      <c r="E405" s="4"/>
    </row>
    <row r="406" spans="5:5" ht="11.25" customHeight="1" x14ac:dyDescent="0.25">
      <c r="E406" s="4"/>
    </row>
    <row r="407" spans="5:5" ht="11.25" customHeight="1" x14ac:dyDescent="0.25">
      <c r="E407" s="4"/>
    </row>
    <row r="408" spans="5:5" ht="11.25" customHeight="1" x14ac:dyDescent="0.25">
      <c r="E408" s="4"/>
    </row>
    <row r="409" spans="5:5" ht="11.25" customHeight="1" x14ac:dyDescent="0.25">
      <c r="E409" s="4"/>
    </row>
    <row r="410" spans="5:5" ht="11.25" customHeight="1" x14ac:dyDescent="0.25">
      <c r="E410" s="4"/>
    </row>
    <row r="411" spans="5:5" ht="11.25" customHeight="1" x14ac:dyDescent="0.25">
      <c r="E411" s="4"/>
    </row>
    <row r="412" spans="5:5" ht="11.25" customHeight="1" x14ac:dyDescent="0.25">
      <c r="E412" s="4"/>
    </row>
    <row r="413" spans="5:5" ht="11.25" customHeight="1" x14ac:dyDescent="0.25">
      <c r="E413" s="4"/>
    </row>
    <row r="414" spans="5:5" ht="11.25" customHeight="1" x14ac:dyDescent="0.25">
      <c r="E414" s="4"/>
    </row>
    <row r="415" spans="5:5" ht="11.25" customHeight="1" x14ac:dyDescent="0.25">
      <c r="E415" s="4"/>
    </row>
    <row r="416" spans="5:5" ht="11.25" customHeight="1" x14ac:dyDescent="0.25">
      <c r="E416" s="4"/>
    </row>
    <row r="417" spans="5:5" ht="11.25" customHeight="1" x14ac:dyDescent="0.25">
      <c r="E417" s="4"/>
    </row>
    <row r="418" spans="5:5" ht="11.25" customHeight="1" x14ac:dyDescent="0.25">
      <c r="E418" s="4"/>
    </row>
    <row r="419" spans="5:5" ht="11.25" customHeight="1" x14ac:dyDescent="0.25">
      <c r="E419" s="4"/>
    </row>
    <row r="420" spans="5:5" ht="11.25" customHeight="1" x14ac:dyDescent="0.25">
      <c r="E420" s="4"/>
    </row>
    <row r="421" spans="5:5" ht="11.25" customHeight="1" x14ac:dyDescent="0.25">
      <c r="E421" s="4"/>
    </row>
    <row r="422" spans="5:5" ht="11.25" customHeight="1" x14ac:dyDescent="0.25">
      <c r="E422" s="4"/>
    </row>
    <row r="423" spans="5:5" ht="11.25" customHeight="1" x14ac:dyDescent="0.25">
      <c r="E423" s="4"/>
    </row>
    <row r="424" spans="5:5" ht="11.25" customHeight="1" x14ac:dyDescent="0.25">
      <c r="E424" s="4"/>
    </row>
    <row r="425" spans="5:5" ht="11.25" customHeight="1" x14ac:dyDescent="0.25">
      <c r="E425" s="4"/>
    </row>
    <row r="426" spans="5:5" ht="11.25" customHeight="1" x14ac:dyDescent="0.25">
      <c r="E426" s="4"/>
    </row>
    <row r="427" spans="5:5" ht="11.25" customHeight="1" x14ac:dyDescent="0.25">
      <c r="E427" s="4"/>
    </row>
    <row r="428" spans="5:5" ht="11.25" customHeight="1" x14ac:dyDescent="0.25">
      <c r="E428" s="4"/>
    </row>
    <row r="429" spans="5:5" ht="11.25" customHeight="1" x14ac:dyDescent="0.25">
      <c r="E429" s="4"/>
    </row>
    <row r="430" spans="5:5" ht="11.25" customHeight="1" x14ac:dyDescent="0.25">
      <c r="E430" s="4"/>
    </row>
    <row r="431" spans="5:5" ht="11.25" customHeight="1" x14ac:dyDescent="0.25">
      <c r="E431" s="4"/>
    </row>
    <row r="432" spans="5:5" ht="11.25" customHeight="1" x14ac:dyDescent="0.25">
      <c r="E432" s="4"/>
    </row>
    <row r="433" spans="5:5" ht="11.25" customHeight="1" x14ac:dyDescent="0.25">
      <c r="E433" s="4"/>
    </row>
    <row r="434" spans="5:5" ht="11.25" customHeight="1" x14ac:dyDescent="0.25">
      <c r="E434" s="4"/>
    </row>
    <row r="435" spans="5:5" ht="11.25" customHeight="1" x14ac:dyDescent="0.25">
      <c r="E435" s="4"/>
    </row>
    <row r="436" spans="5:5" ht="11.25" customHeight="1" x14ac:dyDescent="0.25">
      <c r="E436" s="4"/>
    </row>
    <row r="437" spans="5:5" ht="11.25" customHeight="1" x14ac:dyDescent="0.25">
      <c r="E437" s="4"/>
    </row>
    <row r="438" spans="5:5" ht="11.25" customHeight="1" x14ac:dyDescent="0.25">
      <c r="E438" s="4"/>
    </row>
    <row r="439" spans="5:5" ht="11.25" customHeight="1" x14ac:dyDescent="0.25">
      <c r="E439" s="4"/>
    </row>
    <row r="440" spans="5:5" ht="11.25" customHeight="1" x14ac:dyDescent="0.25">
      <c r="E440" s="4"/>
    </row>
    <row r="441" spans="5:5" ht="11.25" customHeight="1" x14ac:dyDescent="0.25">
      <c r="E441" s="4"/>
    </row>
    <row r="442" spans="5:5" ht="11.25" customHeight="1" x14ac:dyDescent="0.25">
      <c r="E442" s="4"/>
    </row>
    <row r="443" spans="5:5" ht="11.25" customHeight="1" x14ac:dyDescent="0.25">
      <c r="E443" s="4"/>
    </row>
    <row r="444" spans="5:5" ht="11.25" customHeight="1" x14ac:dyDescent="0.25">
      <c r="E444" s="4"/>
    </row>
    <row r="445" spans="5:5" ht="11.25" customHeight="1" x14ac:dyDescent="0.25">
      <c r="E445" s="4"/>
    </row>
    <row r="446" spans="5:5" ht="11.25" customHeight="1" x14ac:dyDescent="0.25">
      <c r="E446" s="4"/>
    </row>
    <row r="447" spans="5:5" ht="11.25" customHeight="1" x14ac:dyDescent="0.25">
      <c r="E447" s="4"/>
    </row>
    <row r="448" spans="5:5" ht="11.25" customHeight="1" x14ac:dyDescent="0.25">
      <c r="E448" s="4"/>
    </row>
    <row r="449" spans="5:5" ht="11.25" customHeight="1" x14ac:dyDescent="0.25">
      <c r="E449" s="4"/>
    </row>
    <row r="450" spans="5:5" ht="11.25" customHeight="1" x14ac:dyDescent="0.25">
      <c r="E450" s="4"/>
    </row>
    <row r="451" spans="5:5" ht="11.25" customHeight="1" x14ac:dyDescent="0.25">
      <c r="E451" s="4"/>
    </row>
    <row r="452" spans="5:5" ht="11.25" customHeight="1" x14ac:dyDescent="0.25">
      <c r="E452" s="4"/>
    </row>
    <row r="453" spans="5:5" ht="11.25" customHeight="1" x14ac:dyDescent="0.25">
      <c r="E453" s="4"/>
    </row>
    <row r="454" spans="5:5" ht="11.25" customHeight="1" x14ac:dyDescent="0.25">
      <c r="E454" s="4"/>
    </row>
    <row r="455" spans="5:5" ht="11.25" customHeight="1" x14ac:dyDescent="0.25">
      <c r="E455" s="4"/>
    </row>
    <row r="456" spans="5:5" ht="11.25" customHeight="1" x14ac:dyDescent="0.25">
      <c r="E456" s="4"/>
    </row>
    <row r="457" spans="5:5" ht="11.25" customHeight="1" x14ac:dyDescent="0.25">
      <c r="E457" s="4"/>
    </row>
    <row r="458" spans="5:5" ht="11.25" customHeight="1" x14ac:dyDescent="0.25">
      <c r="E458" s="4"/>
    </row>
    <row r="459" spans="5:5" ht="11.25" customHeight="1" x14ac:dyDescent="0.25">
      <c r="E459" s="4"/>
    </row>
    <row r="460" spans="5:5" ht="11.25" customHeight="1" x14ac:dyDescent="0.25">
      <c r="E460" s="4"/>
    </row>
    <row r="461" spans="5:5" ht="11.25" customHeight="1" x14ac:dyDescent="0.25">
      <c r="E461" s="4"/>
    </row>
    <row r="462" spans="5:5" ht="11.25" customHeight="1" x14ac:dyDescent="0.25">
      <c r="E462" s="4"/>
    </row>
    <row r="463" spans="5:5" ht="11.25" customHeight="1" x14ac:dyDescent="0.25">
      <c r="E463" s="4"/>
    </row>
    <row r="464" spans="5:5" ht="11.25" customHeight="1" x14ac:dyDescent="0.25">
      <c r="E464" s="4"/>
    </row>
    <row r="465" spans="5:5" ht="11.25" customHeight="1" x14ac:dyDescent="0.25">
      <c r="E465" s="4"/>
    </row>
    <row r="466" spans="5:5" ht="11.25" customHeight="1" x14ac:dyDescent="0.25">
      <c r="E466" s="4"/>
    </row>
    <row r="467" spans="5:5" ht="11.25" customHeight="1" x14ac:dyDescent="0.25">
      <c r="E467" s="4"/>
    </row>
    <row r="468" spans="5:5" ht="11.25" customHeight="1" x14ac:dyDescent="0.25">
      <c r="E468" s="4"/>
    </row>
    <row r="469" spans="5:5" ht="11.25" customHeight="1" x14ac:dyDescent="0.25">
      <c r="E469" s="4"/>
    </row>
    <row r="470" spans="5:5" ht="11.25" customHeight="1" x14ac:dyDescent="0.25">
      <c r="E470" s="4"/>
    </row>
    <row r="471" spans="5:5" ht="11.25" customHeight="1" x14ac:dyDescent="0.25">
      <c r="E471" s="4"/>
    </row>
    <row r="472" spans="5:5" ht="11.25" customHeight="1" x14ac:dyDescent="0.25">
      <c r="E472" s="4"/>
    </row>
    <row r="473" spans="5:5" ht="11.25" customHeight="1" x14ac:dyDescent="0.25">
      <c r="E473" s="4"/>
    </row>
    <row r="474" spans="5:5" ht="11.25" customHeight="1" x14ac:dyDescent="0.25">
      <c r="E474" s="4"/>
    </row>
    <row r="475" spans="5:5" ht="11.25" customHeight="1" x14ac:dyDescent="0.25">
      <c r="E475" s="4"/>
    </row>
    <row r="476" spans="5:5" ht="11.25" customHeight="1" x14ac:dyDescent="0.25">
      <c r="E476" s="4"/>
    </row>
    <row r="477" spans="5:5" ht="11.25" customHeight="1" x14ac:dyDescent="0.25">
      <c r="E477" s="4"/>
    </row>
    <row r="478" spans="5:5" ht="11.25" customHeight="1" x14ac:dyDescent="0.25">
      <c r="E478" s="4"/>
    </row>
    <row r="479" spans="5:5" ht="11.25" customHeight="1" x14ac:dyDescent="0.25">
      <c r="E479" s="4"/>
    </row>
    <row r="480" spans="5:5" ht="11.25" customHeight="1" x14ac:dyDescent="0.25">
      <c r="E480" s="4"/>
    </row>
    <row r="481" spans="5:5" ht="11.25" customHeight="1" x14ac:dyDescent="0.25">
      <c r="E481" s="4"/>
    </row>
    <row r="482" spans="5:5" ht="11.25" customHeight="1" x14ac:dyDescent="0.25">
      <c r="E482" s="4"/>
    </row>
    <row r="483" spans="5:5" ht="11.25" customHeight="1" x14ac:dyDescent="0.25">
      <c r="E483" s="4"/>
    </row>
    <row r="484" spans="5:5" ht="11.25" customHeight="1" x14ac:dyDescent="0.25">
      <c r="E484" s="4"/>
    </row>
    <row r="485" spans="5:5" ht="11.25" customHeight="1" x14ac:dyDescent="0.25">
      <c r="E485" s="4"/>
    </row>
    <row r="486" spans="5:5" ht="11.25" customHeight="1" x14ac:dyDescent="0.25">
      <c r="E486" s="4"/>
    </row>
    <row r="487" spans="5:5" ht="11.25" customHeight="1" x14ac:dyDescent="0.25">
      <c r="E487" s="4"/>
    </row>
    <row r="488" spans="5:5" ht="11.25" customHeight="1" x14ac:dyDescent="0.25">
      <c r="E488" s="4"/>
    </row>
    <row r="489" spans="5:5" ht="11.25" customHeight="1" x14ac:dyDescent="0.25">
      <c r="E489" s="4"/>
    </row>
    <row r="490" spans="5:5" ht="11.25" customHeight="1" x14ac:dyDescent="0.25">
      <c r="E490" s="4"/>
    </row>
    <row r="491" spans="5:5" ht="11.25" customHeight="1" x14ac:dyDescent="0.25">
      <c r="E491" s="4"/>
    </row>
    <row r="492" spans="5:5" ht="11.25" customHeight="1" x14ac:dyDescent="0.25">
      <c r="E492" s="4"/>
    </row>
    <row r="493" spans="5:5" ht="11.25" customHeight="1" x14ac:dyDescent="0.25">
      <c r="E493" s="4"/>
    </row>
    <row r="494" spans="5:5" ht="11.25" customHeight="1" x14ac:dyDescent="0.25">
      <c r="E494" s="4"/>
    </row>
    <row r="495" spans="5:5" ht="11.25" customHeight="1" x14ac:dyDescent="0.25">
      <c r="E495" s="4"/>
    </row>
    <row r="496" spans="5:5" ht="11.25" customHeight="1" x14ac:dyDescent="0.25">
      <c r="E496" s="4"/>
    </row>
    <row r="497" spans="5:5" ht="11.25" customHeight="1" x14ac:dyDescent="0.25">
      <c r="E497" s="4"/>
    </row>
    <row r="498" spans="5:5" ht="11.25" customHeight="1" x14ac:dyDescent="0.25">
      <c r="E498" s="4"/>
    </row>
    <row r="499" spans="5:5" ht="11.25" customHeight="1" x14ac:dyDescent="0.25">
      <c r="E499" s="4"/>
    </row>
    <row r="500" spans="5:5" ht="11.25" customHeight="1" x14ac:dyDescent="0.25">
      <c r="E500" s="4"/>
    </row>
    <row r="501" spans="5:5" ht="11.25" customHeight="1" x14ac:dyDescent="0.25">
      <c r="E501" s="4"/>
    </row>
    <row r="502" spans="5:5" ht="11.25" customHeight="1" x14ac:dyDescent="0.25">
      <c r="E502" s="4"/>
    </row>
    <row r="503" spans="5:5" ht="11.25" customHeight="1" x14ac:dyDescent="0.25">
      <c r="E503" s="4"/>
    </row>
    <row r="504" spans="5:5" ht="11.25" customHeight="1" x14ac:dyDescent="0.25">
      <c r="E504" s="4"/>
    </row>
    <row r="505" spans="5:5" ht="11.25" customHeight="1" x14ac:dyDescent="0.25">
      <c r="E505" s="4"/>
    </row>
    <row r="506" spans="5:5" ht="11.25" customHeight="1" x14ac:dyDescent="0.25">
      <c r="E506" s="4"/>
    </row>
    <row r="507" spans="5:5" ht="11.25" customHeight="1" x14ac:dyDescent="0.25">
      <c r="E507" s="4"/>
    </row>
    <row r="508" spans="5:5" ht="11.25" customHeight="1" x14ac:dyDescent="0.25">
      <c r="E508" s="4"/>
    </row>
    <row r="509" spans="5:5" ht="11.25" customHeight="1" x14ac:dyDescent="0.25">
      <c r="E509" s="4"/>
    </row>
    <row r="510" spans="5:5" ht="11.25" customHeight="1" x14ac:dyDescent="0.25">
      <c r="E510" s="4"/>
    </row>
    <row r="511" spans="5:5" ht="11.25" customHeight="1" x14ac:dyDescent="0.25">
      <c r="E511" s="4"/>
    </row>
    <row r="512" spans="5:5" ht="11.25" customHeight="1" x14ac:dyDescent="0.25">
      <c r="E512" s="4"/>
    </row>
    <row r="513" spans="5:5" ht="11.25" customHeight="1" x14ac:dyDescent="0.25">
      <c r="E513" s="4"/>
    </row>
    <row r="514" spans="5:5" ht="11.25" customHeight="1" x14ac:dyDescent="0.25">
      <c r="E514" s="4"/>
    </row>
    <row r="515" spans="5:5" ht="11.25" customHeight="1" x14ac:dyDescent="0.25">
      <c r="E515" s="4"/>
    </row>
    <row r="516" spans="5:5" ht="11.25" customHeight="1" x14ac:dyDescent="0.25">
      <c r="E516" s="4"/>
    </row>
    <row r="517" spans="5:5" ht="11.25" customHeight="1" x14ac:dyDescent="0.25">
      <c r="E517" s="4"/>
    </row>
    <row r="518" spans="5:5" ht="11.25" customHeight="1" x14ac:dyDescent="0.25">
      <c r="E518" s="4"/>
    </row>
    <row r="519" spans="5:5" ht="11.25" customHeight="1" x14ac:dyDescent="0.25">
      <c r="E519" s="4"/>
    </row>
    <row r="520" spans="5:5" ht="11.25" customHeight="1" x14ac:dyDescent="0.25">
      <c r="E520" s="4"/>
    </row>
    <row r="521" spans="5:5" ht="11.25" customHeight="1" x14ac:dyDescent="0.25">
      <c r="E521" s="4"/>
    </row>
    <row r="522" spans="5:5" ht="11.25" customHeight="1" x14ac:dyDescent="0.25">
      <c r="E522" s="4"/>
    </row>
    <row r="523" spans="5:5" ht="11.25" customHeight="1" x14ac:dyDescent="0.25">
      <c r="E523" s="4"/>
    </row>
    <row r="524" spans="5:5" ht="11.25" customHeight="1" x14ac:dyDescent="0.25">
      <c r="E524" s="4"/>
    </row>
    <row r="525" spans="5:5" ht="11.25" customHeight="1" x14ac:dyDescent="0.25">
      <c r="E525" s="4"/>
    </row>
    <row r="526" spans="5:5" ht="11.25" customHeight="1" x14ac:dyDescent="0.25">
      <c r="E526" s="4"/>
    </row>
    <row r="527" spans="5:5" ht="11.25" customHeight="1" x14ac:dyDescent="0.25">
      <c r="E527" s="4"/>
    </row>
    <row r="528" spans="5:5" ht="11.25" customHeight="1" x14ac:dyDescent="0.25">
      <c r="E528" s="4"/>
    </row>
    <row r="529" spans="5:5" ht="11.25" customHeight="1" x14ac:dyDescent="0.25">
      <c r="E529" s="4"/>
    </row>
    <row r="530" spans="5:5" ht="11.25" customHeight="1" x14ac:dyDescent="0.25">
      <c r="E530" s="4"/>
    </row>
    <row r="531" spans="5:5" ht="11.25" customHeight="1" x14ac:dyDescent="0.25">
      <c r="E531" s="4"/>
    </row>
    <row r="532" spans="5:5" ht="11.25" customHeight="1" x14ac:dyDescent="0.25">
      <c r="E532" s="4"/>
    </row>
    <row r="533" spans="5:5" ht="11.25" customHeight="1" x14ac:dyDescent="0.25">
      <c r="E533" s="4"/>
    </row>
    <row r="534" spans="5:5" ht="11.25" customHeight="1" x14ac:dyDescent="0.25">
      <c r="E534" s="4"/>
    </row>
    <row r="535" spans="5:5" ht="11.25" customHeight="1" x14ac:dyDescent="0.25">
      <c r="E535" s="4"/>
    </row>
    <row r="536" spans="5:5" ht="11.25" customHeight="1" x14ac:dyDescent="0.25">
      <c r="E536" s="4"/>
    </row>
    <row r="537" spans="5:5" ht="11.25" customHeight="1" x14ac:dyDescent="0.25">
      <c r="E537" s="4"/>
    </row>
    <row r="538" spans="5:5" ht="11.25" customHeight="1" x14ac:dyDescent="0.25">
      <c r="E538" s="4"/>
    </row>
    <row r="539" spans="5:5" ht="11.25" customHeight="1" x14ac:dyDescent="0.25">
      <c r="E539" s="4"/>
    </row>
    <row r="540" spans="5:5" ht="11.25" customHeight="1" x14ac:dyDescent="0.25">
      <c r="E540" s="4"/>
    </row>
    <row r="541" spans="5:5" ht="11.25" customHeight="1" x14ac:dyDescent="0.25">
      <c r="E541" s="4"/>
    </row>
    <row r="542" spans="5:5" ht="11.25" customHeight="1" x14ac:dyDescent="0.25">
      <c r="E542" s="4"/>
    </row>
    <row r="543" spans="5:5" ht="11.25" customHeight="1" x14ac:dyDescent="0.25">
      <c r="E543" s="4"/>
    </row>
    <row r="544" spans="5:5" ht="11.25" customHeight="1" x14ac:dyDescent="0.25">
      <c r="E544" s="4"/>
    </row>
    <row r="545" spans="5:5" ht="11.25" customHeight="1" x14ac:dyDescent="0.25">
      <c r="E545" s="4"/>
    </row>
    <row r="546" spans="5:5" ht="11.25" customHeight="1" x14ac:dyDescent="0.25">
      <c r="E546" s="4"/>
    </row>
    <row r="547" spans="5:5" ht="11.25" customHeight="1" x14ac:dyDescent="0.25">
      <c r="E547" s="4"/>
    </row>
    <row r="548" spans="5:5" ht="11.25" customHeight="1" x14ac:dyDescent="0.25">
      <c r="E548" s="4"/>
    </row>
    <row r="549" spans="5:5" ht="11.25" customHeight="1" x14ac:dyDescent="0.25">
      <c r="E549" s="4"/>
    </row>
    <row r="550" spans="5:5" ht="11.25" customHeight="1" x14ac:dyDescent="0.25">
      <c r="E550" s="4"/>
    </row>
    <row r="551" spans="5:5" ht="11.25" customHeight="1" x14ac:dyDescent="0.25">
      <c r="E551" s="4"/>
    </row>
    <row r="552" spans="5:5" ht="11.25" customHeight="1" x14ac:dyDescent="0.25">
      <c r="E552" s="4"/>
    </row>
    <row r="553" spans="5:5" ht="11.25" customHeight="1" x14ac:dyDescent="0.25">
      <c r="E553" s="4"/>
    </row>
    <row r="554" spans="5:5" ht="11.25" customHeight="1" x14ac:dyDescent="0.25">
      <c r="E554" s="4"/>
    </row>
    <row r="555" spans="5:5" ht="11.25" customHeight="1" x14ac:dyDescent="0.25">
      <c r="E555" s="4"/>
    </row>
    <row r="556" spans="5:5" ht="11.25" customHeight="1" x14ac:dyDescent="0.25">
      <c r="E556" s="4"/>
    </row>
    <row r="557" spans="5:5" ht="11.25" customHeight="1" x14ac:dyDescent="0.25">
      <c r="E557" s="4"/>
    </row>
    <row r="558" spans="5:5" ht="11.25" customHeight="1" x14ac:dyDescent="0.25">
      <c r="E558" s="4"/>
    </row>
    <row r="559" spans="5:5" ht="11.25" customHeight="1" x14ac:dyDescent="0.25">
      <c r="E559" s="4"/>
    </row>
    <row r="560" spans="5:5" ht="11.25" customHeight="1" x14ac:dyDescent="0.25">
      <c r="E560" s="4"/>
    </row>
    <row r="561" spans="5:5" ht="11.25" customHeight="1" x14ac:dyDescent="0.25">
      <c r="E561" s="4"/>
    </row>
    <row r="562" spans="5:5" ht="11.25" customHeight="1" x14ac:dyDescent="0.25">
      <c r="E562" s="4"/>
    </row>
    <row r="563" spans="5:5" ht="11.25" customHeight="1" x14ac:dyDescent="0.25">
      <c r="E563" s="4"/>
    </row>
    <row r="564" spans="5:5" ht="11.25" customHeight="1" x14ac:dyDescent="0.25">
      <c r="E564" s="4"/>
    </row>
    <row r="565" spans="5:5" ht="11.25" customHeight="1" x14ac:dyDescent="0.25">
      <c r="E565" s="4"/>
    </row>
    <row r="566" spans="5:5" ht="11.25" customHeight="1" x14ac:dyDescent="0.25">
      <c r="E566" s="4"/>
    </row>
    <row r="567" spans="5:5" ht="11.25" customHeight="1" x14ac:dyDescent="0.25">
      <c r="E567" s="4"/>
    </row>
    <row r="568" spans="5:5" ht="11.25" customHeight="1" x14ac:dyDescent="0.25">
      <c r="E568" s="4"/>
    </row>
    <row r="569" spans="5:5" ht="11.25" customHeight="1" x14ac:dyDescent="0.25">
      <c r="E569" s="4"/>
    </row>
    <row r="570" spans="5:5" ht="11.25" customHeight="1" x14ac:dyDescent="0.25">
      <c r="E570" s="4"/>
    </row>
    <row r="571" spans="5:5" ht="11.25" customHeight="1" x14ac:dyDescent="0.25">
      <c r="E571" s="4"/>
    </row>
    <row r="572" spans="5:5" ht="11.25" customHeight="1" x14ac:dyDescent="0.25">
      <c r="E572" s="4"/>
    </row>
    <row r="573" spans="5:5" ht="11.25" customHeight="1" x14ac:dyDescent="0.25">
      <c r="E573" s="4"/>
    </row>
    <row r="574" spans="5:5" ht="11.25" customHeight="1" x14ac:dyDescent="0.25">
      <c r="E574" s="4"/>
    </row>
    <row r="575" spans="5:5" ht="11.25" customHeight="1" x14ac:dyDescent="0.25">
      <c r="E575" s="4"/>
    </row>
    <row r="576" spans="5:5" ht="11.25" customHeight="1" x14ac:dyDescent="0.25">
      <c r="E576" s="4"/>
    </row>
    <row r="577" spans="5:5" ht="11.25" customHeight="1" x14ac:dyDescent="0.25">
      <c r="E577" s="4"/>
    </row>
    <row r="578" spans="5:5" ht="11.25" customHeight="1" x14ac:dyDescent="0.25">
      <c r="E578" s="4"/>
    </row>
    <row r="579" spans="5:5" ht="11.25" customHeight="1" x14ac:dyDescent="0.25">
      <c r="E579" s="4"/>
    </row>
    <row r="580" spans="5:5" ht="11.25" customHeight="1" x14ac:dyDescent="0.25">
      <c r="E580" s="4"/>
    </row>
    <row r="581" spans="5:5" ht="11.25" customHeight="1" x14ac:dyDescent="0.25">
      <c r="E581" s="4"/>
    </row>
    <row r="582" spans="5:5" ht="11.25" customHeight="1" x14ac:dyDescent="0.25">
      <c r="E582" s="4"/>
    </row>
    <row r="583" spans="5:5" ht="11.25" customHeight="1" x14ac:dyDescent="0.25">
      <c r="E583" s="4"/>
    </row>
    <row r="584" spans="5:5" ht="11.25" customHeight="1" x14ac:dyDescent="0.25">
      <c r="E584" s="4"/>
    </row>
    <row r="585" spans="5:5" ht="11.25" customHeight="1" x14ac:dyDescent="0.25">
      <c r="E585" s="4"/>
    </row>
    <row r="586" spans="5:5" ht="11.25" customHeight="1" x14ac:dyDescent="0.25">
      <c r="E586" s="4"/>
    </row>
    <row r="587" spans="5:5" ht="11.25" customHeight="1" x14ac:dyDescent="0.25">
      <c r="E587" s="4"/>
    </row>
    <row r="588" spans="5:5" ht="11.25" customHeight="1" x14ac:dyDescent="0.25">
      <c r="E588" s="4"/>
    </row>
    <row r="589" spans="5:5" ht="11.25" customHeight="1" x14ac:dyDescent="0.25">
      <c r="E589" s="4"/>
    </row>
    <row r="590" spans="5:5" ht="11.25" customHeight="1" x14ac:dyDescent="0.25">
      <c r="E590" s="4"/>
    </row>
    <row r="591" spans="5:5" ht="11.25" customHeight="1" x14ac:dyDescent="0.25">
      <c r="E591" s="4"/>
    </row>
    <row r="592" spans="5:5" ht="11.25" customHeight="1" x14ac:dyDescent="0.25">
      <c r="E592" s="4"/>
    </row>
    <row r="593" spans="5:5" ht="11.25" customHeight="1" x14ac:dyDescent="0.25">
      <c r="E593" s="4"/>
    </row>
    <row r="594" spans="5:5" ht="11.25" customHeight="1" x14ac:dyDescent="0.25">
      <c r="E594" s="4"/>
    </row>
    <row r="595" spans="5:5" ht="11.25" customHeight="1" x14ac:dyDescent="0.25">
      <c r="E595" s="4"/>
    </row>
    <row r="596" spans="5:5" ht="11.25" customHeight="1" x14ac:dyDescent="0.25">
      <c r="E596" s="4"/>
    </row>
    <row r="597" spans="5:5" ht="11.25" customHeight="1" x14ac:dyDescent="0.25">
      <c r="E597" s="4"/>
    </row>
    <row r="598" spans="5:5" ht="11.25" customHeight="1" x14ac:dyDescent="0.25">
      <c r="E598" s="4"/>
    </row>
    <row r="599" spans="5:5" ht="11.25" customHeight="1" x14ac:dyDescent="0.25">
      <c r="E599" s="4"/>
    </row>
    <row r="600" spans="5:5" ht="11.25" customHeight="1" x14ac:dyDescent="0.25">
      <c r="E600" s="4"/>
    </row>
    <row r="601" spans="5:5" ht="11.25" customHeight="1" x14ac:dyDescent="0.25">
      <c r="E601" s="4"/>
    </row>
    <row r="602" spans="5:5" ht="11.25" customHeight="1" x14ac:dyDescent="0.25">
      <c r="E602" s="4"/>
    </row>
    <row r="603" spans="5:5" ht="11.25" customHeight="1" x14ac:dyDescent="0.25">
      <c r="E603" s="4"/>
    </row>
    <row r="604" spans="5:5" ht="11.25" customHeight="1" x14ac:dyDescent="0.25">
      <c r="E604" s="4"/>
    </row>
    <row r="605" spans="5:5" ht="11.25" customHeight="1" x14ac:dyDescent="0.25">
      <c r="E605" s="4"/>
    </row>
    <row r="606" spans="5:5" ht="11.25" customHeight="1" x14ac:dyDescent="0.25">
      <c r="E606" s="4"/>
    </row>
    <row r="607" spans="5:5" ht="11.25" customHeight="1" x14ac:dyDescent="0.25">
      <c r="E607" s="4"/>
    </row>
    <row r="608" spans="5:5" ht="11.25" customHeight="1" x14ac:dyDescent="0.25">
      <c r="E608" s="4"/>
    </row>
    <row r="609" spans="5:5" ht="11.25" customHeight="1" x14ac:dyDescent="0.25">
      <c r="E609" s="4"/>
    </row>
    <row r="610" spans="5:5" ht="11.25" customHeight="1" x14ac:dyDescent="0.25">
      <c r="E610" s="4"/>
    </row>
    <row r="611" spans="5:5" ht="11.25" customHeight="1" x14ac:dyDescent="0.25">
      <c r="E611" s="4"/>
    </row>
    <row r="612" spans="5:5" ht="11.25" customHeight="1" x14ac:dyDescent="0.25">
      <c r="E612" s="4"/>
    </row>
    <row r="613" spans="5:5" ht="11.25" customHeight="1" x14ac:dyDescent="0.25">
      <c r="E613" s="4"/>
    </row>
    <row r="614" spans="5:5" ht="11.25" customHeight="1" x14ac:dyDescent="0.25">
      <c r="E614" s="4"/>
    </row>
    <row r="615" spans="5:5" ht="11.25" customHeight="1" x14ac:dyDescent="0.25">
      <c r="E615" s="4"/>
    </row>
    <row r="616" spans="5:5" ht="11.25" customHeight="1" x14ac:dyDescent="0.25">
      <c r="E616" s="4"/>
    </row>
    <row r="617" spans="5:5" ht="11.25" customHeight="1" x14ac:dyDescent="0.25">
      <c r="E617" s="4"/>
    </row>
    <row r="618" spans="5:5" ht="11.25" customHeight="1" x14ac:dyDescent="0.25">
      <c r="E618" s="4"/>
    </row>
    <row r="619" spans="5:5" ht="11.25" customHeight="1" x14ac:dyDescent="0.25">
      <c r="E619" s="4"/>
    </row>
    <row r="620" spans="5:5" ht="11.25" customHeight="1" x14ac:dyDescent="0.25">
      <c r="E620" s="4"/>
    </row>
    <row r="621" spans="5:5" ht="11.25" customHeight="1" x14ac:dyDescent="0.25">
      <c r="E621" s="4"/>
    </row>
    <row r="622" spans="5:5" ht="11.25" customHeight="1" x14ac:dyDescent="0.25">
      <c r="E622" s="4"/>
    </row>
    <row r="623" spans="5:5" ht="11.25" customHeight="1" x14ac:dyDescent="0.25">
      <c r="E623" s="4"/>
    </row>
    <row r="624" spans="5:5" ht="11.25" customHeight="1" x14ac:dyDescent="0.25">
      <c r="E624" s="4"/>
    </row>
    <row r="625" spans="5:5" ht="11.25" customHeight="1" x14ac:dyDescent="0.25">
      <c r="E625" s="4"/>
    </row>
    <row r="626" spans="5:5" ht="11.25" customHeight="1" x14ac:dyDescent="0.25">
      <c r="E626" s="4"/>
    </row>
    <row r="627" spans="5:5" ht="11.25" customHeight="1" x14ac:dyDescent="0.25">
      <c r="E627" s="4"/>
    </row>
    <row r="628" spans="5:5" ht="11.25" customHeight="1" x14ac:dyDescent="0.25">
      <c r="E628" s="4"/>
    </row>
    <row r="629" spans="5:5" ht="11.25" customHeight="1" x14ac:dyDescent="0.25">
      <c r="E629" s="4"/>
    </row>
    <row r="630" spans="5:5" ht="11.25" customHeight="1" x14ac:dyDescent="0.25">
      <c r="E630" s="4"/>
    </row>
    <row r="631" spans="5:5" ht="11.25" customHeight="1" x14ac:dyDescent="0.25">
      <c r="E631" s="4"/>
    </row>
    <row r="632" spans="5:5" ht="11.25" customHeight="1" x14ac:dyDescent="0.25">
      <c r="E632" s="4"/>
    </row>
    <row r="633" spans="5:5" ht="11.25" customHeight="1" x14ac:dyDescent="0.25">
      <c r="E633" s="4"/>
    </row>
    <row r="634" spans="5:5" ht="11.25" customHeight="1" x14ac:dyDescent="0.25">
      <c r="E634" s="4"/>
    </row>
    <row r="635" spans="5:5" ht="11.25" customHeight="1" x14ac:dyDescent="0.25">
      <c r="E635" s="4"/>
    </row>
  </sheetData>
  <conditionalFormatting sqref="E4:E9">
    <cfRule type="dataBar" priority="1">
      <dataBar showValue="0">
        <cfvo type="min"/>
        <cfvo type="max"/>
        <color rgb="FF638EC6"/>
      </dataBar>
      <extLst>
        <ext xmlns:x14="http://schemas.microsoft.com/office/spreadsheetml/2009/9/main" uri="{B025F937-C7B1-47D3-B67F-A62EFF666E3E}">
          <x14:id>{A19D3B5A-14F4-4B91-A138-A3AF943756B4}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19D3B5A-14F4-4B91-A138-A3AF943756B4}">
            <x14:dataBar minLength="0" maxLength="100" gradient="0">
              <x14:cfvo type="autoMin"/>
              <x14:cfvo type="autoMax"/>
              <x14:negativeFillColor rgb="FFFF0000"/>
              <x14:axisColor rgb="FF000000"/>
            </x14:dataBar>
          </x14:cfRule>
          <xm:sqref>E4:E9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B4022-5679-40B5-AD98-821201846235}">
  <dimension ref="A1:Q635"/>
  <sheetViews>
    <sheetView workbookViewId="0">
      <selection activeCell="C1" sqref="C1"/>
    </sheetView>
  </sheetViews>
  <sheetFormatPr defaultRowHeight="15" x14ac:dyDescent="0.25"/>
  <cols>
    <col min="1" max="1" width="1.7109375" customWidth="1"/>
    <col min="2" max="2" width="3.7109375" customWidth="1"/>
    <col min="3" max="3" width="13.140625" bestFit="1" customWidth="1"/>
    <col min="4" max="4" width="14.85546875" bestFit="1" customWidth="1"/>
    <col min="5" max="5" width="7.42578125" customWidth="1"/>
    <col min="6" max="6" width="12.28515625" bestFit="1" customWidth="1"/>
    <col min="16" max="16" width="21.85546875" bestFit="1" customWidth="1"/>
    <col min="17" max="17" width="14.42578125" customWidth="1"/>
    <col min="22" max="22" width="21.85546875" customWidth="1"/>
  </cols>
  <sheetData>
    <row r="1" spans="1:17" s="2" customFormat="1" ht="52.5" customHeight="1" x14ac:dyDescent="0.25">
      <c r="A1" s="1"/>
      <c r="C1" s="12" t="s">
        <v>77</v>
      </c>
    </row>
    <row r="2" spans="1:17" ht="11.25" customHeight="1" x14ac:dyDescent="0.25"/>
    <row r="3" spans="1:17" ht="11.25" customHeight="1" x14ac:dyDescent="0.25">
      <c r="C3" s="22" t="s">
        <v>78</v>
      </c>
      <c r="D3" t="s">
        <v>80</v>
      </c>
      <c r="E3" t="s">
        <v>82</v>
      </c>
      <c r="F3" t="s">
        <v>81</v>
      </c>
    </row>
    <row r="4" spans="1:17" ht="11.25" customHeight="1" x14ac:dyDescent="0.25">
      <c r="C4" s="23" t="s">
        <v>36</v>
      </c>
      <c r="D4" s="13">
        <v>39242</v>
      </c>
      <c r="E4" s="24">
        <v>39242</v>
      </c>
      <c r="F4" s="24">
        <v>1482</v>
      </c>
    </row>
    <row r="5" spans="1:17" ht="11.25" customHeight="1" x14ac:dyDescent="0.25">
      <c r="C5" s="23" t="s">
        <v>37</v>
      </c>
      <c r="D5" s="13">
        <v>17283</v>
      </c>
      <c r="E5" s="24">
        <v>17283</v>
      </c>
      <c r="F5" s="24">
        <v>882</v>
      </c>
      <c r="Q5" s="11"/>
    </row>
    <row r="6" spans="1:17" ht="11.25" customHeight="1" x14ac:dyDescent="0.25">
      <c r="C6" s="23" t="s">
        <v>34</v>
      </c>
      <c r="D6" s="13">
        <v>15855</v>
      </c>
      <c r="E6" s="24">
        <v>15855</v>
      </c>
      <c r="F6" s="24">
        <v>708</v>
      </c>
      <c r="Q6" s="11"/>
    </row>
    <row r="7" spans="1:17" ht="11.25" customHeight="1" x14ac:dyDescent="0.25">
      <c r="C7" s="23" t="s">
        <v>35</v>
      </c>
      <c r="D7" s="13">
        <v>15785</v>
      </c>
      <c r="E7" s="24">
        <v>15785</v>
      </c>
      <c r="F7" s="24">
        <v>699</v>
      </c>
      <c r="Q7" s="11"/>
    </row>
    <row r="8" spans="1:17" ht="11.25" customHeight="1" x14ac:dyDescent="0.25">
      <c r="C8" s="23" t="s">
        <v>38</v>
      </c>
      <c r="D8" s="13">
        <v>6069</v>
      </c>
      <c r="E8" s="24">
        <v>6069</v>
      </c>
      <c r="F8" s="24">
        <v>24</v>
      </c>
      <c r="Q8" s="11"/>
    </row>
    <row r="9" spans="1:17" ht="11.25" customHeight="1" x14ac:dyDescent="0.25">
      <c r="C9" s="23" t="s">
        <v>39</v>
      </c>
      <c r="D9" s="13">
        <v>3976</v>
      </c>
      <c r="E9" s="24">
        <v>3976</v>
      </c>
      <c r="F9" s="24">
        <v>72</v>
      </c>
      <c r="Q9" s="11"/>
    </row>
    <row r="10" spans="1:17" ht="11.25" customHeight="1" x14ac:dyDescent="0.25">
      <c r="Q10" s="11"/>
    </row>
    <row r="11" spans="1:17" ht="11.25" customHeight="1" x14ac:dyDescent="0.25"/>
    <row r="12" spans="1:17" ht="11.25" customHeight="1" x14ac:dyDescent="0.25"/>
    <row r="13" spans="1:17" ht="11.25" customHeight="1" x14ac:dyDescent="0.25"/>
    <row r="14" spans="1:17" ht="11.25" customHeight="1" x14ac:dyDescent="0.25"/>
    <row r="15" spans="1:17" ht="11.25" hidden="1" customHeight="1" x14ac:dyDescent="0.25"/>
    <row r="16" spans="1:17" ht="11.25" hidden="1" customHeight="1" x14ac:dyDescent="0.25"/>
    <row r="17" ht="11.25" hidden="1" customHeight="1" x14ac:dyDescent="0.25"/>
    <row r="18" ht="11.25" hidden="1" customHeight="1" x14ac:dyDescent="0.25"/>
    <row r="19" ht="11.25" hidden="1" customHeight="1" x14ac:dyDescent="0.25"/>
    <row r="20" ht="11.25" hidden="1" customHeight="1" x14ac:dyDescent="0.25"/>
    <row r="21" ht="11.25" hidden="1" customHeight="1" x14ac:dyDescent="0.25"/>
    <row r="22" ht="11.25" hidden="1" customHeight="1" x14ac:dyDescent="0.25"/>
    <row r="23" ht="11.25" hidden="1" customHeight="1" x14ac:dyDescent="0.25"/>
    <row r="24" ht="11.25" hidden="1" customHeight="1" x14ac:dyDescent="0.25"/>
    <row r="25" ht="11.25" hidden="1" customHeight="1" x14ac:dyDescent="0.25"/>
    <row r="26" ht="11.25" hidden="1" customHeight="1" x14ac:dyDescent="0.25"/>
    <row r="27" ht="11.25" hidden="1" customHeight="1" x14ac:dyDescent="0.25"/>
    <row r="28" ht="11.25" hidden="1" customHeight="1" x14ac:dyDescent="0.25"/>
    <row r="29" ht="11.25" hidden="1" customHeight="1" x14ac:dyDescent="0.25"/>
    <row r="30" ht="11.25" hidden="1" customHeight="1" x14ac:dyDescent="0.25"/>
    <row r="31" ht="11.25" hidden="1" customHeight="1" x14ac:dyDescent="0.25"/>
    <row r="32" ht="11.25" hidden="1" customHeight="1" x14ac:dyDescent="0.25"/>
    <row r="33" customFormat="1" ht="11.25" hidden="1" customHeight="1" x14ac:dyDescent="0.25"/>
    <row r="34" customFormat="1" ht="11.25" hidden="1" customHeight="1" x14ac:dyDescent="0.25"/>
    <row r="35" customFormat="1" ht="11.25" hidden="1" customHeight="1" x14ac:dyDescent="0.25"/>
    <row r="36" customFormat="1" ht="11.25" hidden="1" customHeight="1" x14ac:dyDescent="0.25"/>
    <row r="37" customFormat="1" ht="11.25" hidden="1" customHeight="1" x14ac:dyDescent="0.25"/>
    <row r="38" customFormat="1" ht="11.25" hidden="1" customHeight="1" x14ac:dyDescent="0.25"/>
    <row r="39" customFormat="1" ht="11.25" hidden="1" customHeight="1" x14ac:dyDescent="0.25"/>
    <row r="40" customFormat="1" ht="11.25" hidden="1" customHeight="1" x14ac:dyDescent="0.25"/>
    <row r="41" customFormat="1" ht="11.25" hidden="1" customHeight="1" x14ac:dyDescent="0.25"/>
    <row r="42" customFormat="1" ht="11.25" hidden="1" customHeight="1" x14ac:dyDescent="0.25"/>
    <row r="43" customFormat="1" ht="11.25" hidden="1" customHeight="1" x14ac:dyDescent="0.25"/>
    <row r="44" customFormat="1" ht="11.25" hidden="1" customHeight="1" x14ac:dyDescent="0.25"/>
    <row r="45" customFormat="1" ht="11.25" hidden="1" customHeight="1" x14ac:dyDescent="0.25"/>
    <row r="46" customFormat="1" ht="11.25" hidden="1" customHeight="1" x14ac:dyDescent="0.25"/>
    <row r="47" customFormat="1" ht="11.25" hidden="1" customHeight="1" x14ac:dyDescent="0.25"/>
    <row r="48" customFormat="1" ht="11.25" hidden="1" customHeight="1" x14ac:dyDescent="0.25"/>
    <row r="49" customFormat="1" ht="11.25" hidden="1" customHeight="1" x14ac:dyDescent="0.25"/>
    <row r="50" customFormat="1" ht="11.25" hidden="1" customHeight="1" x14ac:dyDescent="0.25"/>
    <row r="51" customFormat="1" ht="11.25" hidden="1" customHeight="1" x14ac:dyDescent="0.25"/>
    <row r="52" customFormat="1" ht="11.25" hidden="1" customHeight="1" x14ac:dyDescent="0.25"/>
    <row r="53" customFormat="1" ht="11.25" hidden="1" customHeight="1" x14ac:dyDescent="0.25"/>
    <row r="54" customFormat="1" ht="11.25" hidden="1" customHeight="1" x14ac:dyDescent="0.25"/>
    <row r="55" customFormat="1" ht="11.25" hidden="1" customHeight="1" x14ac:dyDescent="0.25"/>
    <row r="56" customFormat="1" ht="11.25" hidden="1" customHeight="1" x14ac:dyDescent="0.25"/>
    <row r="57" customFormat="1" ht="11.25" hidden="1" customHeight="1" x14ac:dyDescent="0.25"/>
    <row r="58" customFormat="1" ht="11.25" hidden="1" customHeight="1" x14ac:dyDescent="0.25"/>
    <row r="59" customFormat="1" ht="11.25" hidden="1" customHeight="1" x14ac:dyDescent="0.25"/>
    <row r="60" customFormat="1" ht="11.25" hidden="1" customHeight="1" x14ac:dyDescent="0.25"/>
    <row r="61" customFormat="1" ht="11.25" hidden="1" customHeight="1" x14ac:dyDescent="0.25"/>
    <row r="62" customFormat="1" ht="11.25" hidden="1" customHeight="1" x14ac:dyDescent="0.25"/>
    <row r="63" customFormat="1" ht="11.25" hidden="1" customHeight="1" x14ac:dyDescent="0.25"/>
    <row r="64" customFormat="1" ht="11.25" hidden="1" customHeight="1" x14ac:dyDescent="0.25"/>
    <row r="65" customFormat="1" ht="11.25" hidden="1" customHeight="1" x14ac:dyDescent="0.25"/>
    <row r="66" customFormat="1" ht="11.25" hidden="1" customHeight="1" x14ac:dyDescent="0.25"/>
    <row r="67" customFormat="1" ht="11.25" hidden="1" customHeight="1" x14ac:dyDescent="0.25"/>
    <row r="68" customFormat="1" ht="11.25" hidden="1" customHeight="1" x14ac:dyDescent="0.25"/>
    <row r="69" customFormat="1" ht="11.25" hidden="1" customHeight="1" x14ac:dyDescent="0.25"/>
    <row r="70" customFormat="1" ht="11.25" hidden="1" customHeight="1" x14ac:dyDescent="0.25"/>
    <row r="71" customFormat="1" ht="11.25" hidden="1" customHeight="1" x14ac:dyDescent="0.25"/>
    <row r="72" customFormat="1" ht="11.25" hidden="1" customHeight="1" x14ac:dyDescent="0.25"/>
    <row r="73" customFormat="1" ht="11.25" hidden="1" customHeight="1" x14ac:dyDescent="0.25"/>
    <row r="74" customFormat="1" ht="11.25" hidden="1" customHeight="1" x14ac:dyDescent="0.25"/>
    <row r="75" customFormat="1" ht="11.25" hidden="1" customHeight="1" x14ac:dyDescent="0.25"/>
    <row r="76" customFormat="1" ht="11.25" hidden="1" customHeight="1" x14ac:dyDescent="0.25"/>
    <row r="77" customFormat="1" ht="11.25" hidden="1" customHeight="1" x14ac:dyDescent="0.25"/>
    <row r="78" customFormat="1" ht="11.25" hidden="1" customHeight="1" x14ac:dyDescent="0.25"/>
    <row r="79" customFormat="1" ht="11.25" hidden="1" customHeight="1" x14ac:dyDescent="0.25"/>
    <row r="80" customFormat="1" ht="11.25" hidden="1" customHeight="1" x14ac:dyDescent="0.25"/>
    <row r="81" customFormat="1" ht="11.25" hidden="1" customHeight="1" x14ac:dyDescent="0.25"/>
    <row r="82" customFormat="1" ht="11.25" hidden="1" customHeight="1" x14ac:dyDescent="0.25"/>
    <row r="83" customFormat="1" ht="11.25" hidden="1" customHeight="1" x14ac:dyDescent="0.25"/>
    <row r="84" customFormat="1" ht="11.25" hidden="1" customHeight="1" x14ac:dyDescent="0.25"/>
    <row r="85" customFormat="1" ht="11.25" hidden="1" customHeight="1" x14ac:dyDescent="0.25"/>
    <row r="86" customFormat="1" ht="11.25" hidden="1" customHeight="1" x14ac:dyDescent="0.25"/>
    <row r="87" customFormat="1" ht="11.25" hidden="1" customHeight="1" x14ac:dyDescent="0.25"/>
    <row r="88" customFormat="1" ht="11.25" hidden="1" customHeight="1" x14ac:dyDescent="0.25"/>
    <row r="89" customFormat="1" ht="11.25" hidden="1" customHeight="1" x14ac:dyDescent="0.25"/>
    <row r="90" customFormat="1" ht="11.25" hidden="1" customHeight="1" x14ac:dyDescent="0.25"/>
    <row r="91" customFormat="1" ht="11.25" hidden="1" customHeight="1" x14ac:dyDescent="0.25"/>
    <row r="92" customFormat="1" ht="11.25" hidden="1" customHeight="1" x14ac:dyDescent="0.25"/>
    <row r="93" customFormat="1" ht="11.25" hidden="1" customHeight="1" x14ac:dyDescent="0.25"/>
    <row r="94" customFormat="1" ht="11.25" hidden="1" customHeight="1" x14ac:dyDescent="0.25"/>
    <row r="95" customFormat="1" ht="11.25" hidden="1" customHeight="1" x14ac:dyDescent="0.25"/>
    <row r="96" customFormat="1" ht="11.25" hidden="1" customHeight="1" x14ac:dyDescent="0.25"/>
    <row r="97" customFormat="1" ht="11.25" hidden="1" customHeight="1" x14ac:dyDescent="0.25"/>
    <row r="98" customFormat="1" ht="11.25" hidden="1" customHeight="1" x14ac:dyDescent="0.25"/>
    <row r="99" customFormat="1" ht="11.25" hidden="1" customHeight="1" x14ac:dyDescent="0.25"/>
    <row r="100" customFormat="1" ht="11.25" hidden="1" customHeight="1" x14ac:dyDescent="0.25"/>
    <row r="101" customFormat="1" ht="11.25" hidden="1" customHeight="1" x14ac:dyDescent="0.25"/>
    <row r="102" customFormat="1" ht="11.25" hidden="1" customHeight="1" x14ac:dyDescent="0.25"/>
    <row r="103" customFormat="1" ht="11.25" hidden="1" customHeight="1" x14ac:dyDescent="0.25"/>
    <row r="104" customFormat="1" ht="11.25" hidden="1" customHeight="1" x14ac:dyDescent="0.25"/>
    <row r="105" customFormat="1" ht="11.25" hidden="1" customHeight="1" x14ac:dyDescent="0.25"/>
    <row r="106" customFormat="1" ht="11.25" hidden="1" customHeight="1" x14ac:dyDescent="0.25"/>
    <row r="107" customFormat="1" ht="11.25" hidden="1" customHeight="1" x14ac:dyDescent="0.25"/>
    <row r="108" customFormat="1" ht="11.25" hidden="1" customHeight="1" x14ac:dyDescent="0.25"/>
    <row r="109" customFormat="1" ht="11.25" hidden="1" customHeight="1" x14ac:dyDescent="0.25"/>
    <row r="110" customFormat="1" ht="11.25" hidden="1" customHeight="1" x14ac:dyDescent="0.25"/>
    <row r="111" customFormat="1" ht="11.25" hidden="1" customHeight="1" x14ac:dyDescent="0.25"/>
    <row r="112" customFormat="1" ht="11.25" hidden="1" customHeight="1" x14ac:dyDescent="0.25"/>
    <row r="113" customFormat="1" ht="11.25" hidden="1" customHeight="1" x14ac:dyDescent="0.25"/>
    <row r="114" customFormat="1" ht="11.25" hidden="1" customHeight="1" x14ac:dyDescent="0.25"/>
    <row r="115" customFormat="1" ht="11.25" hidden="1" customHeight="1" x14ac:dyDescent="0.25"/>
    <row r="116" customFormat="1" ht="11.25" hidden="1" customHeight="1" x14ac:dyDescent="0.25"/>
    <row r="117" customFormat="1" ht="11.25" hidden="1" customHeight="1" x14ac:dyDescent="0.25"/>
    <row r="118" customFormat="1" ht="11.25" hidden="1" customHeight="1" x14ac:dyDescent="0.25"/>
    <row r="119" customFormat="1" ht="11.25" hidden="1" customHeight="1" x14ac:dyDescent="0.25"/>
    <row r="120" customFormat="1" ht="11.25" hidden="1" customHeight="1" x14ac:dyDescent="0.25"/>
    <row r="121" customFormat="1" ht="11.25" hidden="1" customHeight="1" x14ac:dyDescent="0.25"/>
    <row r="122" customFormat="1" ht="11.25" hidden="1" customHeight="1" x14ac:dyDescent="0.25"/>
    <row r="123" customFormat="1" ht="11.25" hidden="1" customHeight="1" x14ac:dyDescent="0.25"/>
    <row r="124" customFormat="1" ht="11.25" hidden="1" customHeight="1" x14ac:dyDescent="0.25"/>
    <row r="125" customFormat="1" ht="11.25" hidden="1" customHeight="1" x14ac:dyDescent="0.25"/>
    <row r="126" customFormat="1" ht="11.25" hidden="1" customHeight="1" x14ac:dyDescent="0.25"/>
    <row r="127" customFormat="1" ht="11.25" hidden="1" customHeight="1" x14ac:dyDescent="0.25"/>
    <row r="128" customFormat="1" ht="11.25" hidden="1" customHeight="1" x14ac:dyDescent="0.25"/>
    <row r="129" customFormat="1" ht="11.25" hidden="1" customHeight="1" x14ac:dyDescent="0.25"/>
    <row r="130" customFormat="1" ht="11.25" hidden="1" customHeight="1" x14ac:dyDescent="0.25"/>
    <row r="131" customFormat="1" ht="11.25" hidden="1" customHeight="1" x14ac:dyDescent="0.25"/>
    <row r="132" customFormat="1" ht="11.25" hidden="1" customHeight="1" x14ac:dyDescent="0.25"/>
    <row r="133" customFormat="1" ht="11.25" hidden="1" customHeight="1" x14ac:dyDescent="0.25"/>
    <row r="134" customFormat="1" ht="11.25" hidden="1" customHeight="1" x14ac:dyDescent="0.25"/>
    <row r="135" customFormat="1" ht="11.25" hidden="1" customHeight="1" x14ac:dyDescent="0.25"/>
    <row r="136" customFormat="1" ht="11.25" hidden="1" customHeight="1" x14ac:dyDescent="0.25"/>
    <row r="137" customFormat="1" ht="11.25" hidden="1" customHeight="1" x14ac:dyDescent="0.25"/>
    <row r="138" customFormat="1" ht="11.25" hidden="1" customHeight="1" x14ac:dyDescent="0.25"/>
    <row r="139" customFormat="1" ht="11.25" hidden="1" customHeight="1" x14ac:dyDescent="0.25"/>
    <row r="140" customFormat="1" ht="11.25" hidden="1" customHeight="1" x14ac:dyDescent="0.25"/>
    <row r="141" customFormat="1" ht="11.25" hidden="1" customHeight="1" x14ac:dyDescent="0.25"/>
    <row r="142" customFormat="1" ht="11.25" hidden="1" customHeight="1" x14ac:dyDescent="0.25"/>
    <row r="143" customFormat="1" ht="11.25" hidden="1" customHeight="1" x14ac:dyDescent="0.25"/>
    <row r="144" customFormat="1" ht="11.25" hidden="1" customHeight="1" x14ac:dyDescent="0.25"/>
    <row r="145" customFormat="1" ht="11.25" hidden="1" customHeight="1" x14ac:dyDescent="0.25"/>
    <row r="146" customFormat="1" ht="11.25" hidden="1" customHeight="1" x14ac:dyDescent="0.25"/>
    <row r="147" customFormat="1" ht="11.25" hidden="1" customHeight="1" x14ac:dyDescent="0.25"/>
    <row r="148" customFormat="1" ht="11.25" hidden="1" customHeight="1" x14ac:dyDescent="0.25"/>
    <row r="149" customFormat="1" ht="11.25" hidden="1" customHeight="1" x14ac:dyDescent="0.25"/>
    <row r="150" customFormat="1" ht="11.25" hidden="1" customHeight="1" x14ac:dyDescent="0.25"/>
    <row r="151" customFormat="1" ht="11.25" hidden="1" customHeight="1" x14ac:dyDescent="0.25"/>
    <row r="152" customFormat="1" ht="11.25" hidden="1" customHeight="1" x14ac:dyDescent="0.25"/>
    <row r="153" customFormat="1" ht="11.25" hidden="1" customHeight="1" x14ac:dyDescent="0.25"/>
    <row r="154" customFormat="1" ht="11.25" hidden="1" customHeight="1" x14ac:dyDescent="0.25"/>
    <row r="155" customFormat="1" ht="11.25" hidden="1" customHeight="1" x14ac:dyDescent="0.25"/>
    <row r="156" customFormat="1" ht="11.25" hidden="1" customHeight="1" x14ac:dyDescent="0.25"/>
    <row r="157" customFormat="1" ht="11.25" hidden="1" customHeight="1" x14ac:dyDescent="0.25"/>
    <row r="158" customFormat="1" ht="11.25" hidden="1" customHeight="1" x14ac:dyDescent="0.25"/>
    <row r="159" customFormat="1" ht="11.25" hidden="1" customHeight="1" x14ac:dyDescent="0.25"/>
    <row r="160" customFormat="1" ht="11.25" hidden="1" customHeight="1" x14ac:dyDescent="0.25"/>
    <row r="161" customFormat="1" ht="11.25" hidden="1" customHeight="1" x14ac:dyDescent="0.25"/>
    <row r="162" customFormat="1" ht="11.25" hidden="1" customHeight="1" x14ac:dyDescent="0.25"/>
    <row r="163" customFormat="1" ht="11.25" hidden="1" customHeight="1" x14ac:dyDescent="0.25"/>
    <row r="164" customFormat="1" ht="11.25" hidden="1" customHeight="1" x14ac:dyDescent="0.25"/>
    <row r="165" customFormat="1" ht="11.25" hidden="1" customHeight="1" x14ac:dyDescent="0.25"/>
    <row r="166" customFormat="1" ht="11.25" hidden="1" customHeight="1" x14ac:dyDescent="0.25"/>
    <row r="167" customFormat="1" ht="11.25" hidden="1" customHeight="1" x14ac:dyDescent="0.25"/>
    <row r="168" customFormat="1" ht="11.25" hidden="1" customHeight="1" x14ac:dyDescent="0.25"/>
    <row r="169" customFormat="1" ht="11.25" hidden="1" customHeight="1" x14ac:dyDescent="0.25"/>
    <row r="170" customFormat="1" ht="11.25" hidden="1" customHeight="1" x14ac:dyDescent="0.25"/>
    <row r="171" customFormat="1" ht="11.25" hidden="1" customHeight="1" x14ac:dyDescent="0.25"/>
    <row r="172" customFormat="1" ht="11.25" hidden="1" customHeight="1" x14ac:dyDescent="0.25"/>
    <row r="173" customFormat="1" ht="11.25" hidden="1" customHeight="1" x14ac:dyDescent="0.25"/>
    <row r="174" customFormat="1" ht="11.25" hidden="1" customHeight="1" x14ac:dyDescent="0.25"/>
    <row r="175" customFormat="1" ht="11.25" hidden="1" customHeight="1" x14ac:dyDescent="0.25"/>
    <row r="176" customFormat="1" ht="11.25" hidden="1" customHeight="1" x14ac:dyDescent="0.25"/>
    <row r="177" customFormat="1" ht="11.25" hidden="1" customHeight="1" x14ac:dyDescent="0.25"/>
    <row r="178" customFormat="1" ht="11.25" hidden="1" customHeight="1" x14ac:dyDescent="0.25"/>
    <row r="179" customFormat="1" ht="11.25" hidden="1" customHeight="1" x14ac:dyDescent="0.25"/>
    <row r="180" customFormat="1" ht="11.25" hidden="1" customHeight="1" x14ac:dyDescent="0.25"/>
    <row r="181" customFormat="1" ht="11.25" hidden="1" customHeight="1" x14ac:dyDescent="0.25"/>
    <row r="182" customFormat="1" ht="11.25" hidden="1" customHeight="1" x14ac:dyDescent="0.25"/>
    <row r="183" customFormat="1" ht="11.25" hidden="1" customHeight="1" x14ac:dyDescent="0.25"/>
    <row r="184" customFormat="1" ht="11.25" hidden="1" customHeight="1" x14ac:dyDescent="0.25"/>
    <row r="185" customFormat="1" ht="11.25" hidden="1" customHeight="1" x14ac:dyDescent="0.25"/>
    <row r="186" customFormat="1" ht="11.25" hidden="1" customHeight="1" x14ac:dyDescent="0.25"/>
    <row r="187" customFormat="1" ht="11.25" hidden="1" customHeight="1" x14ac:dyDescent="0.25"/>
    <row r="188" customFormat="1" ht="11.25" hidden="1" customHeight="1" x14ac:dyDescent="0.25"/>
    <row r="189" customFormat="1" ht="11.25" hidden="1" customHeight="1" x14ac:dyDescent="0.25"/>
    <row r="190" customFormat="1" ht="11.25" hidden="1" customHeight="1" x14ac:dyDescent="0.25"/>
    <row r="191" customFormat="1" ht="11.25" hidden="1" customHeight="1" x14ac:dyDescent="0.25"/>
    <row r="192" customFormat="1" ht="11.25" hidden="1" customHeight="1" x14ac:dyDescent="0.25"/>
    <row r="193" customFormat="1" ht="11.25" hidden="1" customHeight="1" x14ac:dyDescent="0.25"/>
    <row r="194" customFormat="1" ht="11.25" hidden="1" customHeight="1" x14ac:dyDescent="0.25"/>
    <row r="195" customFormat="1" ht="11.25" hidden="1" customHeight="1" x14ac:dyDescent="0.25"/>
    <row r="196" customFormat="1" ht="11.25" hidden="1" customHeight="1" x14ac:dyDescent="0.25"/>
    <row r="197" customFormat="1" ht="11.25" hidden="1" customHeight="1" x14ac:dyDescent="0.25"/>
    <row r="198" customFormat="1" ht="11.25" hidden="1" customHeight="1" x14ac:dyDescent="0.25"/>
    <row r="199" customFormat="1" ht="11.25" hidden="1" customHeight="1" x14ac:dyDescent="0.25"/>
    <row r="200" customFormat="1" ht="11.25" hidden="1" customHeight="1" x14ac:dyDescent="0.25"/>
    <row r="201" customFormat="1" ht="11.25" hidden="1" customHeight="1" x14ac:dyDescent="0.25"/>
    <row r="202" customFormat="1" ht="11.25" hidden="1" customHeight="1" x14ac:dyDescent="0.25"/>
    <row r="203" customFormat="1" ht="11.25" hidden="1" customHeight="1" x14ac:dyDescent="0.25"/>
    <row r="204" customFormat="1" ht="11.25" hidden="1" customHeight="1" x14ac:dyDescent="0.25"/>
    <row r="205" customFormat="1" ht="11.25" hidden="1" customHeight="1" x14ac:dyDescent="0.25"/>
    <row r="206" customFormat="1" ht="11.25" hidden="1" customHeight="1" x14ac:dyDescent="0.25"/>
    <row r="207" customFormat="1" ht="11.25" hidden="1" customHeight="1" x14ac:dyDescent="0.25"/>
    <row r="208" customFormat="1" ht="11.25" hidden="1" customHeight="1" x14ac:dyDescent="0.25"/>
    <row r="209" customFormat="1" ht="11.25" hidden="1" customHeight="1" x14ac:dyDescent="0.25"/>
    <row r="210" customFormat="1" ht="11.25" hidden="1" customHeight="1" x14ac:dyDescent="0.25"/>
    <row r="211" customFormat="1" ht="11.25" hidden="1" customHeight="1" x14ac:dyDescent="0.25"/>
    <row r="212" customFormat="1" ht="11.25" hidden="1" customHeight="1" x14ac:dyDescent="0.25"/>
    <row r="213" customFormat="1" ht="11.25" hidden="1" customHeight="1" x14ac:dyDescent="0.25"/>
    <row r="214" customFormat="1" ht="11.25" hidden="1" customHeight="1" x14ac:dyDescent="0.25"/>
    <row r="215" customFormat="1" ht="11.25" hidden="1" customHeight="1" x14ac:dyDescent="0.25"/>
    <row r="216" customFormat="1" ht="11.25" hidden="1" customHeight="1" x14ac:dyDescent="0.25"/>
    <row r="217" customFormat="1" ht="11.25" hidden="1" customHeight="1" x14ac:dyDescent="0.25"/>
    <row r="218" customFormat="1" ht="11.25" hidden="1" customHeight="1" x14ac:dyDescent="0.25"/>
    <row r="219" customFormat="1" ht="11.25" hidden="1" customHeight="1" x14ac:dyDescent="0.25"/>
    <row r="220" customFormat="1" ht="11.25" hidden="1" customHeight="1" x14ac:dyDescent="0.25"/>
    <row r="221" customFormat="1" ht="11.25" hidden="1" customHeight="1" x14ac:dyDescent="0.25"/>
    <row r="222" customFormat="1" ht="11.25" hidden="1" customHeight="1" x14ac:dyDescent="0.25"/>
    <row r="223" customFormat="1" ht="11.25" hidden="1" customHeight="1" x14ac:dyDescent="0.25"/>
    <row r="224" customFormat="1" ht="11.25" hidden="1" customHeight="1" x14ac:dyDescent="0.25"/>
    <row r="225" customFormat="1" ht="11.25" hidden="1" customHeight="1" x14ac:dyDescent="0.25"/>
    <row r="226" customFormat="1" ht="11.25" hidden="1" customHeight="1" x14ac:dyDescent="0.25"/>
    <row r="227" customFormat="1" ht="11.25" hidden="1" customHeight="1" x14ac:dyDescent="0.25"/>
    <row r="228" customFormat="1" ht="11.25" hidden="1" customHeight="1" x14ac:dyDescent="0.25"/>
    <row r="229" customFormat="1" ht="11.25" hidden="1" customHeight="1" x14ac:dyDescent="0.25"/>
    <row r="230" customFormat="1" ht="11.25" hidden="1" customHeight="1" x14ac:dyDescent="0.25"/>
    <row r="231" customFormat="1" ht="11.25" hidden="1" customHeight="1" x14ac:dyDescent="0.25"/>
    <row r="232" customFormat="1" ht="11.25" hidden="1" customHeight="1" x14ac:dyDescent="0.25"/>
    <row r="233" customFormat="1" ht="11.25" hidden="1" customHeight="1" x14ac:dyDescent="0.25"/>
    <row r="234" customFormat="1" ht="11.25" hidden="1" customHeight="1" x14ac:dyDescent="0.25"/>
    <row r="235" customFormat="1" ht="11.25" hidden="1" customHeight="1" x14ac:dyDescent="0.25"/>
    <row r="236" customFormat="1" ht="11.25" hidden="1" customHeight="1" x14ac:dyDescent="0.25"/>
    <row r="237" customFormat="1" ht="11.25" hidden="1" customHeight="1" x14ac:dyDescent="0.25"/>
    <row r="238" customFormat="1" ht="11.25" hidden="1" customHeight="1" x14ac:dyDescent="0.25"/>
    <row r="239" customFormat="1" ht="11.25" hidden="1" customHeight="1" x14ac:dyDescent="0.25"/>
    <row r="240" customFormat="1" ht="11.25" hidden="1" customHeight="1" x14ac:dyDescent="0.25"/>
    <row r="241" customFormat="1" ht="11.25" hidden="1" customHeight="1" x14ac:dyDescent="0.25"/>
    <row r="242" customFormat="1" ht="11.25" hidden="1" customHeight="1" x14ac:dyDescent="0.25"/>
    <row r="243" customFormat="1" ht="11.25" hidden="1" customHeight="1" x14ac:dyDescent="0.25"/>
    <row r="244" customFormat="1" ht="11.25" hidden="1" customHeight="1" x14ac:dyDescent="0.25"/>
    <row r="245" customFormat="1" ht="11.25" hidden="1" customHeight="1" x14ac:dyDescent="0.25"/>
    <row r="246" customFormat="1" ht="11.25" hidden="1" customHeight="1" x14ac:dyDescent="0.25"/>
    <row r="247" customFormat="1" ht="11.25" hidden="1" customHeight="1" x14ac:dyDescent="0.25"/>
    <row r="248" customFormat="1" ht="11.25" hidden="1" customHeight="1" x14ac:dyDescent="0.25"/>
    <row r="249" customFormat="1" ht="11.25" hidden="1" customHeight="1" x14ac:dyDescent="0.25"/>
    <row r="250" customFormat="1" ht="11.25" hidden="1" customHeight="1" x14ac:dyDescent="0.25"/>
    <row r="251" customFormat="1" ht="11.25" hidden="1" customHeight="1" x14ac:dyDescent="0.25"/>
    <row r="252" customFormat="1" ht="11.25" hidden="1" customHeight="1" x14ac:dyDescent="0.25"/>
    <row r="253" customFormat="1" ht="11.25" hidden="1" customHeight="1" x14ac:dyDescent="0.25"/>
    <row r="254" customFormat="1" ht="11.25" hidden="1" customHeight="1" x14ac:dyDescent="0.25"/>
    <row r="255" customFormat="1" ht="11.25" hidden="1" customHeight="1" x14ac:dyDescent="0.25"/>
    <row r="256" customFormat="1" ht="11.25" hidden="1" customHeight="1" x14ac:dyDescent="0.25"/>
    <row r="257" customFormat="1" ht="11.25" hidden="1" customHeight="1" x14ac:dyDescent="0.25"/>
    <row r="258" customFormat="1" ht="11.25" hidden="1" customHeight="1" x14ac:dyDescent="0.25"/>
    <row r="259" customFormat="1" ht="11.25" hidden="1" customHeight="1" x14ac:dyDescent="0.25"/>
    <row r="260" customFormat="1" ht="11.25" hidden="1" customHeight="1" x14ac:dyDescent="0.25"/>
    <row r="261" customFormat="1" ht="11.25" hidden="1" customHeight="1" x14ac:dyDescent="0.25"/>
    <row r="262" customFormat="1" ht="11.25" hidden="1" customHeight="1" x14ac:dyDescent="0.25"/>
    <row r="263" customFormat="1" ht="11.25" hidden="1" customHeight="1" x14ac:dyDescent="0.25"/>
    <row r="264" customFormat="1" ht="11.25" hidden="1" customHeight="1" x14ac:dyDescent="0.25"/>
    <row r="265" customFormat="1" ht="11.25" hidden="1" customHeight="1" x14ac:dyDescent="0.25"/>
    <row r="266" customFormat="1" ht="11.25" hidden="1" customHeight="1" x14ac:dyDescent="0.25"/>
    <row r="267" customFormat="1" ht="11.25" hidden="1" customHeight="1" x14ac:dyDescent="0.25"/>
    <row r="268" customFormat="1" ht="11.25" hidden="1" customHeight="1" x14ac:dyDescent="0.25"/>
    <row r="269" customFormat="1" ht="11.25" hidden="1" customHeight="1" x14ac:dyDescent="0.25"/>
    <row r="270" customFormat="1" ht="11.25" hidden="1" customHeight="1" x14ac:dyDescent="0.25"/>
    <row r="271" customFormat="1" ht="11.25" hidden="1" customHeight="1" x14ac:dyDescent="0.25"/>
    <row r="272" customFormat="1" ht="11.25" hidden="1" customHeight="1" x14ac:dyDescent="0.25"/>
    <row r="273" customFormat="1" ht="11.25" hidden="1" customHeight="1" x14ac:dyDescent="0.25"/>
    <row r="274" customFormat="1" ht="11.25" hidden="1" customHeight="1" x14ac:dyDescent="0.25"/>
    <row r="275" customFormat="1" ht="11.25" hidden="1" customHeight="1" x14ac:dyDescent="0.25"/>
    <row r="276" customFormat="1" ht="11.25" hidden="1" customHeight="1" x14ac:dyDescent="0.25"/>
    <row r="277" customFormat="1" ht="11.25" hidden="1" customHeight="1" x14ac:dyDescent="0.25"/>
    <row r="278" customFormat="1" ht="11.25" hidden="1" customHeight="1" x14ac:dyDescent="0.25"/>
    <row r="279" customFormat="1" ht="11.25" hidden="1" customHeight="1" x14ac:dyDescent="0.25"/>
    <row r="280" customFormat="1" ht="11.25" hidden="1" customHeight="1" x14ac:dyDescent="0.25"/>
    <row r="281" customFormat="1" ht="11.25" hidden="1" customHeight="1" x14ac:dyDescent="0.25"/>
    <row r="282" customFormat="1" ht="11.25" hidden="1" customHeight="1" x14ac:dyDescent="0.25"/>
    <row r="283" customFormat="1" ht="11.25" hidden="1" customHeight="1" x14ac:dyDescent="0.25"/>
    <row r="284" customFormat="1" ht="11.25" hidden="1" customHeight="1" x14ac:dyDescent="0.25"/>
    <row r="285" customFormat="1" ht="11.25" hidden="1" customHeight="1" x14ac:dyDescent="0.25"/>
    <row r="286" customFormat="1" ht="11.25" hidden="1" customHeight="1" x14ac:dyDescent="0.25"/>
    <row r="287" customFormat="1" ht="11.25" hidden="1" customHeight="1" x14ac:dyDescent="0.25"/>
    <row r="288" customFormat="1" ht="11.25" hidden="1" customHeight="1" x14ac:dyDescent="0.25"/>
    <row r="289" customFormat="1" ht="11.25" hidden="1" customHeight="1" x14ac:dyDescent="0.25"/>
    <row r="290" customFormat="1" ht="11.25" hidden="1" customHeight="1" x14ac:dyDescent="0.25"/>
    <row r="291" customFormat="1" ht="11.25" hidden="1" customHeight="1" x14ac:dyDescent="0.25"/>
    <row r="292" customFormat="1" ht="11.25" hidden="1" customHeight="1" x14ac:dyDescent="0.25"/>
    <row r="293" customFormat="1" ht="11.25" hidden="1" customHeight="1" x14ac:dyDescent="0.25"/>
    <row r="294" customFormat="1" ht="11.25" hidden="1" customHeight="1" x14ac:dyDescent="0.25"/>
    <row r="295" customFormat="1" ht="11.25" hidden="1" customHeight="1" x14ac:dyDescent="0.25"/>
    <row r="296" customFormat="1" ht="11.25" hidden="1" customHeight="1" x14ac:dyDescent="0.25"/>
    <row r="297" customFormat="1" ht="11.25" hidden="1" customHeight="1" x14ac:dyDescent="0.25"/>
    <row r="298" customFormat="1" ht="11.25" hidden="1" customHeight="1" x14ac:dyDescent="0.25"/>
    <row r="299" customFormat="1" ht="11.25" hidden="1" customHeight="1" x14ac:dyDescent="0.25"/>
    <row r="300" customFormat="1" ht="11.25" hidden="1" customHeight="1" x14ac:dyDescent="0.25"/>
    <row r="301" customFormat="1" ht="11.25" hidden="1" customHeight="1" x14ac:dyDescent="0.25"/>
    <row r="302" customFormat="1" ht="11.25" hidden="1" customHeight="1" x14ac:dyDescent="0.25"/>
    <row r="303" customFormat="1" ht="11.25" hidden="1" customHeight="1" x14ac:dyDescent="0.25"/>
    <row r="304" customFormat="1" ht="11.25" hidden="1" customHeight="1" x14ac:dyDescent="0.25"/>
    <row r="305" customFormat="1" ht="11.25" customHeight="1" x14ac:dyDescent="0.25"/>
    <row r="306" customFormat="1" ht="11.25" customHeight="1" x14ac:dyDescent="0.25"/>
    <row r="307" customFormat="1" ht="11.25" customHeight="1" x14ac:dyDescent="0.25"/>
    <row r="308" customFormat="1" ht="11.25" customHeight="1" x14ac:dyDescent="0.25"/>
    <row r="309" customFormat="1" ht="11.25" customHeight="1" x14ac:dyDescent="0.25"/>
    <row r="310" customFormat="1" ht="11.25" customHeight="1" x14ac:dyDescent="0.25"/>
    <row r="311" customFormat="1" ht="11.25" customHeight="1" x14ac:dyDescent="0.25"/>
    <row r="312" customFormat="1" ht="11.25" customHeight="1" x14ac:dyDescent="0.25"/>
    <row r="313" customFormat="1" ht="11.25" customHeight="1" x14ac:dyDescent="0.25"/>
    <row r="314" customFormat="1" ht="11.25" customHeight="1" x14ac:dyDescent="0.25"/>
    <row r="315" customFormat="1" ht="11.25" customHeight="1" x14ac:dyDescent="0.25"/>
    <row r="316" customFormat="1" ht="11.25" customHeight="1" x14ac:dyDescent="0.25"/>
    <row r="317" customFormat="1" ht="11.25" customHeight="1" x14ac:dyDescent="0.25"/>
    <row r="318" customFormat="1" ht="11.25" customHeight="1" x14ac:dyDescent="0.25"/>
    <row r="319" customFormat="1" ht="11.25" customHeight="1" x14ac:dyDescent="0.25"/>
    <row r="320" customFormat="1" ht="11.25" customHeight="1" x14ac:dyDescent="0.25"/>
    <row r="321" customFormat="1" ht="11.25" customHeight="1" x14ac:dyDescent="0.25"/>
    <row r="322" customFormat="1" ht="11.25" customHeight="1" x14ac:dyDescent="0.25"/>
    <row r="323" customFormat="1" ht="11.25" customHeight="1" x14ac:dyDescent="0.25"/>
    <row r="324" customFormat="1" ht="11.25" customHeight="1" x14ac:dyDescent="0.25"/>
    <row r="325" customFormat="1" ht="11.25" customHeight="1" x14ac:dyDescent="0.25"/>
    <row r="326" customFormat="1" ht="11.25" customHeight="1" x14ac:dyDescent="0.25"/>
    <row r="327" customFormat="1" ht="11.25" customHeight="1" x14ac:dyDescent="0.25"/>
    <row r="328" customFormat="1" ht="11.25" customHeight="1" x14ac:dyDescent="0.25"/>
    <row r="329" customFormat="1" ht="11.25" customHeight="1" x14ac:dyDescent="0.25"/>
    <row r="330" customFormat="1" ht="11.25" customHeight="1" x14ac:dyDescent="0.25"/>
    <row r="331" customFormat="1" ht="11.25" customHeight="1" x14ac:dyDescent="0.25"/>
    <row r="332" customFormat="1" ht="11.25" customHeight="1" x14ac:dyDescent="0.25"/>
    <row r="333" customFormat="1" ht="11.25" customHeight="1" x14ac:dyDescent="0.25"/>
    <row r="334" customFormat="1" ht="11.25" customHeight="1" x14ac:dyDescent="0.25"/>
    <row r="335" customFormat="1" ht="11.25" customHeight="1" x14ac:dyDescent="0.25"/>
    <row r="336" customFormat="1" ht="11.25" customHeight="1" x14ac:dyDescent="0.25"/>
    <row r="337" customFormat="1" ht="11.25" customHeight="1" x14ac:dyDescent="0.25"/>
    <row r="338" customFormat="1" ht="11.25" customHeight="1" x14ac:dyDescent="0.25"/>
    <row r="339" customFormat="1" ht="11.25" customHeight="1" x14ac:dyDescent="0.25"/>
    <row r="340" customFormat="1" ht="11.25" customHeight="1" x14ac:dyDescent="0.25"/>
    <row r="341" customFormat="1" ht="11.25" customHeight="1" x14ac:dyDescent="0.25"/>
    <row r="342" customFormat="1" ht="11.25" customHeight="1" x14ac:dyDescent="0.25"/>
    <row r="343" customFormat="1" ht="11.25" customHeight="1" x14ac:dyDescent="0.25"/>
    <row r="344" customFormat="1" ht="11.25" customHeight="1" x14ac:dyDescent="0.25"/>
    <row r="345" customFormat="1" ht="11.25" customHeight="1" x14ac:dyDescent="0.25"/>
    <row r="346" customFormat="1" ht="11.25" customHeight="1" x14ac:dyDescent="0.25"/>
    <row r="347" customFormat="1" ht="11.25" customHeight="1" x14ac:dyDescent="0.25"/>
    <row r="348" customFormat="1" ht="11.25" customHeight="1" x14ac:dyDescent="0.25"/>
    <row r="349" customFormat="1" ht="11.25" customHeight="1" x14ac:dyDescent="0.25"/>
    <row r="350" customFormat="1" ht="11.25" customHeight="1" x14ac:dyDescent="0.25"/>
    <row r="351" customFormat="1" ht="11.25" customHeight="1" x14ac:dyDescent="0.25"/>
    <row r="352" customFormat="1" ht="11.25" customHeight="1" x14ac:dyDescent="0.25"/>
    <row r="353" customFormat="1" ht="11.25" customHeight="1" x14ac:dyDescent="0.25"/>
    <row r="354" customFormat="1" ht="11.25" customHeight="1" x14ac:dyDescent="0.25"/>
    <row r="355" customFormat="1" ht="11.25" customHeight="1" x14ac:dyDescent="0.25"/>
    <row r="356" customFormat="1" ht="11.25" customHeight="1" x14ac:dyDescent="0.25"/>
    <row r="357" customFormat="1" ht="11.25" customHeight="1" x14ac:dyDescent="0.25"/>
    <row r="358" customFormat="1" ht="11.25" customHeight="1" x14ac:dyDescent="0.25"/>
    <row r="359" customFormat="1" ht="11.25" customHeight="1" x14ac:dyDescent="0.25"/>
    <row r="360" customFormat="1" ht="11.25" customHeight="1" x14ac:dyDescent="0.25"/>
    <row r="361" customFormat="1" ht="11.25" customHeight="1" x14ac:dyDescent="0.25"/>
    <row r="362" customFormat="1" ht="11.25" customHeight="1" x14ac:dyDescent="0.25"/>
    <row r="363" customFormat="1" ht="11.25" customHeight="1" x14ac:dyDescent="0.25"/>
    <row r="364" customFormat="1" ht="11.25" customHeight="1" x14ac:dyDescent="0.25"/>
    <row r="365" customFormat="1" ht="11.25" customHeight="1" x14ac:dyDescent="0.25"/>
    <row r="366" customFormat="1" ht="11.25" customHeight="1" x14ac:dyDescent="0.25"/>
    <row r="367" customFormat="1" ht="11.25" customHeight="1" x14ac:dyDescent="0.25"/>
    <row r="368" customFormat="1" ht="11.25" customHeight="1" x14ac:dyDescent="0.25"/>
    <row r="369" customFormat="1" ht="11.25" customHeight="1" x14ac:dyDescent="0.25"/>
    <row r="370" customFormat="1" ht="11.25" customHeight="1" x14ac:dyDescent="0.25"/>
    <row r="371" customFormat="1" ht="11.25" customHeight="1" x14ac:dyDescent="0.25"/>
    <row r="372" customFormat="1" ht="11.25" customHeight="1" x14ac:dyDescent="0.25"/>
    <row r="373" customFormat="1" ht="11.25" customHeight="1" x14ac:dyDescent="0.25"/>
    <row r="374" customFormat="1" ht="11.25" customHeight="1" x14ac:dyDescent="0.25"/>
    <row r="375" customFormat="1" ht="11.25" customHeight="1" x14ac:dyDescent="0.25"/>
    <row r="376" customFormat="1" ht="11.25" customHeight="1" x14ac:dyDescent="0.25"/>
    <row r="377" customFormat="1" ht="11.25" customHeight="1" x14ac:dyDescent="0.25"/>
    <row r="378" customFormat="1" ht="11.25" customHeight="1" x14ac:dyDescent="0.25"/>
    <row r="379" customFormat="1" ht="11.25" customHeight="1" x14ac:dyDescent="0.25"/>
    <row r="380" customFormat="1" ht="11.25" customHeight="1" x14ac:dyDescent="0.25"/>
    <row r="381" customFormat="1" ht="11.25" customHeight="1" x14ac:dyDescent="0.25"/>
    <row r="382" customFormat="1" ht="11.25" customHeight="1" x14ac:dyDescent="0.25"/>
    <row r="383" customFormat="1" ht="11.25" customHeight="1" x14ac:dyDescent="0.25"/>
    <row r="384" customFormat="1" ht="11.25" customHeight="1" x14ac:dyDescent="0.25"/>
    <row r="385" customFormat="1" ht="11.25" customHeight="1" x14ac:dyDescent="0.25"/>
    <row r="386" customFormat="1" ht="11.25" customHeight="1" x14ac:dyDescent="0.25"/>
    <row r="387" customFormat="1" ht="11.25" customHeight="1" x14ac:dyDescent="0.25"/>
    <row r="388" customFormat="1" ht="11.25" customHeight="1" x14ac:dyDescent="0.25"/>
    <row r="389" customFormat="1" ht="11.25" customHeight="1" x14ac:dyDescent="0.25"/>
    <row r="390" customFormat="1" ht="11.25" customHeight="1" x14ac:dyDescent="0.25"/>
    <row r="391" customFormat="1" ht="11.25" customHeight="1" x14ac:dyDescent="0.25"/>
    <row r="392" customFormat="1" ht="11.25" customHeight="1" x14ac:dyDescent="0.25"/>
    <row r="393" customFormat="1" ht="11.25" customHeight="1" x14ac:dyDescent="0.25"/>
    <row r="394" customFormat="1" ht="11.25" customHeight="1" x14ac:dyDescent="0.25"/>
    <row r="395" customFormat="1" ht="11.25" customHeight="1" x14ac:dyDescent="0.25"/>
    <row r="396" customFormat="1" ht="11.25" customHeight="1" x14ac:dyDescent="0.25"/>
    <row r="397" customFormat="1" ht="11.25" customHeight="1" x14ac:dyDescent="0.25"/>
    <row r="398" customFormat="1" ht="11.25" customHeight="1" x14ac:dyDescent="0.25"/>
    <row r="399" customFormat="1" ht="11.25" customHeight="1" x14ac:dyDescent="0.25"/>
    <row r="400" customFormat="1" ht="11.25" customHeight="1" x14ac:dyDescent="0.25"/>
    <row r="401" customFormat="1" ht="11.25" customHeight="1" x14ac:dyDescent="0.25"/>
    <row r="402" customFormat="1" ht="11.25" customHeight="1" x14ac:dyDescent="0.25"/>
    <row r="403" customFormat="1" ht="11.25" customHeight="1" x14ac:dyDescent="0.25"/>
    <row r="404" customFormat="1" ht="11.25" customHeight="1" x14ac:dyDescent="0.25"/>
    <row r="405" customFormat="1" ht="11.25" customHeight="1" x14ac:dyDescent="0.25"/>
    <row r="406" customFormat="1" ht="11.25" customHeight="1" x14ac:dyDescent="0.25"/>
    <row r="407" customFormat="1" ht="11.25" customHeight="1" x14ac:dyDescent="0.25"/>
    <row r="408" customFormat="1" ht="11.25" customHeight="1" x14ac:dyDescent="0.25"/>
    <row r="409" customFormat="1" ht="11.25" customHeight="1" x14ac:dyDescent="0.25"/>
    <row r="410" customFormat="1" ht="11.25" customHeight="1" x14ac:dyDescent="0.25"/>
    <row r="411" customFormat="1" ht="11.25" customHeight="1" x14ac:dyDescent="0.25"/>
    <row r="412" customFormat="1" ht="11.25" customHeight="1" x14ac:dyDescent="0.25"/>
    <row r="413" customFormat="1" ht="11.25" customHeight="1" x14ac:dyDescent="0.25"/>
    <row r="414" customFormat="1" ht="11.25" customHeight="1" x14ac:dyDescent="0.25"/>
    <row r="415" customFormat="1" ht="11.25" customHeight="1" x14ac:dyDescent="0.25"/>
    <row r="416" customFormat="1" ht="11.25" customHeight="1" x14ac:dyDescent="0.25"/>
    <row r="417" customFormat="1" ht="11.25" customHeight="1" x14ac:dyDescent="0.25"/>
    <row r="418" customFormat="1" ht="11.25" customHeight="1" x14ac:dyDescent="0.25"/>
    <row r="419" customFormat="1" ht="11.25" customHeight="1" x14ac:dyDescent="0.25"/>
    <row r="420" customFormat="1" ht="11.25" customHeight="1" x14ac:dyDescent="0.25"/>
    <row r="421" customFormat="1" ht="11.25" customHeight="1" x14ac:dyDescent="0.25"/>
    <row r="422" customFormat="1" ht="11.25" customHeight="1" x14ac:dyDescent="0.25"/>
    <row r="423" customFormat="1" ht="11.25" customHeight="1" x14ac:dyDescent="0.25"/>
    <row r="424" customFormat="1" ht="11.25" customHeight="1" x14ac:dyDescent="0.25"/>
    <row r="425" customFormat="1" ht="11.25" customHeight="1" x14ac:dyDescent="0.25"/>
    <row r="426" customFormat="1" ht="11.25" customHeight="1" x14ac:dyDescent="0.25"/>
    <row r="427" customFormat="1" ht="11.25" customHeight="1" x14ac:dyDescent="0.25"/>
    <row r="428" customFormat="1" ht="11.25" customHeight="1" x14ac:dyDescent="0.25"/>
    <row r="429" customFormat="1" ht="11.25" customHeight="1" x14ac:dyDescent="0.25"/>
    <row r="430" customFormat="1" ht="11.25" customHeight="1" x14ac:dyDescent="0.25"/>
    <row r="431" customFormat="1" ht="11.25" customHeight="1" x14ac:dyDescent="0.25"/>
    <row r="432" customFormat="1" ht="11.25" customHeight="1" x14ac:dyDescent="0.25"/>
    <row r="433" customFormat="1" ht="11.25" customHeight="1" x14ac:dyDescent="0.25"/>
    <row r="434" customFormat="1" ht="11.25" customHeight="1" x14ac:dyDescent="0.25"/>
    <row r="435" customFormat="1" ht="11.25" customHeight="1" x14ac:dyDescent="0.25"/>
    <row r="436" customFormat="1" ht="11.25" customHeight="1" x14ac:dyDescent="0.25"/>
    <row r="437" customFormat="1" ht="11.25" customHeight="1" x14ac:dyDescent="0.25"/>
    <row r="438" customFormat="1" ht="11.25" customHeight="1" x14ac:dyDescent="0.25"/>
    <row r="439" customFormat="1" ht="11.25" customHeight="1" x14ac:dyDescent="0.25"/>
    <row r="440" customFormat="1" ht="11.25" customHeight="1" x14ac:dyDescent="0.25"/>
    <row r="441" customFormat="1" ht="11.25" customHeight="1" x14ac:dyDescent="0.25"/>
    <row r="442" customFormat="1" ht="11.25" customHeight="1" x14ac:dyDescent="0.25"/>
    <row r="443" customFormat="1" ht="11.25" customHeight="1" x14ac:dyDescent="0.25"/>
    <row r="444" customFormat="1" ht="11.25" customHeight="1" x14ac:dyDescent="0.25"/>
    <row r="445" customFormat="1" ht="11.25" customHeight="1" x14ac:dyDescent="0.25"/>
    <row r="446" customFormat="1" ht="11.25" customHeight="1" x14ac:dyDescent="0.25"/>
    <row r="447" customFormat="1" ht="11.25" customHeight="1" x14ac:dyDescent="0.25"/>
    <row r="448" customFormat="1" ht="11.25" customHeight="1" x14ac:dyDescent="0.25"/>
    <row r="449" customFormat="1" ht="11.25" customHeight="1" x14ac:dyDescent="0.25"/>
    <row r="450" customFormat="1" ht="11.25" customHeight="1" x14ac:dyDescent="0.25"/>
    <row r="451" customFormat="1" ht="11.25" customHeight="1" x14ac:dyDescent="0.25"/>
    <row r="452" customFormat="1" ht="11.25" customHeight="1" x14ac:dyDescent="0.25"/>
    <row r="453" customFormat="1" ht="11.25" customHeight="1" x14ac:dyDescent="0.25"/>
    <row r="454" customFormat="1" ht="11.25" customHeight="1" x14ac:dyDescent="0.25"/>
    <row r="455" customFormat="1" ht="11.25" customHeight="1" x14ac:dyDescent="0.25"/>
    <row r="456" customFormat="1" ht="11.25" customHeight="1" x14ac:dyDescent="0.25"/>
    <row r="457" customFormat="1" ht="11.25" customHeight="1" x14ac:dyDescent="0.25"/>
    <row r="458" customFormat="1" ht="11.25" customHeight="1" x14ac:dyDescent="0.25"/>
    <row r="459" customFormat="1" ht="11.25" customHeight="1" x14ac:dyDescent="0.25"/>
    <row r="460" customFormat="1" ht="11.25" customHeight="1" x14ac:dyDescent="0.25"/>
    <row r="461" customFormat="1" ht="11.25" customHeight="1" x14ac:dyDescent="0.25"/>
    <row r="462" customFormat="1" ht="11.25" customHeight="1" x14ac:dyDescent="0.25"/>
    <row r="463" customFormat="1" ht="11.25" customHeight="1" x14ac:dyDescent="0.25"/>
    <row r="464" customFormat="1" ht="11.25" customHeight="1" x14ac:dyDescent="0.25"/>
    <row r="465" customFormat="1" ht="11.25" customHeight="1" x14ac:dyDescent="0.25"/>
    <row r="466" customFormat="1" ht="11.25" customHeight="1" x14ac:dyDescent="0.25"/>
    <row r="467" customFormat="1" ht="11.25" customHeight="1" x14ac:dyDescent="0.25"/>
    <row r="468" customFormat="1" ht="11.25" customHeight="1" x14ac:dyDescent="0.25"/>
    <row r="469" customFormat="1" ht="11.25" customHeight="1" x14ac:dyDescent="0.25"/>
    <row r="470" customFormat="1" ht="11.25" customHeight="1" x14ac:dyDescent="0.25"/>
    <row r="471" customFormat="1" ht="11.25" customHeight="1" x14ac:dyDescent="0.25"/>
    <row r="472" customFormat="1" ht="11.25" customHeight="1" x14ac:dyDescent="0.25"/>
    <row r="473" customFormat="1" ht="11.25" customHeight="1" x14ac:dyDescent="0.25"/>
    <row r="474" customFormat="1" ht="11.25" customHeight="1" x14ac:dyDescent="0.25"/>
    <row r="475" customFormat="1" ht="11.25" customHeight="1" x14ac:dyDescent="0.25"/>
    <row r="476" customFormat="1" ht="11.25" customHeight="1" x14ac:dyDescent="0.25"/>
    <row r="477" customFormat="1" ht="11.25" customHeight="1" x14ac:dyDescent="0.25"/>
    <row r="478" customFormat="1" ht="11.25" customHeight="1" x14ac:dyDescent="0.25"/>
    <row r="479" customFormat="1" ht="11.25" customHeight="1" x14ac:dyDescent="0.25"/>
    <row r="480" customFormat="1" ht="11.25" customHeight="1" x14ac:dyDescent="0.25"/>
    <row r="481" customFormat="1" ht="11.25" customHeight="1" x14ac:dyDescent="0.25"/>
    <row r="482" customFormat="1" ht="11.25" customHeight="1" x14ac:dyDescent="0.25"/>
    <row r="483" customFormat="1" ht="11.25" customHeight="1" x14ac:dyDescent="0.25"/>
    <row r="484" customFormat="1" ht="11.25" customHeight="1" x14ac:dyDescent="0.25"/>
    <row r="485" customFormat="1" ht="11.25" customHeight="1" x14ac:dyDescent="0.25"/>
    <row r="486" customFormat="1" ht="11.25" customHeight="1" x14ac:dyDescent="0.25"/>
    <row r="487" customFormat="1" ht="11.25" customHeight="1" x14ac:dyDescent="0.25"/>
    <row r="488" customFormat="1" ht="11.25" customHeight="1" x14ac:dyDescent="0.25"/>
    <row r="489" customFormat="1" ht="11.25" customHeight="1" x14ac:dyDescent="0.25"/>
    <row r="490" customFormat="1" ht="11.25" customHeight="1" x14ac:dyDescent="0.25"/>
    <row r="491" customFormat="1" ht="11.25" customHeight="1" x14ac:dyDescent="0.25"/>
    <row r="492" customFormat="1" ht="11.25" customHeight="1" x14ac:dyDescent="0.25"/>
    <row r="493" customFormat="1" ht="11.25" customHeight="1" x14ac:dyDescent="0.25"/>
    <row r="494" customFormat="1" ht="11.25" customHeight="1" x14ac:dyDescent="0.25"/>
    <row r="495" customFormat="1" ht="11.25" customHeight="1" x14ac:dyDescent="0.25"/>
    <row r="496" customFormat="1" ht="11.25" customHeight="1" x14ac:dyDescent="0.25"/>
    <row r="497" customFormat="1" ht="11.25" customHeight="1" x14ac:dyDescent="0.25"/>
    <row r="498" customFormat="1" ht="11.25" customHeight="1" x14ac:dyDescent="0.25"/>
    <row r="499" customFormat="1" ht="11.25" customHeight="1" x14ac:dyDescent="0.25"/>
    <row r="500" customFormat="1" ht="11.25" customHeight="1" x14ac:dyDescent="0.25"/>
    <row r="501" customFormat="1" ht="11.25" customHeight="1" x14ac:dyDescent="0.25"/>
    <row r="502" customFormat="1" ht="11.25" customHeight="1" x14ac:dyDescent="0.25"/>
    <row r="503" customFormat="1" ht="11.25" customHeight="1" x14ac:dyDescent="0.25"/>
    <row r="504" customFormat="1" ht="11.25" customHeight="1" x14ac:dyDescent="0.25"/>
    <row r="505" customFormat="1" ht="11.25" customHeight="1" x14ac:dyDescent="0.25"/>
    <row r="506" customFormat="1" ht="11.25" customHeight="1" x14ac:dyDescent="0.25"/>
    <row r="507" customFormat="1" ht="11.25" customHeight="1" x14ac:dyDescent="0.25"/>
    <row r="508" customFormat="1" ht="11.25" customHeight="1" x14ac:dyDescent="0.25"/>
    <row r="509" customFormat="1" ht="11.25" customHeight="1" x14ac:dyDescent="0.25"/>
    <row r="510" customFormat="1" ht="11.25" customHeight="1" x14ac:dyDescent="0.25"/>
    <row r="511" customFormat="1" ht="11.25" customHeight="1" x14ac:dyDescent="0.25"/>
    <row r="512" customFormat="1" ht="11.25" customHeight="1" x14ac:dyDescent="0.25"/>
    <row r="513" customFormat="1" ht="11.25" customHeight="1" x14ac:dyDescent="0.25"/>
    <row r="514" customFormat="1" ht="11.25" customHeight="1" x14ac:dyDescent="0.25"/>
    <row r="515" customFormat="1" ht="11.25" customHeight="1" x14ac:dyDescent="0.25"/>
    <row r="516" customFormat="1" ht="11.25" customHeight="1" x14ac:dyDescent="0.25"/>
    <row r="517" customFormat="1" ht="11.25" customHeight="1" x14ac:dyDescent="0.25"/>
    <row r="518" customFormat="1" ht="11.25" customHeight="1" x14ac:dyDescent="0.25"/>
    <row r="519" customFormat="1" ht="11.25" customHeight="1" x14ac:dyDescent="0.25"/>
    <row r="520" customFormat="1" ht="11.25" customHeight="1" x14ac:dyDescent="0.25"/>
    <row r="521" customFormat="1" ht="11.25" customHeight="1" x14ac:dyDescent="0.25"/>
    <row r="522" customFormat="1" ht="11.25" customHeight="1" x14ac:dyDescent="0.25"/>
    <row r="523" customFormat="1" ht="11.25" customHeight="1" x14ac:dyDescent="0.25"/>
    <row r="524" customFormat="1" ht="11.25" customHeight="1" x14ac:dyDescent="0.25"/>
    <row r="525" customFormat="1" ht="11.25" customHeight="1" x14ac:dyDescent="0.25"/>
    <row r="526" customFormat="1" ht="11.25" customHeight="1" x14ac:dyDescent="0.25"/>
    <row r="527" customFormat="1" ht="11.25" customHeight="1" x14ac:dyDescent="0.25"/>
    <row r="528" customFormat="1" ht="11.25" customHeight="1" x14ac:dyDescent="0.25"/>
    <row r="529" customFormat="1" ht="11.25" customHeight="1" x14ac:dyDescent="0.25"/>
    <row r="530" customFormat="1" ht="11.25" customHeight="1" x14ac:dyDescent="0.25"/>
    <row r="531" customFormat="1" ht="11.25" customHeight="1" x14ac:dyDescent="0.25"/>
    <row r="532" customFormat="1" ht="11.25" customHeight="1" x14ac:dyDescent="0.25"/>
    <row r="533" customFormat="1" ht="11.25" customHeight="1" x14ac:dyDescent="0.25"/>
    <row r="534" customFormat="1" ht="11.25" customHeight="1" x14ac:dyDescent="0.25"/>
    <row r="535" customFormat="1" ht="11.25" customHeight="1" x14ac:dyDescent="0.25"/>
    <row r="536" customFormat="1" ht="11.25" customHeight="1" x14ac:dyDescent="0.25"/>
    <row r="537" customFormat="1" ht="11.25" customHeight="1" x14ac:dyDescent="0.25"/>
    <row r="538" customFormat="1" ht="11.25" customHeight="1" x14ac:dyDescent="0.25"/>
    <row r="539" customFormat="1" ht="11.25" customHeight="1" x14ac:dyDescent="0.25"/>
    <row r="540" customFormat="1" ht="11.25" customHeight="1" x14ac:dyDescent="0.25"/>
    <row r="541" customFormat="1" ht="11.25" customHeight="1" x14ac:dyDescent="0.25"/>
    <row r="542" customFormat="1" ht="11.25" customHeight="1" x14ac:dyDescent="0.25"/>
    <row r="543" customFormat="1" ht="11.25" customHeight="1" x14ac:dyDescent="0.25"/>
    <row r="544" customFormat="1" ht="11.25" customHeight="1" x14ac:dyDescent="0.25"/>
    <row r="545" customFormat="1" ht="11.25" customHeight="1" x14ac:dyDescent="0.25"/>
    <row r="546" customFormat="1" ht="11.25" customHeight="1" x14ac:dyDescent="0.25"/>
    <row r="547" customFormat="1" ht="11.25" customHeight="1" x14ac:dyDescent="0.25"/>
    <row r="548" customFormat="1" ht="11.25" customHeight="1" x14ac:dyDescent="0.25"/>
    <row r="549" customFormat="1" ht="11.25" customHeight="1" x14ac:dyDescent="0.25"/>
    <row r="550" customFormat="1" ht="11.25" customHeight="1" x14ac:dyDescent="0.25"/>
    <row r="551" customFormat="1" ht="11.25" customHeight="1" x14ac:dyDescent="0.25"/>
    <row r="552" customFormat="1" ht="11.25" customHeight="1" x14ac:dyDescent="0.25"/>
    <row r="553" customFormat="1" ht="11.25" customHeight="1" x14ac:dyDescent="0.25"/>
    <row r="554" customFormat="1" ht="11.25" customHeight="1" x14ac:dyDescent="0.25"/>
    <row r="555" customFormat="1" ht="11.25" customHeight="1" x14ac:dyDescent="0.25"/>
    <row r="556" customFormat="1" ht="11.25" customHeight="1" x14ac:dyDescent="0.25"/>
    <row r="557" customFormat="1" ht="11.25" customHeight="1" x14ac:dyDescent="0.25"/>
    <row r="558" customFormat="1" ht="11.25" customHeight="1" x14ac:dyDescent="0.25"/>
    <row r="559" customFormat="1" ht="11.25" customHeight="1" x14ac:dyDescent="0.25"/>
    <row r="560" customFormat="1" ht="11.25" customHeight="1" x14ac:dyDescent="0.25"/>
    <row r="561" customFormat="1" ht="11.25" customHeight="1" x14ac:dyDescent="0.25"/>
    <row r="562" customFormat="1" ht="11.25" customHeight="1" x14ac:dyDescent="0.25"/>
    <row r="563" customFormat="1" ht="11.25" customHeight="1" x14ac:dyDescent="0.25"/>
    <row r="564" customFormat="1" ht="11.25" customHeight="1" x14ac:dyDescent="0.25"/>
    <row r="565" customFormat="1" ht="11.25" customHeight="1" x14ac:dyDescent="0.25"/>
    <row r="566" customFormat="1" ht="11.25" customHeight="1" x14ac:dyDescent="0.25"/>
    <row r="567" customFormat="1" ht="11.25" customHeight="1" x14ac:dyDescent="0.25"/>
    <row r="568" customFormat="1" ht="11.25" customHeight="1" x14ac:dyDescent="0.25"/>
    <row r="569" customFormat="1" ht="11.25" customHeight="1" x14ac:dyDescent="0.25"/>
    <row r="570" customFormat="1" ht="11.25" customHeight="1" x14ac:dyDescent="0.25"/>
    <row r="571" customFormat="1" ht="11.25" customHeight="1" x14ac:dyDescent="0.25"/>
    <row r="572" customFormat="1" ht="11.25" customHeight="1" x14ac:dyDescent="0.25"/>
    <row r="573" customFormat="1" ht="11.25" customHeight="1" x14ac:dyDescent="0.25"/>
    <row r="574" customFormat="1" ht="11.25" customHeight="1" x14ac:dyDescent="0.25"/>
    <row r="575" customFormat="1" ht="11.25" customHeight="1" x14ac:dyDescent="0.25"/>
    <row r="576" customFormat="1" ht="11.25" customHeight="1" x14ac:dyDescent="0.25"/>
    <row r="577" customFormat="1" ht="11.25" customHeight="1" x14ac:dyDescent="0.25"/>
    <row r="578" customFormat="1" ht="11.25" customHeight="1" x14ac:dyDescent="0.25"/>
    <row r="579" customFormat="1" ht="11.25" customHeight="1" x14ac:dyDescent="0.25"/>
    <row r="580" customFormat="1" ht="11.25" customHeight="1" x14ac:dyDescent="0.25"/>
    <row r="581" customFormat="1" ht="11.25" customHeight="1" x14ac:dyDescent="0.25"/>
    <row r="582" customFormat="1" ht="11.25" customHeight="1" x14ac:dyDescent="0.25"/>
    <row r="583" customFormat="1" ht="11.25" customHeight="1" x14ac:dyDescent="0.25"/>
    <row r="584" customFormat="1" ht="11.25" customHeight="1" x14ac:dyDescent="0.25"/>
    <row r="585" customFormat="1" ht="11.25" customHeight="1" x14ac:dyDescent="0.25"/>
    <row r="586" customFormat="1" ht="11.25" customHeight="1" x14ac:dyDescent="0.25"/>
    <row r="587" customFormat="1" ht="11.25" customHeight="1" x14ac:dyDescent="0.25"/>
    <row r="588" customFormat="1" ht="11.25" customHeight="1" x14ac:dyDescent="0.25"/>
    <row r="589" customFormat="1" ht="11.25" customHeight="1" x14ac:dyDescent="0.25"/>
    <row r="590" customFormat="1" ht="11.25" customHeight="1" x14ac:dyDescent="0.25"/>
    <row r="591" customFormat="1" ht="11.25" customHeight="1" x14ac:dyDescent="0.25"/>
    <row r="592" customFormat="1" ht="11.25" customHeight="1" x14ac:dyDescent="0.25"/>
    <row r="593" customFormat="1" ht="11.25" customHeight="1" x14ac:dyDescent="0.25"/>
    <row r="594" customFormat="1" ht="11.25" customHeight="1" x14ac:dyDescent="0.25"/>
    <row r="595" customFormat="1" ht="11.25" customHeight="1" x14ac:dyDescent="0.25"/>
    <row r="596" customFormat="1" ht="11.25" customHeight="1" x14ac:dyDescent="0.25"/>
    <row r="597" customFormat="1" ht="11.25" customHeight="1" x14ac:dyDescent="0.25"/>
    <row r="598" customFormat="1" ht="11.25" customHeight="1" x14ac:dyDescent="0.25"/>
    <row r="599" customFormat="1" ht="11.25" customHeight="1" x14ac:dyDescent="0.25"/>
    <row r="600" customFormat="1" ht="11.25" customHeight="1" x14ac:dyDescent="0.25"/>
    <row r="601" customFormat="1" ht="11.25" customHeight="1" x14ac:dyDescent="0.25"/>
    <row r="602" customFormat="1" ht="11.25" customHeight="1" x14ac:dyDescent="0.25"/>
    <row r="603" customFormat="1" ht="11.25" customHeight="1" x14ac:dyDescent="0.25"/>
    <row r="604" customFormat="1" ht="11.25" customHeight="1" x14ac:dyDescent="0.25"/>
    <row r="605" customFormat="1" ht="11.25" customHeight="1" x14ac:dyDescent="0.25"/>
    <row r="606" customFormat="1" ht="11.25" customHeight="1" x14ac:dyDescent="0.25"/>
    <row r="607" customFormat="1" ht="11.25" customHeight="1" x14ac:dyDescent="0.25"/>
    <row r="608" customFormat="1" ht="11.25" customHeight="1" x14ac:dyDescent="0.25"/>
    <row r="609" customFormat="1" ht="11.25" customHeight="1" x14ac:dyDescent="0.25"/>
    <row r="610" customFormat="1" ht="11.25" customHeight="1" x14ac:dyDescent="0.25"/>
    <row r="611" customFormat="1" ht="11.25" customHeight="1" x14ac:dyDescent="0.25"/>
    <row r="612" customFormat="1" ht="11.25" customHeight="1" x14ac:dyDescent="0.25"/>
    <row r="613" customFormat="1" ht="11.25" customHeight="1" x14ac:dyDescent="0.25"/>
    <row r="614" customFormat="1" ht="11.25" customHeight="1" x14ac:dyDescent="0.25"/>
    <row r="615" customFormat="1" ht="11.25" customHeight="1" x14ac:dyDescent="0.25"/>
    <row r="616" customFormat="1" ht="11.25" customHeight="1" x14ac:dyDescent="0.25"/>
    <row r="617" customFormat="1" ht="11.25" customHeight="1" x14ac:dyDescent="0.25"/>
    <row r="618" customFormat="1" ht="11.25" customHeight="1" x14ac:dyDescent="0.25"/>
    <row r="619" customFormat="1" ht="11.25" customHeight="1" x14ac:dyDescent="0.25"/>
    <row r="620" customFormat="1" ht="11.25" customHeight="1" x14ac:dyDescent="0.25"/>
    <row r="621" customFormat="1" ht="11.25" customHeight="1" x14ac:dyDescent="0.25"/>
    <row r="622" customFormat="1" ht="11.25" customHeight="1" x14ac:dyDescent="0.25"/>
    <row r="623" customFormat="1" ht="11.25" customHeight="1" x14ac:dyDescent="0.25"/>
    <row r="624" customFormat="1" ht="11.25" customHeight="1" x14ac:dyDescent="0.25"/>
    <row r="625" customFormat="1" ht="11.25" customHeight="1" x14ac:dyDescent="0.25"/>
    <row r="626" customFormat="1" ht="11.25" customHeight="1" x14ac:dyDescent="0.25"/>
    <row r="627" customFormat="1" ht="11.25" customHeight="1" x14ac:dyDescent="0.25"/>
    <row r="628" customFormat="1" ht="11.25" customHeight="1" x14ac:dyDescent="0.25"/>
    <row r="629" customFormat="1" ht="11.25" customHeight="1" x14ac:dyDescent="0.25"/>
    <row r="630" customFormat="1" ht="11.25" customHeight="1" x14ac:dyDescent="0.25"/>
    <row r="631" customFormat="1" ht="11.25" customHeight="1" x14ac:dyDescent="0.25"/>
    <row r="632" customFormat="1" ht="11.25" customHeight="1" x14ac:dyDescent="0.25"/>
    <row r="633" customFormat="1" ht="11.25" customHeight="1" x14ac:dyDescent="0.25"/>
    <row r="634" customFormat="1" ht="11.25" customHeight="1" x14ac:dyDescent="0.25"/>
    <row r="635" customFormat="1" ht="11.25" customHeight="1" x14ac:dyDescent="0.25"/>
  </sheetData>
  <conditionalFormatting pivot="1" sqref="E4:E9">
    <cfRule type="dataBar" priority="1">
      <dataBar showValue="0">
        <cfvo type="min"/>
        <cfvo type="max"/>
        <color rgb="FF638EC6"/>
      </dataBar>
      <extLst>
        <ext xmlns:x14="http://schemas.microsoft.com/office/spreadsheetml/2009/9/main" uri="{B025F937-C7B1-47D3-B67F-A62EFF666E3E}">
          <x14:id>{21A66E14-C35B-4E61-99E3-67257F257D38}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1A66E14-C35B-4E61-99E3-67257F257D38}">
            <x14:dataBar minLength="0" maxLength="100" gradient="0">
              <x14:cfvo type="autoMin"/>
              <x14:cfvo type="autoMax"/>
              <x14:negativeFillColor rgb="FFFF0000"/>
              <x14:axisColor rgb="FF000000"/>
            </x14:dataBar>
          </x14:cfRule>
          <xm:sqref>E4:E9</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9DD-670C-4320-A532-2474C2A3D08F}">
  <dimension ref="A1:Q635"/>
  <sheetViews>
    <sheetView workbookViewId="0">
      <selection activeCell="M326" sqref="M326"/>
    </sheetView>
  </sheetViews>
  <sheetFormatPr defaultRowHeight="15" x14ac:dyDescent="0.25"/>
  <cols>
    <col min="1" max="1" width="1.7109375" customWidth="1"/>
    <col min="2" max="2" width="3.7109375" customWidth="1"/>
    <col min="3" max="3" width="19.42578125" bestFit="1" customWidth="1"/>
    <col min="4" max="6" width="13.42578125" bestFit="1" customWidth="1"/>
    <col min="16" max="16" width="21.85546875" bestFit="1" customWidth="1"/>
    <col min="17" max="17" width="14.42578125" customWidth="1"/>
    <col min="22" max="22" width="21.85546875" customWidth="1"/>
  </cols>
  <sheetData>
    <row r="1" spans="1:17" s="2" customFormat="1" ht="52.5" customHeight="1" x14ac:dyDescent="0.25">
      <c r="A1" s="1"/>
      <c r="C1" s="12" t="s">
        <v>83</v>
      </c>
    </row>
    <row r="2" spans="1:17" ht="11.25" customHeight="1" x14ac:dyDescent="0.25"/>
    <row r="3" spans="1:17" ht="11.25" customHeight="1" x14ac:dyDescent="0.25"/>
    <row r="4" spans="1:17" ht="11.25" customHeight="1" x14ac:dyDescent="0.25">
      <c r="C4" s="22" t="s">
        <v>78</v>
      </c>
      <c r="D4" t="s">
        <v>86</v>
      </c>
      <c r="K4" t="s">
        <v>84</v>
      </c>
    </row>
    <row r="5" spans="1:17" ht="11.25" customHeight="1" x14ac:dyDescent="0.25">
      <c r="C5" s="23" t="s">
        <v>15</v>
      </c>
      <c r="D5" s="25">
        <v>44.990867579908674</v>
      </c>
      <c r="K5" t="s">
        <v>85</v>
      </c>
      <c r="Q5" s="11"/>
    </row>
    <row r="6" spans="1:17" ht="11.25" customHeight="1" x14ac:dyDescent="0.25">
      <c r="C6" s="23" t="s">
        <v>33</v>
      </c>
      <c r="D6" s="25">
        <v>37.303128371089535</v>
      </c>
      <c r="K6" t="s">
        <v>87</v>
      </c>
      <c r="Q6" s="11"/>
    </row>
    <row r="7" spans="1:17" ht="11.25" customHeight="1" x14ac:dyDescent="0.25">
      <c r="C7" s="23" t="s">
        <v>24</v>
      </c>
      <c r="D7" s="25">
        <v>33.88697318007663</v>
      </c>
      <c r="Q7" s="11"/>
    </row>
    <row r="8" spans="1:17" ht="11.25" customHeight="1" x14ac:dyDescent="0.25">
      <c r="C8" s="23" t="s">
        <v>26</v>
      </c>
      <c r="D8" s="25">
        <v>32.807189542483663</v>
      </c>
      <c r="Q8" s="11"/>
    </row>
    <row r="9" spans="1:17" ht="11.25" customHeight="1" x14ac:dyDescent="0.25">
      <c r="C9" s="23" t="s">
        <v>22</v>
      </c>
      <c r="D9" s="25">
        <v>32.301656920077974</v>
      </c>
      <c r="Q9" s="11"/>
    </row>
    <row r="10" spans="1:17" ht="11.25" customHeight="1" x14ac:dyDescent="0.25">
      <c r="C10" s="23" t="s">
        <v>79</v>
      </c>
      <c r="D10" s="25">
        <v>35.949565217391303</v>
      </c>
      <c r="Q10" s="11"/>
    </row>
    <row r="11" spans="1:17" ht="11.25" customHeight="1" x14ac:dyDescent="0.25"/>
    <row r="12" spans="1:17" ht="11.25" customHeight="1" x14ac:dyDescent="0.25"/>
    <row r="13" spans="1:17" ht="11.25" customHeight="1" x14ac:dyDescent="0.25"/>
    <row r="14" spans="1:17" ht="11.25" customHeight="1" x14ac:dyDescent="0.25"/>
    <row r="15" spans="1:17" ht="11.25" hidden="1" customHeight="1" x14ac:dyDescent="0.25"/>
    <row r="16" spans="1:17" ht="11.25" hidden="1" customHeight="1" x14ac:dyDescent="0.25"/>
    <row r="17" ht="11.25" hidden="1" customHeight="1" x14ac:dyDescent="0.25"/>
    <row r="18" ht="11.25" hidden="1" customHeight="1" x14ac:dyDescent="0.25"/>
    <row r="19" ht="11.25" hidden="1" customHeight="1" x14ac:dyDescent="0.25"/>
    <row r="20" ht="11.25" hidden="1" customHeight="1" x14ac:dyDescent="0.25"/>
    <row r="21" ht="11.25" hidden="1" customHeight="1" x14ac:dyDescent="0.25"/>
    <row r="22" ht="11.25" hidden="1" customHeight="1" x14ac:dyDescent="0.25"/>
    <row r="23" ht="11.25" hidden="1" customHeight="1" x14ac:dyDescent="0.25"/>
    <row r="24" ht="11.25" hidden="1" customHeight="1" x14ac:dyDescent="0.25"/>
    <row r="25" ht="11.25" hidden="1" customHeight="1" x14ac:dyDescent="0.25"/>
    <row r="26" ht="11.25" hidden="1" customHeight="1" x14ac:dyDescent="0.25"/>
    <row r="27" ht="11.25" hidden="1" customHeight="1" x14ac:dyDescent="0.25"/>
    <row r="28" ht="11.25" hidden="1" customHeight="1" x14ac:dyDescent="0.25"/>
    <row r="29" ht="11.25" hidden="1" customHeight="1" x14ac:dyDescent="0.25"/>
    <row r="30" ht="11.25" hidden="1" customHeight="1" x14ac:dyDescent="0.25"/>
    <row r="31" ht="11.25" hidden="1" customHeight="1" x14ac:dyDescent="0.25"/>
    <row r="32" ht="11.25" hidden="1" customHeight="1" x14ac:dyDescent="0.25"/>
    <row r="33" customFormat="1" ht="11.25" hidden="1" customHeight="1" x14ac:dyDescent="0.25"/>
    <row r="34" customFormat="1" ht="11.25" hidden="1" customHeight="1" x14ac:dyDescent="0.25"/>
    <row r="35" customFormat="1" ht="11.25" hidden="1" customHeight="1" x14ac:dyDescent="0.25"/>
    <row r="36" customFormat="1" ht="11.25" hidden="1" customHeight="1" x14ac:dyDescent="0.25"/>
    <row r="37" customFormat="1" ht="11.25" hidden="1" customHeight="1" x14ac:dyDescent="0.25"/>
    <row r="38" customFormat="1" ht="11.25" hidden="1" customHeight="1" x14ac:dyDescent="0.25"/>
    <row r="39" customFormat="1" ht="11.25" hidden="1" customHeight="1" x14ac:dyDescent="0.25"/>
    <row r="40" customFormat="1" ht="11.25" hidden="1" customHeight="1" x14ac:dyDescent="0.25"/>
    <row r="41" customFormat="1" ht="11.25" hidden="1" customHeight="1" x14ac:dyDescent="0.25"/>
    <row r="42" customFormat="1" ht="11.25" hidden="1" customHeight="1" x14ac:dyDescent="0.25"/>
    <row r="43" customFormat="1" ht="11.25" hidden="1" customHeight="1" x14ac:dyDescent="0.25"/>
    <row r="44" customFormat="1" ht="11.25" hidden="1" customHeight="1" x14ac:dyDescent="0.25"/>
    <row r="45" customFormat="1" ht="11.25" hidden="1" customHeight="1" x14ac:dyDescent="0.25"/>
    <row r="46" customFormat="1" ht="11.25" hidden="1" customHeight="1" x14ac:dyDescent="0.25"/>
    <row r="47" customFormat="1" ht="11.25" hidden="1" customHeight="1" x14ac:dyDescent="0.25"/>
    <row r="48" customFormat="1" ht="11.25" hidden="1" customHeight="1" x14ac:dyDescent="0.25"/>
    <row r="49" customFormat="1" ht="11.25" hidden="1" customHeight="1" x14ac:dyDescent="0.25"/>
    <row r="50" customFormat="1" ht="11.25" hidden="1" customHeight="1" x14ac:dyDescent="0.25"/>
    <row r="51" customFormat="1" ht="11.25" hidden="1" customHeight="1" x14ac:dyDescent="0.25"/>
    <row r="52" customFormat="1" ht="11.25" hidden="1" customHeight="1" x14ac:dyDescent="0.25"/>
    <row r="53" customFormat="1" ht="11.25" hidden="1" customHeight="1" x14ac:dyDescent="0.25"/>
    <row r="54" customFormat="1" ht="11.25" hidden="1" customHeight="1" x14ac:dyDescent="0.25"/>
    <row r="55" customFormat="1" ht="11.25" hidden="1" customHeight="1" x14ac:dyDescent="0.25"/>
    <row r="56" customFormat="1" ht="11.25" hidden="1" customHeight="1" x14ac:dyDescent="0.25"/>
    <row r="57" customFormat="1" ht="11.25" hidden="1" customHeight="1" x14ac:dyDescent="0.25"/>
    <row r="58" customFormat="1" ht="11.25" hidden="1" customHeight="1" x14ac:dyDescent="0.25"/>
    <row r="59" customFormat="1" ht="11.25" hidden="1" customHeight="1" x14ac:dyDescent="0.25"/>
    <row r="60" customFormat="1" ht="11.25" hidden="1" customHeight="1" x14ac:dyDescent="0.25"/>
    <row r="61" customFormat="1" ht="11.25" hidden="1" customHeight="1" x14ac:dyDescent="0.25"/>
    <row r="62" customFormat="1" ht="11.25" hidden="1" customHeight="1" x14ac:dyDescent="0.25"/>
    <row r="63" customFormat="1" ht="11.25" hidden="1" customHeight="1" x14ac:dyDescent="0.25"/>
    <row r="64" customFormat="1" ht="11.25" hidden="1" customHeight="1" x14ac:dyDescent="0.25"/>
    <row r="65" customFormat="1" ht="11.25" hidden="1" customHeight="1" x14ac:dyDescent="0.25"/>
    <row r="66" customFormat="1" ht="11.25" hidden="1" customHeight="1" x14ac:dyDescent="0.25"/>
    <row r="67" customFormat="1" ht="11.25" hidden="1" customHeight="1" x14ac:dyDescent="0.25"/>
    <row r="68" customFormat="1" ht="11.25" hidden="1" customHeight="1" x14ac:dyDescent="0.25"/>
    <row r="69" customFormat="1" ht="11.25" hidden="1" customHeight="1" x14ac:dyDescent="0.25"/>
    <row r="70" customFormat="1" ht="11.25" hidden="1" customHeight="1" x14ac:dyDescent="0.25"/>
    <row r="71" customFormat="1" ht="11.25" hidden="1" customHeight="1" x14ac:dyDescent="0.25"/>
    <row r="72" customFormat="1" ht="11.25" hidden="1" customHeight="1" x14ac:dyDescent="0.25"/>
    <row r="73" customFormat="1" ht="11.25" hidden="1" customHeight="1" x14ac:dyDescent="0.25"/>
    <row r="74" customFormat="1" ht="11.25" hidden="1" customHeight="1" x14ac:dyDescent="0.25"/>
    <row r="75" customFormat="1" ht="11.25" hidden="1" customHeight="1" x14ac:dyDescent="0.25"/>
    <row r="76" customFormat="1" ht="11.25" hidden="1" customHeight="1" x14ac:dyDescent="0.25"/>
    <row r="77" customFormat="1" ht="11.25" hidden="1" customHeight="1" x14ac:dyDescent="0.25"/>
    <row r="78" customFormat="1" ht="11.25" hidden="1" customHeight="1" x14ac:dyDescent="0.25"/>
    <row r="79" customFormat="1" ht="11.25" hidden="1" customHeight="1" x14ac:dyDescent="0.25"/>
    <row r="80" customFormat="1" ht="11.25" hidden="1" customHeight="1" x14ac:dyDescent="0.25"/>
    <row r="81" customFormat="1" ht="11.25" hidden="1" customHeight="1" x14ac:dyDescent="0.25"/>
    <row r="82" customFormat="1" ht="11.25" hidden="1" customHeight="1" x14ac:dyDescent="0.25"/>
    <row r="83" customFormat="1" ht="11.25" hidden="1" customHeight="1" x14ac:dyDescent="0.25"/>
    <row r="84" customFormat="1" ht="11.25" hidden="1" customHeight="1" x14ac:dyDescent="0.25"/>
    <row r="85" customFormat="1" ht="11.25" hidden="1" customHeight="1" x14ac:dyDescent="0.25"/>
    <row r="86" customFormat="1" ht="11.25" hidden="1" customHeight="1" x14ac:dyDescent="0.25"/>
    <row r="87" customFormat="1" ht="11.25" hidden="1" customHeight="1" x14ac:dyDescent="0.25"/>
    <row r="88" customFormat="1" ht="11.25" hidden="1" customHeight="1" x14ac:dyDescent="0.25"/>
    <row r="89" customFormat="1" ht="11.25" hidden="1" customHeight="1" x14ac:dyDescent="0.25"/>
    <row r="90" customFormat="1" ht="11.25" hidden="1" customHeight="1" x14ac:dyDescent="0.25"/>
    <row r="91" customFormat="1" ht="11.25" hidden="1" customHeight="1" x14ac:dyDescent="0.25"/>
    <row r="92" customFormat="1" ht="11.25" hidden="1" customHeight="1" x14ac:dyDescent="0.25"/>
    <row r="93" customFormat="1" ht="11.25" hidden="1" customHeight="1" x14ac:dyDescent="0.25"/>
    <row r="94" customFormat="1" ht="11.25" hidden="1" customHeight="1" x14ac:dyDescent="0.25"/>
    <row r="95" customFormat="1" ht="11.25" hidden="1" customHeight="1" x14ac:dyDescent="0.25"/>
    <row r="96" customFormat="1" ht="11.25" hidden="1" customHeight="1" x14ac:dyDescent="0.25"/>
    <row r="97" customFormat="1" ht="11.25" hidden="1" customHeight="1" x14ac:dyDescent="0.25"/>
    <row r="98" customFormat="1" ht="11.25" hidden="1" customHeight="1" x14ac:dyDescent="0.25"/>
    <row r="99" customFormat="1" ht="11.25" hidden="1" customHeight="1" x14ac:dyDescent="0.25"/>
    <row r="100" customFormat="1" ht="11.25" hidden="1" customHeight="1" x14ac:dyDescent="0.25"/>
    <row r="101" customFormat="1" ht="11.25" hidden="1" customHeight="1" x14ac:dyDescent="0.25"/>
    <row r="102" customFormat="1" ht="11.25" hidden="1" customHeight="1" x14ac:dyDescent="0.25"/>
    <row r="103" customFormat="1" ht="11.25" hidden="1" customHeight="1" x14ac:dyDescent="0.25"/>
    <row r="104" customFormat="1" ht="11.25" hidden="1" customHeight="1" x14ac:dyDescent="0.25"/>
    <row r="105" customFormat="1" ht="11.25" hidden="1" customHeight="1" x14ac:dyDescent="0.25"/>
    <row r="106" customFormat="1" ht="11.25" hidden="1" customHeight="1" x14ac:dyDescent="0.25"/>
    <row r="107" customFormat="1" ht="11.25" hidden="1" customHeight="1" x14ac:dyDescent="0.25"/>
    <row r="108" customFormat="1" ht="11.25" hidden="1" customHeight="1" x14ac:dyDescent="0.25"/>
    <row r="109" customFormat="1" ht="11.25" hidden="1" customHeight="1" x14ac:dyDescent="0.25"/>
    <row r="110" customFormat="1" ht="11.25" hidden="1" customHeight="1" x14ac:dyDescent="0.25"/>
    <row r="111" customFormat="1" ht="11.25" hidden="1" customHeight="1" x14ac:dyDescent="0.25"/>
    <row r="112" customFormat="1" ht="11.25" hidden="1" customHeight="1" x14ac:dyDescent="0.25"/>
    <row r="113" customFormat="1" ht="11.25" hidden="1" customHeight="1" x14ac:dyDescent="0.25"/>
    <row r="114" customFormat="1" ht="11.25" hidden="1" customHeight="1" x14ac:dyDescent="0.25"/>
    <row r="115" customFormat="1" ht="11.25" hidden="1" customHeight="1" x14ac:dyDescent="0.25"/>
    <row r="116" customFormat="1" ht="11.25" hidden="1" customHeight="1" x14ac:dyDescent="0.25"/>
    <row r="117" customFormat="1" ht="11.25" hidden="1" customHeight="1" x14ac:dyDescent="0.25"/>
    <row r="118" customFormat="1" ht="11.25" hidden="1" customHeight="1" x14ac:dyDescent="0.25"/>
    <row r="119" customFormat="1" ht="11.25" hidden="1" customHeight="1" x14ac:dyDescent="0.25"/>
    <row r="120" customFormat="1" ht="11.25" hidden="1" customHeight="1" x14ac:dyDescent="0.25"/>
    <row r="121" customFormat="1" ht="11.25" hidden="1" customHeight="1" x14ac:dyDescent="0.25"/>
    <row r="122" customFormat="1" ht="11.25" hidden="1" customHeight="1" x14ac:dyDescent="0.25"/>
    <row r="123" customFormat="1" ht="11.25" hidden="1" customHeight="1" x14ac:dyDescent="0.25"/>
    <row r="124" customFormat="1" ht="11.25" hidden="1" customHeight="1" x14ac:dyDescent="0.25"/>
    <row r="125" customFormat="1" ht="11.25" hidden="1" customHeight="1" x14ac:dyDescent="0.25"/>
    <row r="126" customFormat="1" ht="11.25" hidden="1" customHeight="1" x14ac:dyDescent="0.25"/>
    <row r="127" customFormat="1" ht="11.25" hidden="1" customHeight="1" x14ac:dyDescent="0.25"/>
    <row r="128" customFormat="1" ht="11.25" hidden="1" customHeight="1" x14ac:dyDescent="0.25"/>
    <row r="129" customFormat="1" ht="11.25" hidden="1" customHeight="1" x14ac:dyDescent="0.25"/>
    <row r="130" customFormat="1" ht="11.25" hidden="1" customHeight="1" x14ac:dyDescent="0.25"/>
    <row r="131" customFormat="1" ht="11.25" hidden="1" customHeight="1" x14ac:dyDescent="0.25"/>
    <row r="132" customFormat="1" ht="11.25" hidden="1" customHeight="1" x14ac:dyDescent="0.25"/>
    <row r="133" customFormat="1" ht="11.25" hidden="1" customHeight="1" x14ac:dyDescent="0.25"/>
    <row r="134" customFormat="1" ht="11.25" hidden="1" customHeight="1" x14ac:dyDescent="0.25"/>
    <row r="135" customFormat="1" ht="11.25" hidden="1" customHeight="1" x14ac:dyDescent="0.25"/>
    <row r="136" customFormat="1" ht="11.25" hidden="1" customHeight="1" x14ac:dyDescent="0.25"/>
    <row r="137" customFormat="1" ht="11.25" hidden="1" customHeight="1" x14ac:dyDescent="0.25"/>
    <row r="138" customFormat="1" ht="11.25" hidden="1" customHeight="1" x14ac:dyDescent="0.25"/>
    <row r="139" customFormat="1" ht="11.25" hidden="1" customHeight="1" x14ac:dyDescent="0.25"/>
    <row r="140" customFormat="1" ht="11.25" hidden="1" customHeight="1" x14ac:dyDescent="0.25"/>
    <row r="141" customFormat="1" ht="11.25" hidden="1" customHeight="1" x14ac:dyDescent="0.25"/>
    <row r="142" customFormat="1" ht="11.25" hidden="1" customHeight="1" x14ac:dyDescent="0.25"/>
    <row r="143" customFormat="1" ht="11.25" hidden="1" customHeight="1" x14ac:dyDescent="0.25"/>
    <row r="144" customFormat="1" ht="11.25" hidden="1" customHeight="1" x14ac:dyDescent="0.25"/>
    <row r="145" customFormat="1" ht="11.25" hidden="1" customHeight="1" x14ac:dyDescent="0.25"/>
    <row r="146" customFormat="1" ht="11.25" hidden="1" customHeight="1" x14ac:dyDescent="0.25"/>
    <row r="147" customFormat="1" ht="11.25" hidden="1" customHeight="1" x14ac:dyDescent="0.25"/>
    <row r="148" customFormat="1" ht="11.25" hidden="1" customHeight="1" x14ac:dyDescent="0.25"/>
    <row r="149" customFormat="1" ht="11.25" hidden="1" customHeight="1" x14ac:dyDescent="0.25"/>
    <row r="150" customFormat="1" ht="11.25" hidden="1" customHeight="1" x14ac:dyDescent="0.25"/>
    <row r="151" customFormat="1" ht="11.25" hidden="1" customHeight="1" x14ac:dyDescent="0.25"/>
    <row r="152" customFormat="1" ht="11.25" hidden="1" customHeight="1" x14ac:dyDescent="0.25"/>
    <row r="153" customFormat="1" ht="11.25" hidden="1" customHeight="1" x14ac:dyDescent="0.25"/>
    <row r="154" customFormat="1" ht="11.25" hidden="1" customHeight="1" x14ac:dyDescent="0.25"/>
    <row r="155" customFormat="1" ht="11.25" hidden="1" customHeight="1" x14ac:dyDescent="0.25"/>
    <row r="156" customFormat="1" ht="11.25" hidden="1" customHeight="1" x14ac:dyDescent="0.25"/>
    <row r="157" customFormat="1" ht="11.25" hidden="1" customHeight="1" x14ac:dyDescent="0.25"/>
    <row r="158" customFormat="1" ht="11.25" hidden="1" customHeight="1" x14ac:dyDescent="0.25"/>
    <row r="159" customFormat="1" ht="11.25" hidden="1" customHeight="1" x14ac:dyDescent="0.25"/>
    <row r="160" customFormat="1" ht="11.25" hidden="1" customHeight="1" x14ac:dyDescent="0.25"/>
    <row r="161" customFormat="1" ht="11.25" hidden="1" customHeight="1" x14ac:dyDescent="0.25"/>
    <row r="162" customFormat="1" ht="11.25" hidden="1" customHeight="1" x14ac:dyDescent="0.25"/>
    <row r="163" customFormat="1" ht="11.25" hidden="1" customHeight="1" x14ac:dyDescent="0.25"/>
    <row r="164" customFormat="1" ht="11.25" hidden="1" customHeight="1" x14ac:dyDescent="0.25"/>
    <row r="165" customFormat="1" ht="11.25" hidden="1" customHeight="1" x14ac:dyDescent="0.25"/>
    <row r="166" customFormat="1" ht="11.25" hidden="1" customHeight="1" x14ac:dyDescent="0.25"/>
    <row r="167" customFormat="1" ht="11.25" hidden="1" customHeight="1" x14ac:dyDescent="0.25"/>
    <row r="168" customFormat="1" ht="11.25" hidden="1" customHeight="1" x14ac:dyDescent="0.25"/>
    <row r="169" customFormat="1" ht="11.25" hidden="1" customHeight="1" x14ac:dyDescent="0.25"/>
    <row r="170" customFormat="1" ht="11.25" hidden="1" customHeight="1" x14ac:dyDescent="0.25"/>
    <row r="171" customFormat="1" ht="11.25" hidden="1" customHeight="1" x14ac:dyDescent="0.25"/>
    <row r="172" customFormat="1" ht="11.25" hidden="1" customHeight="1" x14ac:dyDescent="0.25"/>
    <row r="173" customFormat="1" ht="11.25" hidden="1" customHeight="1" x14ac:dyDescent="0.25"/>
    <row r="174" customFormat="1" ht="11.25" hidden="1" customHeight="1" x14ac:dyDescent="0.25"/>
    <row r="175" customFormat="1" ht="11.25" hidden="1" customHeight="1" x14ac:dyDescent="0.25"/>
    <row r="176" customFormat="1" ht="11.25" hidden="1" customHeight="1" x14ac:dyDescent="0.25"/>
    <row r="177" customFormat="1" ht="11.25" hidden="1" customHeight="1" x14ac:dyDescent="0.25"/>
    <row r="178" customFormat="1" ht="11.25" hidden="1" customHeight="1" x14ac:dyDescent="0.25"/>
    <row r="179" customFormat="1" ht="11.25" hidden="1" customHeight="1" x14ac:dyDescent="0.25"/>
    <row r="180" customFormat="1" ht="11.25" hidden="1" customHeight="1" x14ac:dyDescent="0.25"/>
    <row r="181" customFormat="1" ht="11.25" hidden="1" customHeight="1" x14ac:dyDescent="0.25"/>
    <row r="182" customFormat="1" ht="11.25" hidden="1" customHeight="1" x14ac:dyDescent="0.25"/>
    <row r="183" customFormat="1" ht="11.25" hidden="1" customHeight="1" x14ac:dyDescent="0.25"/>
    <row r="184" customFormat="1" ht="11.25" hidden="1" customHeight="1" x14ac:dyDescent="0.25"/>
    <row r="185" customFormat="1" ht="11.25" hidden="1" customHeight="1" x14ac:dyDescent="0.25"/>
    <row r="186" customFormat="1" ht="11.25" hidden="1" customHeight="1" x14ac:dyDescent="0.25"/>
    <row r="187" customFormat="1" ht="11.25" hidden="1" customHeight="1" x14ac:dyDescent="0.25"/>
    <row r="188" customFormat="1" ht="11.25" hidden="1" customHeight="1" x14ac:dyDescent="0.25"/>
    <row r="189" customFormat="1" ht="11.25" hidden="1" customHeight="1" x14ac:dyDescent="0.25"/>
    <row r="190" customFormat="1" ht="11.25" hidden="1" customHeight="1" x14ac:dyDescent="0.25"/>
    <row r="191" customFormat="1" ht="11.25" hidden="1" customHeight="1" x14ac:dyDescent="0.25"/>
    <row r="192" customFormat="1" ht="11.25" hidden="1" customHeight="1" x14ac:dyDescent="0.25"/>
    <row r="193" customFormat="1" ht="11.25" hidden="1" customHeight="1" x14ac:dyDescent="0.25"/>
    <row r="194" customFormat="1" ht="11.25" hidden="1" customHeight="1" x14ac:dyDescent="0.25"/>
    <row r="195" customFormat="1" ht="11.25" hidden="1" customHeight="1" x14ac:dyDescent="0.25"/>
    <row r="196" customFormat="1" ht="11.25" hidden="1" customHeight="1" x14ac:dyDescent="0.25"/>
    <row r="197" customFormat="1" ht="11.25" hidden="1" customHeight="1" x14ac:dyDescent="0.25"/>
    <row r="198" customFormat="1" ht="11.25" hidden="1" customHeight="1" x14ac:dyDescent="0.25"/>
    <row r="199" customFormat="1" ht="11.25" hidden="1" customHeight="1" x14ac:dyDescent="0.25"/>
    <row r="200" customFormat="1" ht="11.25" hidden="1" customHeight="1" x14ac:dyDescent="0.25"/>
    <row r="201" customFormat="1" ht="11.25" hidden="1" customHeight="1" x14ac:dyDescent="0.25"/>
    <row r="202" customFormat="1" ht="11.25" hidden="1" customHeight="1" x14ac:dyDescent="0.25"/>
    <row r="203" customFormat="1" ht="11.25" hidden="1" customHeight="1" x14ac:dyDescent="0.25"/>
    <row r="204" customFormat="1" ht="11.25" hidden="1" customHeight="1" x14ac:dyDescent="0.25"/>
    <row r="205" customFormat="1" ht="11.25" hidden="1" customHeight="1" x14ac:dyDescent="0.25"/>
    <row r="206" customFormat="1" ht="11.25" hidden="1" customHeight="1" x14ac:dyDescent="0.25"/>
    <row r="207" customFormat="1" ht="11.25" hidden="1" customHeight="1" x14ac:dyDescent="0.25"/>
    <row r="208" customFormat="1" ht="11.25" hidden="1" customHeight="1" x14ac:dyDescent="0.25"/>
    <row r="209" customFormat="1" ht="11.25" hidden="1" customHeight="1" x14ac:dyDescent="0.25"/>
    <row r="210" customFormat="1" ht="11.25" hidden="1" customHeight="1" x14ac:dyDescent="0.25"/>
    <row r="211" customFormat="1" ht="11.25" hidden="1" customHeight="1" x14ac:dyDescent="0.25"/>
    <row r="212" customFormat="1" ht="11.25" hidden="1" customHeight="1" x14ac:dyDescent="0.25"/>
    <row r="213" customFormat="1" ht="11.25" hidden="1" customHeight="1" x14ac:dyDescent="0.25"/>
    <row r="214" customFormat="1" ht="11.25" hidden="1" customHeight="1" x14ac:dyDescent="0.25"/>
    <row r="215" customFormat="1" ht="11.25" hidden="1" customHeight="1" x14ac:dyDescent="0.25"/>
    <row r="216" customFormat="1" ht="11.25" hidden="1" customHeight="1" x14ac:dyDescent="0.25"/>
    <row r="217" customFormat="1" ht="11.25" hidden="1" customHeight="1" x14ac:dyDescent="0.25"/>
    <row r="218" customFormat="1" ht="11.25" hidden="1" customHeight="1" x14ac:dyDescent="0.25"/>
    <row r="219" customFormat="1" ht="11.25" hidden="1" customHeight="1" x14ac:dyDescent="0.25"/>
    <row r="220" customFormat="1" ht="11.25" hidden="1" customHeight="1" x14ac:dyDescent="0.25"/>
    <row r="221" customFormat="1" ht="11.25" hidden="1" customHeight="1" x14ac:dyDescent="0.25"/>
    <row r="222" customFormat="1" ht="11.25" hidden="1" customHeight="1" x14ac:dyDescent="0.25"/>
    <row r="223" customFormat="1" ht="11.25" hidden="1" customHeight="1" x14ac:dyDescent="0.25"/>
    <row r="224" customFormat="1" ht="11.25" hidden="1" customHeight="1" x14ac:dyDescent="0.25"/>
    <row r="225" customFormat="1" ht="11.25" hidden="1" customHeight="1" x14ac:dyDescent="0.25"/>
    <row r="226" customFormat="1" ht="11.25" hidden="1" customHeight="1" x14ac:dyDescent="0.25"/>
    <row r="227" customFormat="1" ht="11.25" hidden="1" customHeight="1" x14ac:dyDescent="0.25"/>
    <row r="228" customFormat="1" ht="11.25" hidden="1" customHeight="1" x14ac:dyDescent="0.25"/>
    <row r="229" customFormat="1" ht="11.25" hidden="1" customHeight="1" x14ac:dyDescent="0.25"/>
    <row r="230" customFormat="1" ht="11.25" hidden="1" customHeight="1" x14ac:dyDescent="0.25"/>
    <row r="231" customFormat="1" ht="11.25" hidden="1" customHeight="1" x14ac:dyDescent="0.25"/>
    <row r="232" customFormat="1" ht="11.25" hidden="1" customHeight="1" x14ac:dyDescent="0.25"/>
    <row r="233" customFormat="1" ht="11.25" hidden="1" customHeight="1" x14ac:dyDescent="0.25"/>
    <row r="234" customFormat="1" ht="11.25" hidden="1" customHeight="1" x14ac:dyDescent="0.25"/>
    <row r="235" customFormat="1" ht="11.25" hidden="1" customHeight="1" x14ac:dyDescent="0.25"/>
    <row r="236" customFormat="1" ht="11.25" hidden="1" customHeight="1" x14ac:dyDescent="0.25"/>
    <row r="237" customFormat="1" ht="11.25" hidden="1" customHeight="1" x14ac:dyDescent="0.25"/>
    <row r="238" customFormat="1" ht="11.25" hidden="1" customHeight="1" x14ac:dyDescent="0.25"/>
    <row r="239" customFormat="1" ht="11.25" hidden="1" customHeight="1" x14ac:dyDescent="0.25"/>
    <row r="240" customFormat="1" ht="11.25" hidden="1" customHeight="1" x14ac:dyDescent="0.25"/>
    <row r="241" customFormat="1" ht="11.25" hidden="1" customHeight="1" x14ac:dyDescent="0.25"/>
    <row r="242" customFormat="1" ht="11.25" hidden="1" customHeight="1" x14ac:dyDescent="0.25"/>
    <row r="243" customFormat="1" ht="11.25" hidden="1" customHeight="1" x14ac:dyDescent="0.25"/>
    <row r="244" customFormat="1" ht="11.25" hidden="1" customHeight="1" x14ac:dyDescent="0.25"/>
    <row r="245" customFormat="1" ht="11.25" hidden="1" customHeight="1" x14ac:dyDescent="0.25"/>
    <row r="246" customFormat="1" ht="11.25" hidden="1" customHeight="1" x14ac:dyDescent="0.25"/>
    <row r="247" customFormat="1" ht="11.25" hidden="1" customHeight="1" x14ac:dyDescent="0.25"/>
    <row r="248" customFormat="1" ht="11.25" hidden="1" customHeight="1" x14ac:dyDescent="0.25"/>
    <row r="249" customFormat="1" ht="11.25" hidden="1" customHeight="1" x14ac:dyDescent="0.25"/>
    <row r="250" customFormat="1" ht="11.25" hidden="1" customHeight="1" x14ac:dyDescent="0.25"/>
    <row r="251" customFormat="1" ht="11.25" hidden="1" customHeight="1" x14ac:dyDescent="0.25"/>
    <row r="252" customFormat="1" ht="11.25" hidden="1" customHeight="1" x14ac:dyDescent="0.25"/>
    <row r="253" customFormat="1" ht="11.25" hidden="1" customHeight="1" x14ac:dyDescent="0.25"/>
    <row r="254" customFormat="1" ht="11.25" hidden="1" customHeight="1" x14ac:dyDescent="0.25"/>
    <row r="255" customFormat="1" ht="11.25" hidden="1" customHeight="1" x14ac:dyDescent="0.25"/>
    <row r="256" customFormat="1" ht="11.25" hidden="1" customHeight="1" x14ac:dyDescent="0.25"/>
    <row r="257" customFormat="1" ht="11.25" hidden="1" customHeight="1" x14ac:dyDescent="0.25"/>
    <row r="258" customFormat="1" ht="11.25" hidden="1" customHeight="1" x14ac:dyDescent="0.25"/>
    <row r="259" customFormat="1" ht="11.25" hidden="1" customHeight="1" x14ac:dyDescent="0.25"/>
    <row r="260" customFormat="1" ht="11.25" hidden="1" customHeight="1" x14ac:dyDescent="0.25"/>
    <row r="261" customFormat="1" ht="11.25" hidden="1" customHeight="1" x14ac:dyDescent="0.25"/>
    <row r="262" customFormat="1" ht="11.25" hidden="1" customHeight="1" x14ac:dyDescent="0.25"/>
    <row r="263" customFormat="1" ht="11.25" hidden="1" customHeight="1" x14ac:dyDescent="0.25"/>
    <row r="264" customFormat="1" ht="11.25" hidden="1" customHeight="1" x14ac:dyDescent="0.25"/>
    <row r="265" customFormat="1" ht="11.25" hidden="1" customHeight="1" x14ac:dyDescent="0.25"/>
    <row r="266" customFormat="1" ht="11.25" hidden="1" customHeight="1" x14ac:dyDescent="0.25"/>
    <row r="267" customFormat="1" ht="11.25" hidden="1" customHeight="1" x14ac:dyDescent="0.25"/>
    <row r="268" customFormat="1" ht="11.25" hidden="1" customHeight="1" x14ac:dyDescent="0.25"/>
    <row r="269" customFormat="1" ht="11.25" hidden="1" customHeight="1" x14ac:dyDescent="0.25"/>
    <row r="270" customFormat="1" ht="11.25" hidden="1" customHeight="1" x14ac:dyDescent="0.25"/>
    <row r="271" customFormat="1" ht="11.25" hidden="1" customHeight="1" x14ac:dyDescent="0.25"/>
    <row r="272" customFormat="1" ht="11.25" hidden="1" customHeight="1" x14ac:dyDescent="0.25"/>
    <row r="273" customFormat="1" ht="11.25" hidden="1" customHeight="1" x14ac:dyDescent="0.25"/>
    <row r="274" customFormat="1" ht="11.25" hidden="1" customHeight="1" x14ac:dyDescent="0.25"/>
    <row r="275" customFormat="1" ht="11.25" hidden="1" customHeight="1" x14ac:dyDescent="0.25"/>
    <row r="276" customFormat="1" ht="11.25" hidden="1" customHeight="1" x14ac:dyDescent="0.25"/>
    <row r="277" customFormat="1" ht="11.25" hidden="1" customHeight="1" x14ac:dyDescent="0.25"/>
    <row r="278" customFormat="1" ht="11.25" hidden="1" customHeight="1" x14ac:dyDescent="0.25"/>
    <row r="279" customFormat="1" ht="11.25" hidden="1" customHeight="1" x14ac:dyDescent="0.25"/>
    <row r="280" customFormat="1" ht="11.25" hidden="1" customHeight="1" x14ac:dyDescent="0.25"/>
    <row r="281" customFormat="1" ht="11.25" hidden="1" customHeight="1" x14ac:dyDescent="0.25"/>
    <row r="282" customFormat="1" ht="11.25" hidden="1" customHeight="1" x14ac:dyDescent="0.25"/>
    <row r="283" customFormat="1" ht="11.25" hidden="1" customHeight="1" x14ac:dyDescent="0.25"/>
    <row r="284" customFormat="1" ht="11.25" hidden="1" customHeight="1" x14ac:dyDescent="0.25"/>
    <row r="285" customFormat="1" ht="11.25" hidden="1" customHeight="1" x14ac:dyDescent="0.25"/>
    <row r="286" customFormat="1" ht="11.25" hidden="1" customHeight="1" x14ac:dyDescent="0.25"/>
    <row r="287" customFormat="1" ht="11.25" hidden="1" customHeight="1" x14ac:dyDescent="0.25"/>
    <row r="288" customFormat="1" ht="11.25" hidden="1" customHeight="1" x14ac:dyDescent="0.25"/>
    <row r="289" customFormat="1" ht="11.25" hidden="1" customHeight="1" x14ac:dyDescent="0.25"/>
    <row r="290" customFormat="1" ht="11.25" hidden="1" customHeight="1" x14ac:dyDescent="0.25"/>
    <row r="291" customFormat="1" ht="11.25" hidden="1" customHeight="1" x14ac:dyDescent="0.25"/>
    <row r="292" customFormat="1" ht="11.25" hidden="1" customHeight="1" x14ac:dyDescent="0.25"/>
    <row r="293" customFormat="1" ht="11.25" hidden="1" customHeight="1" x14ac:dyDescent="0.25"/>
    <row r="294" customFormat="1" ht="11.25" hidden="1" customHeight="1" x14ac:dyDescent="0.25"/>
    <row r="295" customFormat="1" ht="11.25" hidden="1" customHeight="1" x14ac:dyDescent="0.25"/>
    <row r="296" customFormat="1" ht="11.25" hidden="1" customHeight="1" x14ac:dyDescent="0.25"/>
    <row r="297" customFormat="1" ht="11.25" hidden="1" customHeight="1" x14ac:dyDescent="0.25"/>
    <row r="298" customFormat="1" ht="11.25" hidden="1" customHeight="1" x14ac:dyDescent="0.25"/>
    <row r="299" customFormat="1" ht="11.25" hidden="1" customHeight="1" x14ac:dyDescent="0.25"/>
    <row r="300" customFormat="1" ht="11.25" hidden="1" customHeight="1" x14ac:dyDescent="0.25"/>
    <row r="301" customFormat="1" ht="11.25" hidden="1" customHeight="1" x14ac:dyDescent="0.25"/>
    <row r="302" customFormat="1" ht="11.25" hidden="1" customHeight="1" x14ac:dyDescent="0.25"/>
    <row r="303" customFormat="1" ht="11.25" hidden="1" customHeight="1" x14ac:dyDescent="0.25"/>
    <row r="304" customFormat="1" ht="11.25" hidden="1" customHeight="1" x14ac:dyDescent="0.25"/>
    <row r="305" customFormat="1" ht="11.25" customHeight="1" x14ac:dyDescent="0.25"/>
    <row r="306" customFormat="1" ht="11.25" customHeight="1" x14ac:dyDescent="0.25"/>
    <row r="307" customFormat="1" ht="11.25" customHeight="1" x14ac:dyDescent="0.25"/>
    <row r="308" customFormat="1" ht="11.25" customHeight="1" x14ac:dyDescent="0.25"/>
    <row r="309" customFormat="1" ht="11.25" customHeight="1" x14ac:dyDescent="0.25"/>
    <row r="310" customFormat="1" ht="11.25" customHeight="1" x14ac:dyDescent="0.25"/>
    <row r="311" customFormat="1" ht="11.25" customHeight="1" x14ac:dyDescent="0.25"/>
    <row r="312" customFormat="1" ht="11.25" customHeight="1" x14ac:dyDescent="0.25"/>
    <row r="313" customFormat="1" ht="11.25" customHeight="1" x14ac:dyDescent="0.25"/>
    <row r="314" customFormat="1" ht="11.25" customHeight="1" x14ac:dyDescent="0.25"/>
    <row r="315" customFormat="1" ht="11.25" customHeight="1" x14ac:dyDescent="0.25"/>
    <row r="316" customFormat="1" ht="11.25" customHeight="1" x14ac:dyDescent="0.25"/>
    <row r="317" customFormat="1" ht="11.25" customHeight="1" x14ac:dyDescent="0.25"/>
    <row r="318" customFormat="1" ht="11.25" customHeight="1" x14ac:dyDescent="0.25"/>
    <row r="319" customFormat="1" ht="11.25" customHeight="1" x14ac:dyDescent="0.25"/>
    <row r="320" customFormat="1" ht="11.25" customHeight="1" x14ac:dyDescent="0.25"/>
    <row r="321" customFormat="1" ht="11.25" customHeight="1" x14ac:dyDescent="0.25"/>
    <row r="322" customFormat="1" ht="11.25" customHeight="1" x14ac:dyDescent="0.25"/>
    <row r="323" customFormat="1" ht="11.25" customHeight="1" x14ac:dyDescent="0.25"/>
    <row r="324" customFormat="1" ht="11.25" customHeight="1" x14ac:dyDescent="0.25"/>
    <row r="325" customFormat="1" ht="11.25" customHeight="1" x14ac:dyDescent="0.25"/>
    <row r="326" customFormat="1" ht="11.25" customHeight="1" x14ac:dyDescent="0.25"/>
    <row r="327" customFormat="1" ht="11.25" customHeight="1" x14ac:dyDescent="0.25"/>
    <row r="328" customFormat="1" ht="11.25" customHeight="1" x14ac:dyDescent="0.25"/>
    <row r="329" customFormat="1" ht="11.25" customHeight="1" x14ac:dyDescent="0.25"/>
    <row r="330" customFormat="1" ht="11.25" customHeight="1" x14ac:dyDescent="0.25"/>
    <row r="331" customFormat="1" ht="11.25" customHeight="1" x14ac:dyDescent="0.25"/>
    <row r="332" customFormat="1" ht="11.25" customHeight="1" x14ac:dyDescent="0.25"/>
    <row r="333" customFormat="1" ht="11.25" customHeight="1" x14ac:dyDescent="0.25"/>
    <row r="334" customFormat="1" ht="11.25" customHeight="1" x14ac:dyDescent="0.25"/>
    <row r="335" customFormat="1" ht="11.25" customHeight="1" x14ac:dyDescent="0.25"/>
    <row r="336" customFormat="1" ht="11.25" customHeight="1" x14ac:dyDescent="0.25"/>
    <row r="337" customFormat="1" ht="11.25" customHeight="1" x14ac:dyDescent="0.25"/>
    <row r="338" customFormat="1" ht="11.25" customHeight="1" x14ac:dyDescent="0.25"/>
    <row r="339" customFormat="1" ht="11.25" customHeight="1" x14ac:dyDescent="0.25"/>
    <row r="340" customFormat="1" ht="11.25" customHeight="1" x14ac:dyDescent="0.25"/>
    <row r="341" customFormat="1" ht="11.25" customHeight="1" x14ac:dyDescent="0.25"/>
    <row r="342" customFormat="1" ht="11.25" customHeight="1" x14ac:dyDescent="0.25"/>
    <row r="343" customFormat="1" ht="11.25" customHeight="1" x14ac:dyDescent="0.25"/>
    <row r="344" customFormat="1" ht="11.25" customHeight="1" x14ac:dyDescent="0.25"/>
    <row r="345" customFormat="1" ht="11.25" customHeight="1" x14ac:dyDescent="0.25"/>
    <row r="346" customFormat="1" ht="11.25" customHeight="1" x14ac:dyDescent="0.25"/>
    <row r="347" customFormat="1" ht="11.25" customHeight="1" x14ac:dyDescent="0.25"/>
    <row r="348" customFormat="1" ht="11.25" customHeight="1" x14ac:dyDescent="0.25"/>
    <row r="349" customFormat="1" ht="11.25" customHeight="1" x14ac:dyDescent="0.25"/>
    <row r="350" customFormat="1" ht="11.25" customHeight="1" x14ac:dyDescent="0.25"/>
    <row r="351" customFormat="1" ht="11.25" customHeight="1" x14ac:dyDescent="0.25"/>
    <row r="352" customFormat="1" ht="11.25" customHeight="1" x14ac:dyDescent="0.25"/>
    <row r="353" customFormat="1" ht="11.25" customHeight="1" x14ac:dyDescent="0.25"/>
    <row r="354" customFormat="1" ht="11.25" customHeight="1" x14ac:dyDescent="0.25"/>
    <row r="355" customFormat="1" ht="11.25" customHeight="1" x14ac:dyDescent="0.25"/>
    <row r="356" customFormat="1" ht="11.25" customHeight="1" x14ac:dyDescent="0.25"/>
    <row r="357" customFormat="1" ht="11.25" customHeight="1" x14ac:dyDescent="0.25"/>
    <row r="358" customFormat="1" ht="11.25" customHeight="1" x14ac:dyDescent="0.25"/>
    <row r="359" customFormat="1" ht="11.25" customHeight="1" x14ac:dyDescent="0.25"/>
    <row r="360" customFormat="1" ht="11.25" customHeight="1" x14ac:dyDescent="0.25"/>
    <row r="361" customFormat="1" ht="11.25" customHeight="1" x14ac:dyDescent="0.25"/>
    <row r="362" customFormat="1" ht="11.25" customHeight="1" x14ac:dyDescent="0.25"/>
    <row r="363" customFormat="1" ht="11.25" customHeight="1" x14ac:dyDescent="0.25"/>
    <row r="364" customFormat="1" ht="11.25" customHeight="1" x14ac:dyDescent="0.25"/>
    <row r="365" customFormat="1" ht="11.25" customHeight="1" x14ac:dyDescent="0.25"/>
    <row r="366" customFormat="1" ht="11.25" customHeight="1" x14ac:dyDescent="0.25"/>
    <row r="367" customFormat="1" ht="11.25" customHeight="1" x14ac:dyDescent="0.25"/>
    <row r="368" customFormat="1" ht="11.25" customHeight="1" x14ac:dyDescent="0.25"/>
    <row r="369" customFormat="1" ht="11.25" customHeight="1" x14ac:dyDescent="0.25"/>
    <row r="370" customFormat="1" ht="11.25" customHeight="1" x14ac:dyDescent="0.25"/>
    <row r="371" customFormat="1" ht="11.25" customHeight="1" x14ac:dyDescent="0.25"/>
    <row r="372" customFormat="1" ht="11.25" customHeight="1" x14ac:dyDescent="0.25"/>
    <row r="373" customFormat="1" ht="11.25" customHeight="1" x14ac:dyDescent="0.25"/>
    <row r="374" customFormat="1" ht="11.25" customHeight="1" x14ac:dyDescent="0.25"/>
    <row r="375" customFormat="1" ht="11.25" customHeight="1" x14ac:dyDescent="0.25"/>
    <row r="376" customFormat="1" ht="11.25" customHeight="1" x14ac:dyDescent="0.25"/>
    <row r="377" customFormat="1" ht="11.25" customHeight="1" x14ac:dyDescent="0.25"/>
    <row r="378" customFormat="1" ht="11.25" customHeight="1" x14ac:dyDescent="0.25"/>
    <row r="379" customFormat="1" ht="11.25" customHeight="1" x14ac:dyDescent="0.25"/>
    <row r="380" customFormat="1" ht="11.25" customHeight="1" x14ac:dyDescent="0.25"/>
    <row r="381" customFormat="1" ht="11.25" customHeight="1" x14ac:dyDescent="0.25"/>
    <row r="382" customFormat="1" ht="11.25" customHeight="1" x14ac:dyDescent="0.25"/>
    <row r="383" customFormat="1" ht="11.25" customHeight="1" x14ac:dyDescent="0.25"/>
    <row r="384" customFormat="1" ht="11.25" customHeight="1" x14ac:dyDescent="0.25"/>
    <row r="385" customFormat="1" ht="11.25" customHeight="1" x14ac:dyDescent="0.25"/>
    <row r="386" customFormat="1" ht="11.25" customHeight="1" x14ac:dyDescent="0.25"/>
    <row r="387" customFormat="1" ht="11.25" customHeight="1" x14ac:dyDescent="0.25"/>
    <row r="388" customFormat="1" ht="11.25" customHeight="1" x14ac:dyDescent="0.25"/>
    <row r="389" customFormat="1" ht="11.25" customHeight="1" x14ac:dyDescent="0.25"/>
    <row r="390" customFormat="1" ht="11.25" customHeight="1" x14ac:dyDescent="0.25"/>
    <row r="391" customFormat="1" ht="11.25" customHeight="1" x14ac:dyDescent="0.25"/>
    <row r="392" customFormat="1" ht="11.25" customHeight="1" x14ac:dyDescent="0.25"/>
    <row r="393" customFormat="1" ht="11.25" customHeight="1" x14ac:dyDescent="0.25"/>
    <row r="394" customFormat="1" ht="11.25" customHeight="1" x14ac:dyDescent="0.25"/>
    <row r="395" customFormat="1" ht="11.25" customHeight="1" x14ac:dyDescent="0.25"/>
    <row r="396" customFormat="1" ht="11.25" customHeight="1" x14ac:dyDescent="0.25"/>
    <row r="397" customFormat="1" ht="11.25" customHeight="1" x14ac:dyDescent="0.25"/>
    <row r="398" customFormat="1" ht="11.25" customHeight="1" x14ac:dyDescent="0.25"/>
    <row r="399" customFormat="1" ht="11.25" customHeight="1" x14ac:dyDescent="0.25"/>
    <row r="400" customFormat="1" ht="11.25" customHeight="1" x14ac:dyDescent="0.25"/>
    <row r="401" customFormat="1" ht="11.25" customHeight="1" x14ac:dyDescent="0.25"/>
    <row r="402" customFormat="1" ht="11.25" customHeight="1" x14ac:dyDescent="0.25"/>
    <row r="403" customFormat="1" ht="11.25" customHeight="1" x14ac:dyDescent="0.25"/>
    <row r="404" customFormat="1" ht="11.25" customHeight="1" x14ac:dyDescent="0.25"/>
    <row r="405" customFormat="1" ht="11.25" customHeight="1" x14ac:dyDescent="0.25"/>
    <row r="406" customFormat="1" ht="11.25" customHeight="1" x14ac:dyDescent="0.25"/>
    <row r="407" customFormat="1" ht="11.25" customHeight="1" x14ac:dyDescent="0.25"/>
    <row r="408" customFormat="1" ht="11.25" customHeight="1" x14ac:dyDescent="0.25"/>
    <row r="409" customFormat="1" ht="11.25" customHeight="1" x14ac:dyDescent="0.25"/>
    <row r="410" customFormat="1" ht="11.25" customHeight="1" x14ac:dyDescent="0.25"/>
    <row r="411" customFormat="1" ht="11.25" customHeight="1" x14ac:dyDescent="0.25"/>
    <row r="412" customFormat="1" ht="11.25" customHeight="1" x14ac:dyDescent="0.25"/>
    <row r="413" customFormat="1" ht="11.25" customHeight="1" x14ac:dyDescent="0.25"/>
    <row r="414" customFormat="1" ht="11.25" customHeight="1" x14ac:dyDescent="0.25"/>
    <row r="415" customFormat="1" ht="11.25" customHeight="1" x14ac:dyDescent="0.25"/>
    <row r="416" customFormat="1" ht="11.25" customHeight="1" x14ac:dyDescent="0.25"/>
    <row r="417" customFormat="1" ht="11.25" customHeight="1" x14ac:dyDescent="0.25"/>
    <row r="418" customFormat="1" ht="11.25" customHeight="1" x14ac:dyDescent="0.25"/>
    <row r="419" customFormat="1" ht="11.25" customHeight="1" x14ac:dyDescent="0.25"/>
    <row r="420" customFormat="1" ht="11.25" customHeight="1" x14ac:dyDescent="0.25"/>
    <row r="421" customFormat="1" ht="11.25" customHeight="1" x14ac:dyDescent="0.25"/>
    <row r="422" customFormat="1" ht="11.25" customHeight="1" x14ac:dyDescent="0.25"/>
    <row r="423" customFormat="1" ht="11.25" customHeight="1" x14ac:dyDescent="0.25"/>
    <row r="424" customFormat="1" ht="11.25" customHeight="1" x14ac:dyDescent="0.25"/>
    <row r="425" customFormat="1" ht="11.25" customHeight="1" x14ac:dyDescent="0.25"/>
    <row r="426" customFormat="1" ht="11.25" customHeight="1" x14ac:dyDescent="0.25"/>
    <row r="427" customFormat="1" ht="11.25" customHeight="1" x14ac:dyDescent="0.25"/>
    <row r="428" customFormat="1" ht="11.25" customHeight="1" x14ac:dyDescent="0.25"/>
    <row r="429" customFormat="1" ht="11.25" customHeight="1" x14ac:dyDescent="0.25"/>
    <row r="430" customFormat="1" ht="11.25" customHeight="1" x14ac:dyDescent="0.25"/>
    <row r="431" customFormat="1" ht="11.25" customHeight="1" x14ac:dyDescent="0.25"/>
    <row r="432" customFormat="1" ht="11.25" customHeight="1" x14ac:dyDescent="0.25"/>
    <row r="433" customFormat="1" ht="11.25" customHeight="1" x14ac:dyDescent="0.25"/>
    <row r="434" customFormat="1" ht="11.25" customHeight="1" x14ac:dyDescent="0.25"/>
    <row r="435" customFormat="1" ht="11.25" customHeight="1" x14ac:dyDescent="0.25"/>
    <row r="436" customFormat="1" ht="11.25" customHeight="1" x14ac:dyDescent="0.25"/>
    <row r="437" customFormat="1" ht="11.25" customHeight="1" x14ac:dyDescent="0.25"/>
    <row r="438" customFormat="1" ht="11.25" customHeight="1" x14ac:dyDescent="0.25"/>
    <row r="439" customFormat="1" ht="11.25" customHeight="1" x14ac:dyDescent="0.25"/>
    <row r="440" customFormat="1" ht="11.25" customHeight="1" x14ac:dyDescent="0.25"/>
    <row r="441" customFormat="1" ht="11.25" customHeight="1" x14ac:dyDescent="0.25"/>
    <row r="442" customFormat="1" ht="11.25" customHeight="1" x14ac:dyDescent="0.25"/>
    <row r="443" customFormat="1" ht="11.25" customHeight="1" x14ac:dyDescent="0.25"/>
    <row r="444" customFormat="1" ht="11.25" customHeight="1" x14ac:dyDescent="0.25"/>
    <row r="445" customFormat="1" ht="11.25" customHeight="1" x14ac:dyDescent="0.25"/>
    <row r="446" customFormat="1" ht="11.25" customHeight="1" x14ac:dyDescent="0.25"/>
    <row r="447" customFormat="1" ht="11.25" customHeight="1" x14ac:dyDescent="0.25"/>
    <row r="448" customFormat="1" ht="11.25" customHeight="1" x14ac:dyDescent="0.25"/>
    <row r="449" customFormat="1" ht="11.25" customHeight="1" x14ac:dyDescent="0.25"/>
    <row r="450" customFormat="1" ht="11.25" customHeight="1" x14ac:dyDescent="0.25"/>
    <row r="451" customFormat="1" ht="11.25" customHeight="1" x14ac:dyDescent="0.25"/>
    <row r="452" customFormat="1" ht="11.25" customHeight="1" x14ac:dyDescent="0.25"/>
    <row r="453" customFormat="1" ht="11.25" customHeight="1" x14ac:dyDescent="0.25"/>
    <row r="454" customFormat="1" ht="11.25" customHeight="1" x14ac:dyDescent="0.25"/>
    <row r="455" customFormat="1" ht="11.25" customHeight="1" x14ac:dyDescent="0.25"/>
    <row r="456" customFormat="1" ht="11.25" customHeight="1" x14ac:dyDescent="0.25"/>
    <row r="457" customFormat="1" ht="11.25" customHeight="1" x14ac:dyDescent="0.25"/>
    <row r="458" customFormat="1" ht="11.25" customHeight="1" x14ac:dyDescent="0.25"/>
    <row r="459" customFormat="1" ht="11.25" customHeight="1" x14ac:dyDescent="0.25"/>
    <row r="460" customFormat="1" ht="11.25" customHeight="1" x14ac:dyDescent="0.25"/>
    <row r="461" customFormat="1" ht="11.25" customHeight="1" x14ac:dyDescent="0.25"/>
    <row r="462" customFormat="1" ht="11.25" customHeight="1" x14ac:dyDescent="0.25"/>
    <row r="463" customFormat="1" ht="11.25" customHeight="1" x14ac:dyDescent="0.25"/>
    <row r="464" customFormat="1" ht="11.25" customHeight="1" x14ac:dyDescent="0.25"/>
    <row r="465" customFormat="1" ht="11.25" customHeight="1" x14ac:dyDescent="0.25"/>
    <row r="466" customFormat="1" ht="11.25" customHeight="1" x14ac:dyDescent="0.25"/>
    <row r="467" customFormat="1" ht="11.25" customHeight="1" x14ac:dyDescent="0.25"/>
    <row r="468" customFormat="1" ht="11.25" customHeight="1" x14ac:dyDescent="0.25"/>
    <row r="469" customFormat="1" ht="11.25" customHeight="1" x14ac:dyDescent="0.25"/>
    <row r="470" customFormat="1" ht="11.25" customHeight="1" x14ac:dyDescent="0.25"/>
    <row r="471" customFormat="1" ht="11.25" customHeight="1" x14ac:dyDescent="0.25"/>
    <row r="472" customFormat="1" ht="11.25" customHeight="1" x14ac:dyDescent="0.25"/>
    <row r="473" customFormat="1" ht="11.25" customHeight="1" x14ac:dyDescent="0.25"/>
    <row r="474" customFormat="1" ht="11.25" customHeight="1" x14ac:dyDescent="0.25"/>
    <row r="475" customFormat="1" ht="11.25" customHeight="1" x14ac:dyDescent="0.25"/>
    <row r="476" customFormat="1" ht="11.25" customHeight="1" x14ac:dyDescent="0.25"/>
    <row r="477" customFormat="1" ht="11.25" customHeight="1" x14ac:dyDescent="0.25"/>
    <row r="478" customFormat="1" ht="11.25" customHeight="1" x14ac:dyDescent="0.25"/>
    <row r="479" customFormat="1" ht="11.25" customHeight="1" x14ac:dyDescent="0.25"/>
    <row r="480" customFormat="1" ht="11.25" customHeight="1" x14ac:dyDescent="0.25"/>
    <row r="481" customFormat="1" ht="11.25" customHeight="1" x14ac:dyDescent="0.25"/>
    <row r="482" customFormat="1" ht="11.25" customHeight="1" x14ac:dyDescent="0.25"/>
    <row r="483" customFormat="1" ht="11.25" customHeight="1" x14ac:dyDescent="0.25"/>
    <row r="484" customFormat="1" ht="11.25" customHeight="1" x14ac:dyDescent="0.25"/>
    <row r="485" customFormat="1" ht="11.25" customHeight="1" x14ac:dyDescent="0.25"/>
    <row r="486" customFormat="1" ht="11.25" customHeight="1" x14ac:dyDescent="0.25"/>
    <row r="487" customFormat="1" ht="11.25" customHeight="1" x14ac:dyDescent="0.25"/>
    <row r="488" customFormat="1" ht="11.25" customHeight="1" x14ac:dyDescent="0.25"/>
    <row r="489" customFormat="1" ht="11.25" customHeight="1" x14ac:dyDescent="0.25"/>
    <row r="490" customFormat="1" ht="11.25" customHeight="1" x14ac:dyDescent="0.25"/>
    <row r="491" customFormat="1" ht="11.25" customHeight="1" x14ac:dyDescent="0.25"/>
    <row r="492" customFormat="1" ht="11.25" customHeight="1" x14ac:dyDescent="0.25"/>
    <row r="493" customFormat="1" ht="11.25" customHeight="1" x14ac:dyDescent="0.25"/>
    <row r="494" customFormat="1" ht="11.25" customHeight="1" x14ac:dyDescent="0.25"/>
    <row r="495" customFormat="1" ht="11.25" customHeight="1" x14ac:dyDescent="0.25"/>
    <row r="496" customFormat="1" ht="11.25" customHeight="1" x14ac:dyDescent="0.25"/>
    <row r="497" customFormat="1" ht="11.25" customHeight="1" x14ac:dyDescent="0.25"/>
    <row r="498" customFormat="1" ht="11.25" customHeight="1" x14ac:dyDescent="0.25"/>
    <row r="499" customFormat="1" ht="11.25" customHeight="1" x14ac:dyDescent="0.25"/>
    <row r="500" customFormat="1" ht="11.25" customHeight="1" x14ac:dyDescent="0.25"/>
    <row r="501" customFormat="1" ht="11.25" customHeight="1" x14ac:dyDescent="0.25"/>
    <row r="502" customFormat="1" ht="11.25" customHeight="1" x14ac:dyDescent="0.25"/>
    <row r="503" customFormat="1" ht="11.25" customHeight="1" x14ac:dyDescent="0.25"/>
    <row r="504" customFormat="1" ht="11.25" customHeight="1" x14ac:dyDescent="0.25"/>
    <row r="505" customFormat="1" ht="11.25" customHeight="1" x14ac:dyDescent="0.25"/>
    <row r="506" customFormat="1" ht="11.25" customHeight="1" x14ac:dyDescent="0.25"/>
    <row r="507" customFormat="1" ht="11.25" customHeight="1" x14ac:dyDescent="0.25"/>
    <row r="508" customFormat="1" ht="11.25" customHeight="1" x14ac:dyDescent="0.25"/>
    <row r="509" customFormat="1" ht="11.25" customHeight="1" x14ac:dyDescent="0.25"/>
    <row r="510" customFormat="1" ht="11.25" customHeight="1" x14ac:dyDescent="0.25"/>
    <row r="511" customFormat="1" ht="11.25" customHeight="1" x14ac:dyDescent="0.25"/>
    <row r="512" customFormat="1" ht="11.25" customHeight="1" x14ac:dyDescent="0.25"/>
    <row r="513" customFormat="1" ht="11.25" customHeight="1" x14ac:dyDescent="0.25"/>
    <row r="514" customFormat="1" ht="11.25" customHeight="1" x14ac:dyDescent="0.25"/>
    <row r="515" customFormat="1" ht="11.25" customHeight="1" x14ac:dyDescent="0.25"/>
    <row r="516" customFormat="1" ht="11.25" customHeight="1" x14ac:dyDescent="0.25"/>
    <row r="517" customFormat="1" ht="11.25" customHeight="1" x14ac:dyDescent="0.25"/>
    <row r="518" customFormat="1" ht="11.25" customHeight="1" x14ac:dyDescent="0.25"/>
    <row r="519" customFormat="1" ht="11.25" customHeight="1" x14ac:dyDescent="0.25"/>
    <row r="520" customFormat="1" ht="11.25" customHeight="1" x14ac:dyDescent="0.25"/>
    <row r="521" customFormat="1" ht="11.25" customHeight="1" x14ac:dyDescent="0.25"/>
    <row r="522" customFormat="1" ht="11.25" customHeight="1" x14ac:dyDescent="0.25"/>
    <row r="523" customFormat="1" ht="11.25" customHeight="1" x14ac:dyDescent="0.25"/>
    <row r="524" customFormat="1" ht="11.25" customHeight="1" x14ac:dyDescent="0.25"/>
    <row r="525" customFormat="1" ht="11.25" customHeight="1" x14ac:dyDescent="0.25"/>
    <row r="526" customFormat="1" ht="11.25" customHeight="1" x14ac:dyDescent="0.25"/>
    <row r="527" customFormat="1" ht="11.25" customHeight="1" x14ac:dyDescent="0.25"/>
    <row r="528" customFormat="1" ht="11.25" customHeight="1" x14ac:dyDescent="0.25"/>
    <row r="529" customFormat="1" ht="11.25" customHeight="1" x14ac:dyDescent="0.25"/>
    <row r="530" customFormat="1" ht="11.25" customHeight="1" x14ac:dyDescent="0.25"/>
    <row r="531" customFormat="1" ht="11.25" customHeight="1" x14ac:dyDescent="0.25"/>
    <row r="532" customFormat="1" ht="11.25" customHeight="1" x14ac:dyDescent="0.25"/>
    <row r="533" customFormat="1" ht="11.25" customHeight="1" x14ac:dyDescent="0.25"/>
    <row r="534" customFormat="1" ht="11.25" customHeight="1" x14ac:dyDescent="0.25"/>
    <row r="535" customFormat="1" ht="11.25" customHeight="1" x14ac:dyDescent="0.25"/>
    <row r="536" customFormat="1" ht="11.25" customHeight="1" x14ac:dyDescent="0.25"/>
    <row r="537" customFormat="1" ht="11.25" customHeight="1" x14ac:dyDescent="0.25"/>
    <row r="538" customFormat="1" ht="11.25" customHeight="1" x14ac:dyDescent="0.25"/>
    <row r="539" customFormat="1" ht="11.25" customHeight="1" x14ac:dyDescent="0.25"/>
    <row r="540" customFormat="1" ht="11.25" customHeight="1" x14ac:dyDescent="0.25"/>
    <row r="541" customFormat="1" ht="11.25" customHeight="1" x14ac:dyDescent="0.25"/>
    <row r="542" customFormat="1" ht="11.25" customHeight="1" x14ac:dyDescent="0.25"/>
    <row r="543" customFormat="1" ht="11.25" customHeight="1" x14ac:dyDescent="0.25"/>
    <row r="544" customFormat="1" ht="11.25" customHeight="1" x14ac:dyDescent="0.25"/>
    <row r="545" customFormat="1" ht="11.25" customHeight="1" x14ac:dyDescent="0.25"/>
    <row r="546" customFormat="1" ht="11.25" customHeight="1" x14ac:dyDescent="0.25"/>
    <row r="547" customFormat="1" ht="11.25" customHeight="1" x14ac:dyDescent="0.25"/>
    <row r="548" customFormat="1" ht="11.25" customHeight="1" x14ac:dyDescent="0.25"/>
    <row r="549" customFormat="1" ht="11.25" customHeight="1" x14ac:dyDescent="0.25"/>
    <row r="550" customFormat="1" ht="11.25" customHeight="1" x14ac:dyDescent="0.25"/>
    <row r="551" customFormat="1" ht="11.25" customHeight="1" x14ac:dyDescent="0.25"/>
    <row r="552" customFormat="1" ht="11.25" customHeight="1" x14ac:dyDescent="0.25"/>
    <row r="553" customFormat="1" ht="11.25" customHeight="1" x14ac:dyDescent="0.25"/>
    <row r="554" customFormat="1" ht="11.25" customHeight="1" x14ac:dyDescent="0.25"/>
    <row r="555" customFormat="1" ht="11.25" customHeight="1" x14ac:dyDescent="0.25"/>
    <row r="556" customFormat="1" ht="11.25" customHeight="1" x14ac:dyDescent="0.25"/>
    <row r="557" customFormat="1" ht="11.25" customHeight="1" x14ac:dyDescent="0.25"/>
    <row r="558" customFormat="1" ht="11.25" customHeight="1" x14ac:dyDescent="0.25"/>
    <row r="559" customFormat="1" ht="11.25" customHeight="1" x14ac:dyDescent="0.25"/>
    <row r="560" customFormat="1" ht="11.25" customHeight="1" x14ac:dyDescent="0.25"/>
    <row r="561" customFormat="1" ht="11.25" customHeight="1" x14ac:dyDescent="0.25"/>
    <row r="562" customFormat="1" ht="11.25" customHeight="1" x14ac:dyDescent="0.25"/>
    <row r="563" customFormat="1" ht="11.25" customHeight="1" x14ac:dyDescent="0.25"/>
    <row r="564" customFormat="1" ht="11.25" customHeight="1" x14ac:dyDescent="0.25"/>
    <row r="565" customFormat="1" ht="11.25" customHeight="1" x14ac:dyDescent="0.25"/>
    <row r="566" customFormat="1" ht="11.25" customHeight="1" x14ac:dyDescent="0.25"/>
    <row r="567" customFormat="1" ht="11.25" customHeight="1" x14ac:dyDescent="0.25"/>
    <row r="568" customFormat="1" ht="11.25" customHeight="1" x14ac:dyDescent="0.25"/>
    <row r="569" customFormat="1" ht="11.25" customHeight="1" x14ac:dyDescent="0.25"/>
    <row r="570" customFormat="1" ht="11.25" customHeight="1" x14ac:dyDescent="0.25"/>
    <row r="571" customFormat="1" ht="11.25" customHeight="1" x14ac:dyDescent="0.25"/>
    <row r="572" customFormat="1" ht="11.25" customHeight="1" x14ac:dyDescent="0.25"/>
    <row r="573" customFormat="1" ht="11.25" customHeight="1" x14ac:dyDescent="0.25"/>
    <row r="574" customFormat="1" ht="11.25" customHeight="1" x14ac:dyDescent="0.25"/>
    <row r="575" customFormat="1" ht="11.25" customHeight="1" x14ac:dyDescent="0.25"/>
    <row r="576" customFormat="1" ht="11.25" customHeight="1" x14ac:dyDescent="0.25"/>
    <row r="577" customFormat="1" ht="11.25" customHeight="1" x14ac:dyDescent="0.25"/>
    <row r="578" customFormat="1" ht="11.25" customHeight="1" x14ac:dyDescent="0.25"/>
    <row r="579" customFormat="1" ht="11.25" customHeight="1" x14ac:dyDescent="0.25"/>
    <row r="580" customFormat="1" ht="11.25" customHeight="1" x14ac:dyDescent="0.25"/>
    <row r="581" customFormat="1" ht="11.25" customHeight="1" x14ac:dyDescent="0.25"/>
    <row r="582" customFormat="1" ht="11.25" customHeight="1" x14ac:dyDescent="0.25"/>
    <row r="583" customFormat="1" ht="11.25" customHeight="1" x14ac:dyDescent="0.25"/>
    <row r="584" customFormat="1" ht="11.25" customHeight="1" x14ac:dyDescent="0.25"/>
    <row r="585" customFormat="1" ht="11.25" customHeight="1" x14ac:dyDescent="0.25"/>
    <row r="586" customFormat="1" ht="11.25" customHeight="1" x14ac:dyDescent="0.25"/>
    <row r="587" customFormat="1" ht="11.25" customHeight="1" x14ac:dyDescent="0.25"/>
    <row r="588" customFormat="1" ht="11.25" customHeight="1" x14ac:dyDescent="0.25"/>
    <row r="589" customFormat="1" ht="11.25" customHeight="1" x14ac:dyDescent="0.25"/>
    <row r="590" customFormat="1" ht="11.25" customHeight="1" x14ac:dyDescent="0.25"/>
    <row r="591" customFormat="1" ht="11.25" customHeight="1" x14ac:dyDescent="0.25"/>
    <row r="592" customFormat="1" ht="11.25" customHeight="1" x14ac:dyDescent="0.25"/>
    <row r="593" customFormat="1" ht="11.25" customHeight="1" x14ac:dyDescent="0.25"/>
    <row r="594" customFormat="1" ht="11.25" customHeight="1" x14ac:dyDescent="0.25"/>
    <row r="595" customFormat="1" ht="11.25" customHeight="1" x14ac:dyDescent="0.25"/>
    <row r="596" customFormat="1" ht="11.25" customHeight="1" x14ac:dyDescent="0.25"/>
    <row r="597" customFormat="1" ht="11.25" customHeight="1" x14ac:dyDescent="0.25"/>
    <row r="598" customFormat="1" ht="11.25" customHeight="1" x14ac:dyDescent="0.25"/>
    <row r="599" customFormat="1" ht="11.25" customHeight="1" x14ac:dyDescent="0.25"/>
    <row r="600" customFormat="1" ht="11.25" customHeight="1" x14ac:dyDescent="0.25"/>
    <row r="601" customFormat="1" ht="11.25" customHeight="1" x14ac:dyDescent="0.25"/>
    <row r="602" customFormat="1" ht="11.25" customHeight="1" x14ac:dyDescent="0.25"/>
    <row r="603" customFormat="1" ht="11.25" customHeight="1" x14ac:dyDescent="0.25"/>
    <row r="604" customFormat="1" ht="11.25" customHeight="1" x14ac:dyDescent="0.25"/>
    <row r="605" customFormat="1" ht="11.25" customHeight="1" x14ac:dyDescent="0.25"/>
    <row r="606" customFormat="1" ht="11.25" customHeight="1" x14ac:dyDescent="0.25"/>
    <row r="607" customFormat="1" ht="11.25" customHeight="1" x14ac:dyDescent="0.25"/>
    <row r="608" customFormat="1" ht="11.25" customHeight="1" x14ac:dyDescent="0.25"/>
    <row r="609" customFormat="1" ht="11.25" customHeight="1" x14ac:dyDescent="0.25"/>
    <row r="610" customFormat="1" ht="11.25" customHeight="1" x14ac:dyDescent="0.25"/>
    <row r="611" customFormat="1" ht="11.25" customHeight="1" x14ac:dyDescent="0.25"/>
    <row r="612" customFormat="1" ht="11.25" customHeight="1" x14ac:dyDescent="0.25"/>
    <row r="613" customFormat="1" ht="11.25" customHeight="1" x14ac:dyDescent="0.25"/>
    <row r="614" customFormat="1" ht="11.25" customHeight="1" x14ac:dyDescent="0.25"/>
    <row r="615" customFormat="1" ht="11.25" customHeight="1" x14ac:dyDescent="0.25"/>
    <row r="616" customFormat="1" ht="11.25" customHeight="1" x14ac:dyDescent="0.25"/>
    <row r="617" customFormat="1" ht="11.25" customHeight="1" x14ac:dyDescent="0.25"/>
    <row r="618" customFormat="1" ht="11.25" customHeight="1" x14ac:dyDescent="0.25"/>
    <row r="619" customFormat="1" ht="11.25" customHeight="1" x14ac:dyDescent="0.25"/>
    <row r="620" customFormat="1" ht="11.25" customHeight="1" x14ac:dyDescent="0.25"/>
    <row r="621" customFormat="1" ht="11.25" customHeight="1" x14ac:dyDescent="0.25"/>
    <row r="622" customFormat="1" ht="11.25" customHeight="1" x14ac:dyDescent="0.25"/>
    <row r="623" customFormat="1" ht="11.25" customHeight="1" x14ac:dyDescent="0.25"/>
    <row r="624" customFormat="1" ht="11.25" customHeight="1" x14ac:dyDescent="0.25"/>
    <row r="625" customFormat="1" ht="11.25" customHeight="1" x14ac:dyDescent="0.25"/>
    <row r="626" customFormat="1" ht="11.25" customHeight="1" x14ac:dyDescent="0.25"/>
    <row r="627" customFormat="1" ht="11.25" customHeight="1" x14ac:dyDescent="0.25"/>
    <row r="628" customFormat="1" ht="11.25" customHeight="1" x14ac:dyDescent="0.25"/>
    <row r="629" customFormat="1" ht="11.25" customHeight="1" x14ac:dyDescent="0.25"/>
    <row r="630" customFormat="1" ht="11.25" customHeight="1" x14ac:dyDescent="0.25"/>
    <row r="631" customFormat="1" ht="11.25" customHeight="1" x14ac:dyDescent="0.25"/>
    <row r="632" customFormat="1" ht="11.25" customHeight="1" x14ac:dyDescent="0.25"/>
    <row r="633" customFormat="1" ht="11.25" customHeight="1" x14ac:dyDescent="0.25"/>
    <row r="634" customFormat="1" ht="11.25" customHeight="1" x14ac:dyDescent="0.25"/>
    <row r="635" customFormat="1" ht="11.25"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5CE7F-3445-42B8-AC0B-7B8BB5850F8D}">
  <dimension ref="A1:I650"/>
  <sheetViews>
    <sheetView zoomScale="90" zoomScaleNormal="90" workbookViewId="0">
      <selection activeCell="F1" sqref="F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21.85546875" customWidth="1"/>
  </cols>
  <sheetData>
    <row r="1" spans="1:7" s="2" customFormat="1" ht="52.5" customHeight="1" x14ac:dyDescent="0.25">
      <c r="A1" s="1"/>
      <c r="C1" s="3" t="s">
        <v>91</v>
      </c>
    </row>
    <row r="3" spans="1:7" x14ac:dyDescent="0.25">
      <c r="C3" s="6" t="s">
        <v>11</v>
      </c>
      <c r="D3" s="6" t="s">
        <v>12</v>
      </c>
      <c r="E3" s="6" t="s">
        <v>0</v>
      </c>
      <c r="F3" s="10" t="s">
        <v>1</v>
      </c>
      <c r="G3" s="10" t="s">
        <v>50</v>
      </c>
    </row>
    <row r="4" spans="1:7" x14ac:dyDescent="0.25">
      <c r="C4" t="s">
        <v>40</v>
      </c>
      <c r="D4" t="s">
        <v>37</v>
      </c>
      <c r="E4" t="s">
        <v>30</v>
      </c>
      <c r="F4" s="4">
        <v>1624</v>
      </c>
      <c r="G4" s="5">
        <v>114</v>
      </c>
    </row>
    <row r="5" spans="1:7" x14ac:dyDescent="0.25">
      <c r="C5" t="s">
        <v>8</v>
      </c>
      <c r="D5" t="s">
        <v>35</v>
      </c>
      <c r="E5" t="s">
        <v>32</v>
      </c>
      <c r="F5" s="4">
        <v>6706</v>
      </c>
      <c r="G5" s="5">
        <v>459</v>
      </c>
    </row>
    <row r="6" spans="1:7" x14ac:dyDescent="0.25">
      <c r="C6" t="s">
        <v>9</v>
      </c>
      <c r="D6" t="s">
        <v>35</v>
      </c>
      <c r="E6" t="s">
        <v>4</v>
      </c>
      <c r="F6" s="4">
        <v>959</v>
      </c>
      <c r="G6" s="5">
        <v>147</v>
      </c>
    </row>
    <row r="7" spans="1:7" x14ac:dyDescent="0.25">
      <c r="C7" t="s">
        <v>41</v>
      </c>
      <c r="D7" t="s">
        <v>36</v>
      </c>
      <c r="E7" t="s">
        <v>18</v>
      </c>
      <c r="F7" s="4">
        <v>9632</v>
      </c>
      <c r="G7" s="5">
        <v>288</v>
      </c>
    </row>
    <row r="8" spans="1:7" x14ac:dyDescent="0.25">
      <c r="C8" t="s">
        <v>6</v>
      </c>
      <c r="D8" t="s">
        <v>39</v>
      </c>
      <c r="E8" t="s">
        <v>25</v>
      </c>
      <c r="F8" s="4">
        <v>2100</v>
      </c>
      <c r="G8" s="5">
        <v>414</v>
      </c>
    </row>
    <row r="9" spans="1:7" x14ac:dyDescent="0.25">
      <c r="C9" t="s">
        <v>40</v>
      </c>
      <c r="D9" t="s">
        <v>35</v>
      </c>
      <c r="E9" t="s">
        <v>33</v>
      </c>
      <c r="F9" s="4">
        <v>8869</v>
      </c>
      <c r="G9" s="5">
        <v>432</v>
      </c>
    </row>
    <row r="10" spans="1:7" x14ac:dyDescent="0.25">
      <c r="C10" t="s">
        <v>6</v>
      </c>
      <c r="D10" t="s">
        <v>38</v>
      </c>
      <c r="E10" t="s">
        <v>31</v>
      </c>
      <c r="F10" s="4">
        <v>2681</v>
      </c>
      <c r="G10" s="5">
        <v>54</v>
      </c>
    </row>
    <row r="11" spans="1:7" x14ac:dyDescent="0.25">
      <c r="C11" t="s">
        <v>8</v>
      </c>
      <c r="D11" t="s">
        <v>35</v>
      </c>
      <c r="E11" t="s">
        <v>22</v>
      </c>
      <c r="F11" s="4">
        <v>5012</v>
      </c>
      <c r="G11" s="5">
        <v>210</v>
      </c>
    </row>
    <row r="12" spans="1:7" x14ac:dyDescent="0.25">
      <c r="C12" t="s">
        <v>7</v>
      </c>
      <c r="D12" t="s">
        <v>38</v>
      </c>
      <c r="E12" t="s">
        <v>14</v>
      </c>
      <c r="F12" s="4">
        <v>1281</v>
      </c>
      <c r="G12" s="5">
        <v>75</v>
      </c>
    </row>
    <row r="13" spans="1:7" x14ac:dyDescent="0.25">
      <c r="C13" t="s">
        <v>5</v>
      </c>
      <c r="D13" t="s">
        <v>37</v>
      </c>
      <c r="E13" t="s">
        <v>14</v>
      </c>
      <c r="F13" s="4">
        <v>4991</v>
      </c>
      <c r="G13" s="5">
        <v>12</v>
      </c>
    </row>
    <row r="14" spans="1:7" x14ac:dyDescent="0.25">
      <c r="C14" t="s">
        <v>2</v>
      </c>
      <c r="D14" t="s">
        <v>39</v>
      </c>
      <c r="E14" t="s">
        <v>25</v>
      </c>
      <c r="F14" s="4">
        <v>1785</v>
      </c>
      <c r="G14" s="5">
        <v>462</v>
      </c>
    </row>
    <row r="15" spans="1:7" x14ac:dyDescent="0.25">
      <c r="C15" t="s">
        <v>3</v>
      </c>
      <c r="D15" t="s">
        <v>37</v>
      </c>
      <c r="E15" t="s">
        <v>17</v>
      </c>
      <c r="F15" s="4">
        <v>3983</v>
      </c>
      <c r="G15" s="5">
        <v>144</v>
      </c>
    </row>
    <row r="16" spans="1:7" x14ac:dyDescent="0.25">
      <c r="C16" t="s">
        <v>9</v>
      </c>
      <c r="D16" t="s">
        <v>38</v>
      </c>
      <c r="E16" t="s">
        <v>16</v>
      </c>
      <c r="F16" s="4">
        <v>2646</v>
      </c>
      <c r="G16" s="5">
        <v>120</v>
      </c>
    </row>
    <row r="17" spans="3:9" x14ac:dyDescent="0.25">
      <c r="C17" t="s">
        <v>2</v>
      </c>
      <c r="D17" t="s">
        <v>34</v>
      </c>
      <c r="E17" t="s">
        <v>13</v>
      </c>
      <c r="F17" s="4">
        <v>252</v>
      </c>
      <c r="G17" s="5">
        <v>54</v>
      </c>
    </row>
    <row r="18" spans="3:9" x14ac:dyDescent="0.25">
      <c r="C18" t="s">
        <v>3</v>
      </c>
      <c r="D18" t="s">
        <v>35</v>
      </c>
      <c r="E18" t="s">
        <v>25</v>
      </c>
      <c r="F18" s="4">
        <v>2464</v>
      </c>
      <c r="G18" s="5">
        <v>234</v>
      </c>
    </row>
    <row r="19" spans="3:9" x14ac:dyDescent="0.25">
      <c r="C19" t="s">
        <v>3</v>
      </c>
      <c r="D19" t="s">
        <v>35</v>
      </c>
      <c r="E19" t="s">
        <v>29</v>
      </c>
      <c r="F19" s="4">
        <v>2114</v>
      </c>
      <c r="G19" s="5">
        <v>66</v>
      </c>
    </row>
    <row r="20" spans="3:9" x14ac:dyDescent="0.25">
      <c r="C20" t="s">
        <v>6</v>
      </c>
      <c r="D20" t="s">
        <v>37</v>
      </c>
      <c r="E20" t="s">
        <v>31</v>
      </c>
      <c r="F20" s="4">
        <v>7693</v>
      </c>
      <c r="G20" s="5">
        <v>87</v>
      </c>
    </row>
    <row r="21" spans="3:9" x14ac:dyDescent="0.25">
      <c r="C21" t="s">
        <v>5</v>
      </c>
      <c r="D21" t="s">
        <v>34</v>
      </c>
      <c r="E21" t="s">
        <v>20</v>
      </c>
      <c r="F21" s="4">
        <v>15610</v>
      </c>
      <c r="G21" s="5">
        <v>339</v>
      </c>
    </row>
    <row r="22" spans="3:9" x14ac:dyDescent="0.25">
      <c r="C22" t="s">
        <v>41</v>
      </c>
      <c r="D22" t="s">
        <v>34</v>
      </c>
      <c r="E22" t="s">
        <v>22</v>
      </c>
      <c r="F22" s="4">
        <v>336</v>
      </c>
      <c r="G22" s="5">
        <v>144</v>
      </c>
    </row>
    <row r="23" spans="3:9" x14ac:dyDescent="0.25">
      <c r="C23" t="s">
        <v>2</v>
      </c>
      <c r="D23" t="s">
        <v>39</v>
      </c>
      <c r="E23" t="s">
        <v>20</v>
      </c>
      <c r="F23" s="4">
        <v>9443</v>
      </c>
      <c r="G23" s="5">
        <v>162</v>
      </c>
    </row>
    <row r="24" spans="3:9" x14ac:dyDescent="0.25">
      <c r="C24" t="s">
        <v>9</v>
      </c>
      <c r="D24" t="s">
        <v>34</v>
      </c>
      <c r="E24" t="s">
        <v>23</v>
      </c>
      <c r="F24" s="4">
        <v>8155</v>
      </c>
      <c r="G24" s="5">
        <v>90</v>
      </c>
      <c r="I24" t="s">
        <v>88</v>
      </c>
    </row>
    <row r="25" spans="3:9" x14ac:dyDescent="0.25">
      <c r="C25" t="s">
        <v>8</v>
      </c>
      <c r="D25" t="s">
        <v>38</v>
      </c>
      <c r="E25" t="s">
        <v>23</v>
      </c>
      <c r="F25" s="4">
        <v>1701</v>
      </c>
      <c r="G25" s="5">
        <v>234</v>
      </c>
      <c r="I25" t="s">
        <v>89</v>
      </c>
    </row>
    <row r="26" spans="3:9" x14ac:dyDescent="0.25">
      <c r="C26" t="s">
        <v>10</v>
      </c>
      <c r="D26" t="s">
        <v>38</v>
      </c>
      <c r="E26" t="s">
        <v>22</v>
      </c>
      <c r="F26" s="4">
        <v>2205</v>
      </c>
      <c r="G26" s="5">
        <v>141</v>
      </c>
    </row>
    <row r="27" spans="3:9" x14ac:dyDescent="0.25">
      <c r="C27" t="s">
        <v>8</v>
      </c>
      <c r="D27" t="s">
        <v>37</v>
      </c>
      <c r="E27" t="s">
        <v>19</v>
      </c>
      <c r="F27" s="4">
        <v>1771</v>
      </c>
      <c r="G27" s="5">
        <v>204</v>
      </c>
    </row>
    <row r="28" spans="3:9" x14ac:dyDescent="0.25">
      <c r="C28" t="s">
        <v>41</v>
      </c>
      <c r="D28" t="s">
        <v>35</v>
      </c>
      <c r="E28" t="s">
        <v>15</v>
      </c>
      <c r="F28" s="4">
        <v>2114</v>
      </c>
      <c r="G28" s="5">
        <v>186</v>
      </c>
    </row>
    <row r="29" spans="3:9" x14ac:dyDescent="0.25">
      <c r="C29" t="s">
        <v>41</v>
      </c>
      <c r="D29" t="s">
        <v>36</v>
      </c>
      <c r="E29" t="s">
        <v>13</v>
      </c>
      <c r="F29" s="4">
        <v>10311</v>
      </c>
      <c r="G29" s="5">
        <v>231</v>
      </c>
    </row>
    <row r="30" spans="3:9" x14ac:dyDescent="0.25">
      <c r="C30" t="s">
        <v>3</v>
      </c>
      <c r="D30" t="s">
        <v>39</v>
      </c>
      <c r="E30" t="s">
        <v>16</v>
      </c>
      <c r="F30" s="4">
        <v>21</v>
      </c>
      <c r="G30" s="5">
        <v>168</v>
      </c>
    </row>
    <row r="31" spans="3:9" x14ac:dyDescent="0.25">
      <c r="C31" t="s">
        <v>10</v>
      </c>
      <c r="D31" t="s">
        <v>35</v>
      </c>
      <c r="E31" t="s">
        <v>20</v>
      </c>
      <c r="F31" s="4">
        <v>1974</v>
      </c>
      <c r="G31" s="5">
        <v>195</v>
      </c>
    </row>
    <row r="32" spans="3:9" x14ac:dyDescent="0.25">
      <c r="C32" t="s">
        <v>5</v>
      </c>
      <c r="D32" t="s">
        <v>36</v>
      </c>
      <c r="E32" t="s">
        <v>23</v>
      </c>
      <c r="F32" s="4">
        <v>6314</v>
      </c>
      <c r="G32" s="5">
        <v>15</v>
      </c>
    </row>
    <row r="33" spans="3:7" x14ac:dyDescent="0.25">
      <c r="C33" t="s">
        <v>10</v>
      </c>
      <c r="D33" t="s">
        <v>37</v>
      </c>
      <c r="E33" t="s">
        <v>23</v>
      </c>
      <c r="F33" s="4">
        <v>4683</v>
      </c>
      <c r="G33" s="5">
        <v>30</v>
      </c>
    </row>
    <row r="34" spans="3:7" x14ac:dyDescent="0.25">
      <c r="C34" t="s">
        <v>41</v>
      </c>
      <c r="D34" t="s">
        <v>37</v>
      </c>
      <c r="E34" t="s">
        <v>24</v>
      </c>
      <c r="F34" s="4">
        <v>6398</v>
      </c>
      <c r="G34" s="5">
        <v>102</v>
      </c>
    </row>
    <row r="35" spans="3:7" x14ac:dyDescent="0.25">
      <c r="C35" t="s">
        <v>2</v>
      </c>
      <c r="D35" t="s">
        <v>35</v>
      </c>
      <c r="E35" t="s">
        <v>19</v>
      </c>
      <c r="F35" s="4">
        <v>553</v>
      </c>
      <c r="G35" s="5">
        <v>15</v>
      </c>
    </row>
    <row r="36" spans="3:7" x14ac:dyDescent="0.25">
      <c r="C36" t="s">
        <v>8</v>
      </c>
      <c r="D36" t="s">
        <v>39</v>
      </c>
      <c r="E36" t="s">
        <v>30</v>
      </c>
      <c r="F36" s="4">
        <v>7021</v>
      </c>
      <c r="G36" s="5">
        <v>183</v>
      </c>
    </row>
    <row r="37" spans="3:7" x14ac:dyDescent="0.25">
      <c r="C37" t="s">
        <v>40</v>
      </c>
      <c r="D37" t="s">
        <v>39</v>
      </c>
      <c r="E37" t="s">
        <v>22</v>
      </c>
      <c r="F37" s="4">
        <v>5817</v>
      </c>
      <c r="G37" s="5">
        <v>12</v>
      </c>
    </row>
    <row r="38" spans="3:7" x14ac:dyDescent="0.25">
      <c r="C38" t="s">
        <v>41</v>
      </c>
      <c r="D38" t="s">
        <v>39</v>
      </c>
      <c r="E38" t="s">
        <v>14</v>
      </c>
      <c r="F38" s="4">
        <v>3976</v>
      </c>
      <c r="G38" s="5">
        <v>72</v>
      </c>
    </row>
    <row r="39" spans="3:7" x14ac:dyDescent="0.25">
      <c r="C39" t="s">
        <v>6</v>
      </c>
      <c r="D39" t="s">
        <v>38</v>
      </c>
      <c r="E39" t="s">
        <v>27</v>
      </c>
      <c r="F39" s="4">
        <v>1134</v>
      </c>
      <c r="G39" s="5">
        <v>282</v>
      </c>
    </row>
    <row r="40" spans="3:7" x14ac:dyDescent="0.25">
      <c r="C40" t="s">
        <v>2</v>
      </c>
      <c r="D40" t="s">
        <v>39</v>
      </c>
      <c r="E40" t="s">
        <v>28</v>
      </c>
      <c r="F40" s="4">
        <v>6027</v>
      </c>
      <c r="G40" s="5">
        <v>144</v>
      </c>
    </row>
    <row r="41" spans="3:7" x14ac:dyDescent="0.25">
      <c r="C41" t="s">
        <v>6</v>
      </c>
      <c r="D41" t="s">
        <v>37</v>
      </c>
      <c r="E41" t="s">
        <v>16</v>
      </c>
      <c r="F41" s="4">
        <v>1904</v>
      </c>
      <c r="G41" s="5">
        <v>405</v>
      </c>
    </row>
    <row r="42" spans="3:7" x14ac:dyDescent="0.25">
      <c r="C42" t="s">
        <v>7</v>
      </c>
      <c r="D42" t="s">
        <v>34</v>
      </c>
      <c r="E42" t="s">
        <v>32</v>
      </c>
      <c r="F42" s="4">
        <v>3262</v>
      </c>
      <c r="G42" s="5">
        <v>75</v>
      </c>
    </row>
    <row r="43" spans="3:7" x14ac:dyDescent="0.25">
      <c r="C43" t="s">
        <v>40</v>
      </c>
      <c r="D43" t="s">
        <v>34</v>
      </c>
      <c r="E43" t="s">
        <v>27</v>
      </c>
      <c r="F43" s="4">
        <v>2289</v>
      </c>
      <c r="G43" s="5">
        <v>135</v>
      </c>
    </row>
    <row r="44" spans="3:7" x14ac:dyDescent="0.25">
      <c r="C44" t="s">
        <v>5</v>
      </c>
      <c r="D44" t="s">
        <v>34</v>
      </c>
      <c r="E44" t="s">
        <v>27</v>
      </c>
      <c r="F44" s="4">
        <v>6986</v>
      </c>
      <c r="G44" s="5">
        <v>21</v>
      </c>
    </row>
    <row r="45" spans="3:7" x14ac:dyDescent="0.25">
      <c r="C45" t="s">
        <v>2</v>
      </c>
      <c r="D45" t="s">
        <v>38</v>
      </c>
      <c r="E45" t="s">
        <v>23</v>
      </c>
      <c r="F45" s="4">
        <v>4417</v>
      </c>
      <c r="G45" s="5">
        <v>153</v>
      </c>
    </row>
    <row r="46" spans="3:7" x14ac:dyDescent="0.25">
      <c r="C46" t="s">
        <v>6</v>
      </c>
      <c r="D46" t="s">
        <v>34</v>
      </c>
      <c r="E46" t="s">
        <v>15</v>
      </c>
      <c r="F46" s="4">
        <v>1442</v>
      </c>
      <c r="G46" s="5">
        <v>15</v>
      </c>
    </row>
    <row r="47" spans="3:7" x14ac:dyDescent="0.25">
      <c r="C47" t="s">
        <v>3</v>
      </c>
      <c r="D47" t="s">
        <v>35</v>
      </c>
      <c r="E47" t="s">
        <v>14</v>
      </c>
      <c r="F47" s="4">
        <v>2415</v>
      </c>
      <c r="G47" s="5">
        <v>255</v>
      </c>
    </row>
    <row r="48" spans="3:7" x14ac:dyDescent="0.25">
      <c r="C48" t="s">
        <v>2</v>
      </c>
      <c r="D48" t="s">
        <v>37</v>
      </c>
      <c r="E48" t="s">
        <v>19</v>
      </c>
      <c r="F48" s="4">
        <v>238</v>
      </c>
      <c r="G48" s="5">
        <v>18</v>
      </c>
    </row>
    <row r="49" spans="3:7" x14ac:dyDescent="0.25">
      <c r="C49" t="s">
        <v>6</v>
      </c>
      <c r="D49" t="s">
        <v>37</v>
      </c>
      <c r="E49" t="s">
        <v>23</v>
      </c>
      <c r="F49" s="4">
        <v>4949</v>
      </c>
      <c r="G49" s="5">
        <v>189</v>
      </c>
    </row>
    <row r="50" spans="3:7" x14ac:dyDescent="0.25">
      <c r="C50" t="s">
        <v>5</v>
      </c>
      <c r="D50" t="s">
        <v>38</v>
      </c>
      <c r="E50" t="s">
        <v>32</v>
      </c>
      <c r="F50" s="4">
        <v>5075</v>
      </c>
      <c r="G50" s="5">
        <v>21</v>
      </c>
    </row>
    <row r="51" spans="3:7" x14ac:dyDescent="0.25">
      <c r="C51" t="s">
        <v>3</v>
      </c>
      <c r="D51" t="s">
        <v>36</v>
      </c>
      <c r="E51" t="s">
        <v>16</v>
      </c>
      <c r="F51" s="4">
        <v>9198</v>
      </c>
      <c r="G51" s="5">
        <v>36</v>
      </c>
    </row>
    <row r="52" spans="3:7" x14ac:dyDescent="0.25">
      <c r="C52" t="s">
        <v>6</v>
      </c>
      <c r="D52" t="s">
        <v>34</v>
      </c>
      <c r="E52" t="s">
        <v>29</v>
      </c>
      <c r="F52" s="4">
        <v>3339</v>
      </c>
      <c r="G52" s="5">
        <v>75</v>
      </c>
    </row>
    <row r="53" spans="3:7" x14ac:dyDescent="0.25">
      <c r="C53" t="s">
        <v>40</v>
      </c>
      <c r="D53" t="s">
        <v>34</v>
      </c>
      <c r="E53" t="s">
        <v>17</v>
      </c>
      <c r="F53" s="4">
        <v>5019</v>
      </c>
      <c r="G53" s="5">
        <v>156</v>
      </c>
    </row>
    <row r="54" spans="3:7" x14ac:dyDescent="0.25">
      <c r="C54" t="s">
        <v>5</v>
      </c>
      <c r="D54" t="s">
        <v>36</v>
      </c>
      <c r="E54" t="s">
        <v>16</v>
      </c>
      <c r="F54" s="4">
        <v>16184</v>
      </c>
      <c r="G54" s="5">
        <v>39</v>
      </c>
    </row>
    <row r="55" spans="3:7" x14ac:dyDescent="0.25">
      <c r="C55" t="s">
        <v>6</v>
      </c>
      <c r="D55" t="s">
        <v>36</v>
      </c>
      <c r="E55" t="s">
        <v>21</v>
      </c>
      <c r="F55" s="4">
        <v>497</v>
      </c>
      <c r="G55" s="5">
        <v>63</v>
      </c>
    </row>
    <row r="56" spans="3:7" x14ac:dyDescent="0.25">
      <c r="C56" t="s">
        <v>2</v>
      </c>
      <c r="D56" t="s">
        <v>36</v>
      </c>
      <c r="E56" t="s">
        <v>29</v>
      </c>
      <c r="F56" s="4">
        <v>8211</v>
      </c>
      <c r="G56" s="5">
        <v>75</v>
      </c>
    </row>
    <row r="57" spans="3:7" x14ac:dyDescent="0.25">
      <c r="C57" t="s">
        <v>2</v>
      </c>
      <c r="D57" t="s">
        <v>38</v>
      </c>
      <c r="E57" t="s">
        <v>28</v>
      </c>
      <c r="F57" s="4">
        <v>6580</v>
      </c>
      <c r="G57" s="5">
        <v>183</v>
      </c>
    </row>
    <row r="58" spans="3:7" x14ac:dyDescent="0.25">
      <c r="C58" t="s">
        <v>41</v>
      </c>
      <c r="D58" t="s">
        <v>35</v>
      </c>
      <c r="E58" t="s">
        <v>13</v>
      </c>
      <c r="F58" s="4">
        <v>4760</v>
      </c>
      <c r="G58" s="5">
        <v>69</v>
      </c>
    </row>
    <row r="59" spans="3:7" x14ac:dyDescent="0.25">
      <c r="C59" t="s">
        <v>40</v>
      </c>
      <c r="D59" t="s">
        <v>36</v>
      </c>
      <c r="E59" t="s">
        <v>25</v>
      </c>
      <c r="F59" s="4">
        <v>5439</v>
      </c>
      <c r="G59" s="5">
        <v>30</v>
      </c>
    </row>
    <row r="60" spans="3:7" x14ac:dyDescent="0.25">
      <c r="C60" t="s">
        <v>41</v>
      </c>
      <c r="D60" t="s">
        <v>34</v>
      </c>
      <c r="E60" t="s">
        <v>17</v>
      </c>
      <c r="F60" s="4">
        <v>1463</v>
      </c>
      <c r="G60" s="5">
        <v>39</v>
      </c>
    </row>
    <row r="61" spans="3:7" x14ac:dyDescent="0.25">
      <c r="C61" t="s">
        <v>3</v>
      </c>
      <c r="D61" t="s">
        <v>34</v>
      </c>
      <c r="E61" t="s">
        <v>32</v>
      </c>
      <c r="F61" s="4">
        <v>7777</v>
      </c>
      <c r="G61" s="5">
        <v>504</v>
      </c>
    </row>
    <row r="62" spans="3:7" x14ac:dyDescent="0.25">
      <c r="C62" t="s">
        <v>9</v>
      </c>
      <c r="D62" t="s">
        <v>37</v>
      </c>
      <c r="E62" t="s">
        <v>29</v>
      </c>
      <c r="F62" s="4">
        <v>1085</v>
      </c>
      <c r="G62" s="5">
        <v>273</v>
      </c>
    </row>
    <row r="63" spans="3:7" x14ac:dyDescent="0.25">
      <c r="C63" t="s">
        <v>5</v>
      </c>
      <c r="D63" t="s">
        <v>37</v>
      </c>
      <c r="E63" t="s">
        <v>31</v>
      </c>
      <c r="F63" s="4">
        <v>182</v>
      </c>
      <c r="G63" s="5">
        <v>48</v>
      </c>
    </row>
    <row r="64" spans="3:7" x14ac:dyDescent="0.25">
      <c r="C64" t="s">
        <v>6</v>
      </c>
      <c r="D64" t="s">
        <v>34</v>
      </c>
      <c r="E64" t="s">
        <v>27</v>
      </c>
      <c r="F64" s="4">
        <v>4242</v>
      </c>
      <c r="G64" s="5">
        <v>207</v>
      </c>
    </row>
    <row r="65" spans="3:7" x14ac:dyDescent="0.25">
      <c r="C65" t="s">
        <v>6</v>
      </c>
      <c r="D65" t="s">
        <v>36</v>
      </c>
      <c r="E65" t="s">
        <v>32</v>
      </c>
      <c r="F65" s="4">
        <v>6118</v>
      </c>
      <c r="G65" s="5">
        <v>9</v>
      </c>
    </row>
    <row r="66" spans="3:7" x14ac:dyDescent="0.25">
      <c r="C66" t="s">
        <v>10</v>
      </c>
      <c r="D66" t="s">
        <v>36</v>
      </c>
      <c r="E66" t="s">
        <v>23</v>
      </c>
      <c r="F66" s="4">
        <v>2317</v>
      </c>
      <c r="G66" s="5">
        <v>261</v>
      </c>
    </row>
    <row r="67" spans="3:7" x14ac:dyDescent="0.25">
      <c r="C67" t="s">
        <v>6</v>
      </c>
      <c r="D67" t="s">
        <v>38</v>
      </c>
      <c r="E67" t="s">
        <v>16</v>
      </c>
      <c r="F67" s="4">
        <v>938</v>
      </c>
      <c r="G67" s="5">
        <v>6</v>
      </c>
    </row>
    <row r="68" spans="3:7" x14ac:dyDescent="0.25">
      <c r="C68" t="s">
        <v>8</v>
      </c>
      <c r="D68" t="s">
        <v>37</v>
      </c>
      <c r="E68" t="s">
        <v>15</v>
      </c>
      <c r="F68" s="4">
        <v>9709</v>
      </c>
      <c r="G68" s="5">
        <v>30</v>
      </c>
    </row>
    <row r="69" spans="3:7" x14ac:dyDescent="0.25">
      <c r="C69" t="s">
        <v>7</v>
      </c>
      <c r="D69" t="s">
        <v>34</v>
      </c>
      <c r="E69" t="s">
        <v>20</v>
      </c>
      <c r="F69" s="4">
        <v>2205</v>
      </c>
      <c r="G69" s="5">
        <v>138</v>
      </c>
    </row>
    <row r="70" spans="3:7" x14ac:dyDescent="0.25">
      <c r="C70" t="s">
        <v>7</v>
      </c>
      <c r="D70" t="s">
        <v>37</v>
      </c>
      <c r="E70" t="s">
        <v>17</v>
      </c>
      <c r="F70" s="4">
        <v>4487</v>
      </c>
      <c r="G70" s="5">
        <v>111</v>
      </c>
    </row>
    <row r="71" spans="3:7" x14ac:dyDescent="0.25">
      <c r="C71" t="s">
        <v>5</v>
      </c>
      <c r="D71" t="s">
        <v>35</v>
      </c>
      <c r="E71" t="s">
        <v>18</v>
      </c>
      <c r="F71" s="4">
        <v>2415</v>
      </c>
      <c r="G71" s="5">
        <v>15</v>
      </c>
    </row>
    <row r="72" spans="3:7" x14ac:dyDescent="0.25">
      <c r="C72" t="s">
        <v>40</v>
      </c>
      <c r="D72" t="s">
        <v>34</v>
      </c>
      <c r="E72" t="s">
        <v>19</v>
      </c>
      <c r="F72" s="4">
        <v>4018</v>
      </c>
      <c r="G72" s="5">
        <v>162</v>
      </c>
    </row>
    <row r="73" spans="3:7" x14ac:dyDescent="0.25">
      <c r="C73" t="s">
        <v>5</v>
      </c>
      <c r="D73" t="s">
        <v>34</v>
      </c>
      <c r="E73" t="s">
        <v>19</v>
      </c>
      <c r="F73" s="4">
        <v>861</v>
      </c>
      <c r="G73" s="5">
        <v>195</v>
      </c>
    </row>
    <row r="74" spans="3:7" x14ac:dyDescent="0.25">
      <c r="C74" t="s">
        <v>10</v>
      </c>
      <c r="D74" t="s">
        <v>38</v>
      </c>
      <c r="E74" t="s">
        <v>14</v>
      </c>
      <c r="F74" s="4">
        <v>5586</v>
      </c>
      <c r="G74" s="5">
        <v>525</v>
      </c>
    </row>
    <row r="75" spans="3:7" x14ac:dyDescent="0.25">
      <c r="C75" t="s">
        <v>7</v>
      </c>
      <c r="D75" t="s">
        <v>34</v>
      </c>
      <c r="E75" t="s">
        <v>33</v>
      </c>
      <c r="F75" s="4">
        <v>2226</v>
      </c>
      <c r="G75" s="5">
        <v>48</v>
      </c>
    </row>
    <row r="76" spans="3:7" x14ac:dyDescent="0.25">
      <c r="C76" t="s">
        <v>9</v>
      </c>
      <c r="D76" t="s">
        <v>34</v>
      </c>
      <c r="E76" t="s">
        <v>28</v>
      </c>
      <c r="F76" s="4">
        <v>14329</v>
      </c>
      <c r="G76" s="5">
        <v>150</v>
      </c>
    </row>
    <row r="77" spans="3:7" x14ac:dyDescent="0.25">
      <c r="C77" t="s">
        <v>9</v>
      </c>
      <c r="D77" t="s">
        <v>34</v>
      </c>
      <c r="E77" t="s">
        <v>20</v>
      </c>
      <c r="F77" s="4">
        <v>8463</v>
      </c>
      <c r="G77" s="5">
        <v>492</v>
      </c>
    </row>
    <row r="78" spans="3:7" x14ac:dyDescent="0.25">
      <c r="C78" t="s">
        <v>5</v>
      </c>
      <c r="D78" t="s">
        <v>34</v>
      </c>
      <c r="E78" t="s">
        <v>29</v>
      </c>
      <c r="F78" s="4">
        <v>2891</v>
      </c>
      <c r="G78" s="5">
        <v>102</v>
      </c>
    </row>
    <row r="79" spans="3:7" x14ac:dyDescent="0.25">
      <c r="C79" t="s">
        <v>3</v>
      </c>
      <c r="D79" t="s">
        <v>36</v>
      </c>
      <c r="E79" t="s">
        <v>23</v>
      </c>
      <c r="F79" s="4">
        <v>3773</v>
      </c>
      <c r="G79" s="5">
        <v>165</v>
      </c>
    </row>
    <row r="80" spans="3:7" x14ac:dyDescent="0.25">
      <c r="C80" t="s">
        <v>41</v>
      </c>
      <c r="D80" t="s">
        <v>36</v>
      </c>
      <c r="E80" t="s">
        <v>28</v>
      </c>
      <c r="F80" s="4">
        <v>854</v>
      </c>
      <c r="G80" s="5">
        <v>309</v>
      </c>
    </row>
    <row r="81" spans="3:7" x14ac:dyDescent="0.25">
      <c r="C81" t="s">
        <v>6</v>
      </c>
      <c r="D81" t="s">
        <v>36</v>
      </c>
      <c r="E81" t="s">
        <v>17</v>
      </c>
      <c r="F81" s="4">
        <v>4970</v>
      </c>
      <c r="G81" s="5">
        <v>156</v>
      </c>
    </row>
    <row r="82" spans="3:7" x14ac:dyDescent="0.25">
      <c r="C82" t="s">
        <v>9</v>
      </c>
      <c r="D82" t="s">
        <v>35</v>
      </c>
      <c r="E82" t="s">
        <v>26</v>
      </c>
      <c r="F82" s="4">
        <v>98</v>
      </c>
      <c r="G82" s="5">
        <v>159</v>
      </c>
    </row>
    <row r="83" spans="3:7" x14ac:dyDescent="0.25">
      <c r="C83" t="s">
        <v>5</v>
      </c>
      <c r="D83" t="s">
        <v>35</v>
      </c>
      <c r="E83" t="s">
        <v>15</v>
      </c>
      <c r="F83" s="4">
        <v>13391</v>
      </c>
      <c r="G83" s="5">
        <v>201</v>
      </c>
    </row>
    <row r="84" spans="3:7" x14ac:dyDescent="0.25">
      <c r="C84" t="s">
        <v>8</v>
      </c>
      <c r="D84" t="s">
        <v>39</v>
      </c>
      <c r="E84" t="s">
        <v>31</v>
      </c>
      <c r="F84" s="4">
        <v>8890</v>
      </c>
      <c r="G84" s="5">
        <v>210</v>
      </c>
    </row>
    <row r="85" spans="3:7" x14ac:dyDescent="0.25">
      <c r="C85" t="s">
        <v>2</v>
      </c>
      <c r="D85" t="s">
        <v>38</v>
      </c>
      <c r="E85" t="s">
        <v>13</v>
      </c>
      <c r="F85" s="4">
        <v>56</v>
      </c>
      <c r="G85" s="5">
        <v>51</v>
      </c>
    </row>
    <row r="86" spans="3:7" x14ac:dyDescent="0.25">
      <c r="C86" t="s">
        <v>3</v>
      </c>
      <c r="D86" t="s">
        <v>36</v>
      </c>
      <c r="E86" t="s">
        <v>25</v>
      </c>
      <c r="F86" s="4">
        <v>3339</v>
      </c>
      <c r="G86" s="5">
        <v>39</v>
      </c>
    </row>
    <row r="87" spans="3:7" x14ac:dyDescent="0.25">
      <c r="C87" t="s">
        <v>10</v>
      </c>
      <c r="D87" t="s">
        <v>35</v>
      </c>
      <c r="E87" t="s">
        <v>18</v>
      </c>
      <c r="F87" s="4">
        <v>3808</v>
      </c>
      <c r="G87" s="5">
        <v>279</v>
      </c>
    </row>
    <row r="88" spans="3:7" x14ac:dyDescent="0.25">
      <c r="C88" t="s">
        <v>10</v>
      </c>
      <c r="D88" t="s">
        <v>38</v>
      </c>
      <c r="E88" t="s">
        <v>13</v>
      </c>
      <c r="F88" s="4">
        <v>63</v>
      </c>
      <c r="G88" s="5">
        <v>123</v>
      </c>
    </row>
    <row r="89" spans="3:7" x14ac:dyDescent="0.25">
      <c r="C89" t="s">
        <v>2</v>
      </c>
      <c r="D89" t="s">
        <v>39</v>
      </c>
      <c r="E89" t="s">
        <v>27</v>
      </c>
      <c r="F89" s="4">
        <v>7812</v>
      </c>
      <c r="G89" s="5">
        <v>81</v>
      </c>
    </row>
    <row r="90" spans="3:7" x14ac:dyDescent="0.25">
      <c r="C90" t="s">
        <v>40</v>
      </c>
      <c r="D90" t="s">
        <v>37</v>
      </c>
      <c r="E90" t="s">
        <v>19</v>
      </c>
      <c r="F90" s="4">
        <v>7693</v>
      </c>
      <c r="G90" s="5">
        <v>21</v>
      </c>
    </row>
    <row r="91" spans="3:7" x14ac:dyDescent="0.25">
      <c r="C91" t="s">
        <v>3</v>
      </c>
      <c r="D91" t="s">
        <v>36</v>
      </c>
      <c r="E91" t="s">
        <v>28</v>
      </c>
      <c r="F91" s="4">
        <v>973</v>
      </c>
      <c r="G91" s="5">
        <v>162</v>
      </c>
    </row>
    <row r="92" spans="3:7" x14ac:dyDescent="0.25">
      <c r="C92" t="s">
        <v>10</v>
      </c>
      <c r="D92" t="s">
        <v>35</v>
      </c>
      <c r="E92" t="s">
        <v>21</v>
      </c>
      <c r="F92" s="4">
        <v>567</v>
      </c>
      <c r="G92" s="5">
        <v>228</v>
      </c>
    </row>
    <row r="93" spans="3:7" x14ac:dyDescent="0.25">
      <c r="C93" t="s">
        <v>10</v>
      </c>
      <c r="D93" t="s">
        <v>36</v>
      </c>
      <c r="E93" t="s">
        <v>29</v>
      </c>
      <c r="F93" s="4">
        <v>2471</v>
      </c>
      <c r="G93" s="5">
        <v>342</v>
      </c>
    </row>
    <row r="94" spans="3:7" x14ac:dyDescent="0.25">
      <c r="C94" t="s">
        <v>5</v>
      </c>
      <c r="D94" t="s">
        <v>38</v>
      </c>
      <c r="E94" t="s">
        <v>13</v>
      </c>
      <c r="F94" s="4">
        <v>7189</v>
      </c>
      <c r="G94" s="5">
        <v>54</v>
      </c>
    </row>
    <row r="95" spans="3:7" x14ac:dyDescent="0.25">
      <c r="C95" t="s">
        <v>41</v>
      </c>
      <c r="D95" t="s">
        <v>35</v>
      </c>
      <c r="E95" t="s">
        <v>28</v>
      </c>
      <c r="F95" s="4">
        <v>7455</v>
      </c>
      <c r="G95" s="5">
        <v>216</v>
      </c>
    </row>
    <row r="96" spans="3:7" x14ac:dyDescent="0.25">
      <c r="C96" t="s">
        <v>3</v>
      </c>
      <c r="D96" t="s">
        <v>34</v>
      </c>
      <c r="E96" t="s">
        <v>26</v>
      </c>
      <c r="F96" s="4">
        <v>3108</v>
      </c>
      <c r="G96" s="5">
        <v>54</v>
      </c>
    </row>
    <row r="97" spans="3:7" x14ac:dyDescent="0.25">
      <c r="C97" t="s">
        <v>6</v>
      </c>
      <c r="D97" t="s">
        <v>38</v>
      </c>
      <c r="E97" t="s">
        <v>25</v>
      </c>
      <c r="F97" s="4">
        <v>469</v>
      </c>
      <c r="G97" s="5">
        <v>75</v>
      </c>
    </row>
    <row r="98" spans="3:7" x14ac:dyDescent="0.25">
      <c r="C98" t="s">
        <v>9</v>
      </c>
      <c r="D98" t="s">
        <v>37</v>
      </c>
      <c r="E98" t="s">
        <v>23</v>
      </c>
      <c r="F98" s="4">
        <v>2737</v>
      </c>
      <c r="G98" s="5">
        <v>93</v>
      </c>
    </row>
    <row r="99" spans="3:7" x14ac:dyDescent="0.25">
      <c r="C99" t="s">
        <v>9</v>
      </c>
      <c r="D99" t="s">
        <v>37</v>
      </c>
      <c r="E99" t="s">
        <v>25</v>
      </c>
      <c r="F99" s="4">
        <v>4305</v>
      </c>
      <c r="G99" s="5">
        <v>156</v>
      </c>
    </row>
    <row r="100" spans="3:7" x14ac:dyDescent="0.25">
      <c r="C100" t="s">
        <v>9</v>
      </c>
      <c r="D100" t="s">
        <v>38</v>
      </c>
      <c r="E100" t="s">
        <v>17</v>
      </c>
      <c r="F100" s="4">
        <v>2408</v>
      </c>
      <c r="G100" s="5">
        <v>9</v>
      </c>
    </row>
    <row r="101" spans="3:7" x14ac:dyDescent="0.25">
      <c r="C101" t="s">
        <v>3</v>
      </c>
      <c r="D101" t="s">
        <v>36</v>
      </c>
      <c r="E101" t="s">
        <v>19</v>
      </c>
      <c r="F101" s="4">
        <v>1281</v>
      </c>
      <c r="G101" s="5">
        <v>18</v>
      </c>
    </row>
    <row r="102" spans="3:7" x14ac:dyDescent="0.25">
      <c r="C102" t="s">
        <v>40</v>
      </c>
      <c r="D102" t="s">
        <v>35</v>
      </c>
      <c r="E102" t="s">
        <v>32</v>
      </c>
      <c r="F102" s="4">
        <v>12348</v>
      </c>
      <c r="G102" s="5">
        <v>234</v>
      </c>
    </row>
    <row r="103" spans="3:7" x14ac:dyDescent="0.25">
      <c r="C103" t="s">
        <v>3</v>
      </c>
      <c r="D103" t="s">
        <v>34</v>
      </c>
      <c r="E103" t="s">
        <v>28</v>
      </c>
      <c r="F103" s="4">
        <v>3689</v>
      </c>
      <c r="G103" s="5">
        <v>312</v>
      </c>
    </row>
    <row r="104" spans="3:7" x14ac:dyDescent="0.25">
      <c r="C104" t="s">
        <v>7</v>
      </c>
      <c r="D104" t="s">
        <v>36</v>
      </c>
      <c r="E104" t="s">
        <v>19</v>
      </c>
      <c r="F104" s="4">
        <v>2870</v>
      </c>
      <c r="G104" s="5">
        <v>300</v>
      </c>
    </row>
    <row r="105" spans="3:7" x14ac:dyDescent="0.25">
      <c r="C105" t="s">
        <v>2</v>
      </c>
      <c r="D105" t="s">
        <v>36</v>
      </c>
      <c r="E105" t="s">
        <v>27</v>
      </c>
      <c r="F105" s="4">
        <v>798</v>
      </c>
      <c r="G105" s="5">
        <v>519</v>
      </c>
    </row>
    <row r="106" spans="3:7" x14ac:dyDescent="0.25">
      <c r="C106" t="s">
        <v>41</v>
      </c>
      <c r="D106" t="s">
        <v>37</v>
      </c>
      <c r="E106" t="s">
        <v>21</v>
      </c>
      <c r="F106" s="4">
        <v>2933</v>
      </c>
      <c r="G106" s="5">
        <v>9</v>
      </c>
    </row>
    <row r="107" spans="3:7" x14ac:dyDescent="0.25">
      <c r="C107" t="s">
        <v>5</v>
      </c>
      <c r="D107" t="s">
        <v>35</v>
      </c>
      <c r="E107" t="s">
        <v>4</v>
      </c>
      <c r="F107" s="4">
        <v>2744</v>
      </c>
      <c r="G107" s="5">
        <v>9</v>
      </c>
    </row>
    <row r="108" spans="3:7" x14ac:dyDescent="0.25">
      <c r="C108" t="s">
        <v>40</v>
      </c>
      <c r="D108" t="s">
        <v>36</v>
      </c>
      <c r="E108" t="s">
        <v>33</v>
      </c>
      <c r="F108" s="4">
        <v>9772</v>
      </c>
      <c r="G108" s="5">
        <v>90</v>
      </c>
    </row>
    <row r="109" spans="3:7" x14ac:dyDescent="0.25">
      <c r="C109" t="s">
        <v>7</v>
      </c>
      <c r="D109" t="s">
        <v>34</v>
      </c>
      <c r="E109" t="s">
        <v>25</v>
      </c>
      <c r="F109" s="4">
        <v>1568</v>
      </c>
      <c r="G109" s="5">
        <v>96</v>
      </c>
    </row>
    <row r="110" spans="3:7" x14ac:dyDescent="0.25">
      <c r="C110" t="s">
        <v>2</v>
      </c>
      <c r="D110" t="s">
        <v>36</v>
      </c>
      <c r="E110" t="s">
        <v>16</v>
      </c>
      <c r="F110" s="4">
        <v>11417</v>
      </c>
      <c r="G110" s="5">
        <v>21</v>
      </c>
    </row>
    <row r="111" spans="3:7" x14ac:dyDescent="0.25">
      <c r="C111" t="s">
        <v>40</v>
      </c>
      <c r="D111" t="s">
        <v>34</v>
      </c>
      <c r="E111" t="s">
        <v>26</v>
      </c>
      <c r="F111" s="4">
        <v>6748</v>
      </c>
      <c r="G111" s="5">
        <v>48</v>
      </c>
    </row>
    <row r="112" spans="3:7" x14ac:dyDescent="0.25">
      <c r="C112" t="s">
        <v>10</v>
      </c>
      <c r="D112" t="s">
        <v>36</v>
      </c>
      <c r="E112" t="s">
        <v>27</v>
      </c>
      <c r="F112" s="4">
        <v>1407</v>
      </c>
      <c r="G112" s="5">
        <v>72</v>
      </c>
    </row>
    <row r="113" spans="3:7" x14ac:dyDescent="0.25">
      <c r="C113" t="s">
        <v>8</v>
      </c>
      <c r="D113" t="s">
        <v>35</v>
      </c>
      <c r="E113" t="s">
        <v>29</v>
      </c>
      <c r="F113" s="4">
        <v>2023</v>
      </c>
      <c r="G113" s="5">
        <v>168</v>
      </c>
    </row>
    <row r="114" spans="3:7" x14ac:dyDescent="0.25">
      <c r="C114" t="s">
        <v>5</v>
      </c>
      <c r="D114" t="s">
        <v>39</v>
      </c>
      <c r="E114" t="s">
        <v>26</v>
      </c>
      <c r="F114" s="4">
        <v>5236</v>
      </c>
      <c r="G114" s="5">
        <v>51</v>
      </c>
    </row>
    <row r="115" spans="3:7" x14ac:dyDescent="0.25">
      <c r="C115" t="s">
        <v>41</v>
      </c>
      <c r="D115" t="s">
        <v>36</v>
      </c>
      <c r="E115" t="s">
        <v>19</v>
      </c>
      <c r="F115" s="4">
        <v>1925</v>
      </c>
      <c r="G115" s="5">
        <v>192</v>
      </c>
    </row>
    <row r="116" spans="3:7" x14ac:dyDescent="0.25">
      <c r="C116" t="s">
        <v>7</v>
      </c>
      <c r="D116" t="s">
        <v>37</v>
      </c>
      <c r="E116" t="s">
        <v>14</v>
      </c>
      <c r="F116" s="4">
        <v>6608</v>
      </c>
      <c r="G116" s="5">
        <v>225</v>
      </c>
    </row>
    <row r="117" spans="3:7" x14ac:dyDescent="0.25">
      <c r="C117" t="s">
        <v>6</v>
      </c>
      <c r="D117" t="s">
        <v>34</v>
      </c>
      <c r="E117" t="s">
        <v>26</v>
      </c>
      <c r="F117" s="4">
        <v>8008</v>
      </c>
      <c r="G117" s="5">
        <v>456</v>
      </c>
    </row>
    <row r="118" spans="3:7" x14ac:dyDescent="0.25">
      <c r="C118" t="s">
        <v>10</v>
      </c>
      <c r="D118" t="s">
        <v>34</v>
      </c>
      <c r="E118" t="s">
        <v>25</v>
      </c>
      <c r="F118" s="4">
        <v>1428</v>
      </c>
      <c r="G118" s="5">
        <v>93</v>
      </c>
    </row>
    <row r="119" spans="3:7" x14ac:dyDescent="0.25">
      <c r="C119" t="s">
        <v>6</v>
      </c>
      <c r="D119" t="s">
        <v>34</v>
      </c>
      <c r="E119" t="s">
        <v>4</v>
      </c>
      <c r="F119" s="4">
        <v>525</v>
      </c>
      <c r="G119" s="5">
        <v>48</v>
      </c>
    </row>
    <row r="120" spans="3:7" x14ac:dyDescent="0.25">
      <c r="C120" t="s">
        <v>6</v>
      </c>
      <c r="D120" t="s">
        <v>37</v>
      </c>
      <c r="E120" t="s">
        <v>18</v>
      </c>
      <c r="F120" s="4">
        <v>1505</v>
      </c>
      <c r="G120" s="5">
        <v>102</v>
      </c>
    </row>
    <row r="121" spans="3:7" x14ac:dyDescent="0.25">
      <c r="C121" t="s">
        <v>7</v>
      </c>
      <c r="D121" t="s">
        <v>35</v>
      </c>
      <c r="E121" t="s">
        <v>30</v>
      </c>
      <c r="F121" s="4">
        <v>6755</v>
      </c>
      <c r="G121" s="5">
        <v>252</v>
      </c>
    </row>
    <row r="122" spans="3:7" x14ac:dyDescent="0.25">
      <c r="C122" t="s">
        <v>2</v>
      </c>
      <c r="D122" t="s">
        <v>37</v>
      </c>
      <c r="E122" t="s">
        <v>18</v>
      </c>
      <c r="F122" s="4">
        <v>11571</v>
      </c>
      <c r="G122" s="5">
        <v>138</v>
      </c>
    </row>
    <row r="123" spans="3:7" x14ac:dyDescent="0.25">
      <c r="C123" t="s">
        <v>40</v>
      </c>
      <c r="D123" t="s">
        <v>38</v>
      </c>
      <c r="E123" t="s">
        <v>25</v>
      </c>
      <c r="F123" s="4">
        <v>2541</v>
      </c>
      <c r="G123" s="5">
        <v>90</v>
      </c>
    </row>
    <row r="124" spans="3:7" x14ac:dyDescent="0.25">
      <c r="C124" t="s">
        <v>41</v>
      </c>
      <c r="D124" t="s">
        <v>37</v>
      </c>
      <c r="E124" t="s">
        <v>30</v>
      </c>
      <c r="F124" s="4">
        <v>1526</v>
      </c>
      <c r="G124" s="5">
        <v>240</v>
      </c>
    </row>
    <row r="125" spans="3:7" x14ac:dyDescent="0.25">
      <c r="C125" t="s">
        <v>40</v>
      </c>
      <c r="D125" t="s">
        <v>38</v>
      </c>
      <c r="E125" t="s">
        <v>4</v>
      </c>
      <c r="F125" s="4">
        <v>6125</v>
      </c>
      <c r="G125" s="5">
        <v>102</v>
      </c>
    </row>
    <row r="126" spans="3:7" x14ac:dyDescent="0.25">
      <c r="C126" t="s">
        <v>41</v>
      </c>
      <c r="D126" t="s">
        <v>35</v>
      </c>
      <c r="E126" t="s">
        <v>27</v>
      </c>
      <c r="F126" s="4">
        <v>847</v>
      </c>
      <c r="G126" s="5">
        <v>129</v>
      </c>
    </row>
    <row r="127" spans="3:7" x14ac:dyDescent="0.25">
      <c r="C127" t="s">
        <v>8</v>
      </c>
      <c r="D127" t="s">
        <v>35</v>
      </c>
      <c r="E127" t="s">
        <v>27</v>
      </c>
      <c r="F127" s="4">
        <v>4753</v>
      </c>
      <c r="G127" s="5">
        <v>300</v>
      </c>
    </row>
    <row r="128" spans="3:7" x14ac:dyDescent="0.25">
      <c r="C128" t="s">
        <v>6</v>
      </c>
      <c r="D128" t="s">
        <v>38</v>
      </c>
      <c r="E128" t="s">
        <v>33</v>
      </c>
      <c r="F128" s="4">
        <v>959</v>
      </c>
      <c r="G128" s="5">
        <v>135</v>
      </c>
    </row>
    <row r="129" spans="3:7" x14ac:dyDescent="0.25">
      <c r="C129" t="s">
        <v>7</v>
      </c>
      <c r="D129" t="s">
        <v>35</v>
      </c>
      <c r="E129" t="s">
        <v>24</v>
      </c>
      <c r="F129" s="4">
        <v>2793</v>
      </c>
      <c r="G129" s="5">
        <v>114</v>
      </c>
    </row>
    <row r="130" spans="3:7" x14ac:dyDescent="0.25">
      <c r="C130" t="s">
        <v>7</v>
      </c>
      <c r="D130" t="s">
        <v>35</v>
      </c>
      <c r="E130" t="s">
        <v>14</v>
      </c>
      <c r="F130" s="4">
        <v>4606</v>
      </c>
      <c r="G130" s="5">
        <v>63</v>
      </c>
    </row>
    <row r="131" spans="3:7" x14ac:dyDescent="0.25">
      <c r="C131" t="s">
        <v>7</v>
      </c>
      <c r="D131" t="s">
        <v>36</v>
      </c>
      <c r="E131" t="s">
        <v>29</v>
      </c>
      <c r="F131" s="4">
        <v>5551</v>
      </c>
      <c r="G131" s="5">
        <v>252</v>
      </c>
    </row>
    <row r="132" spans="3:7" x14ac:dyDescent="0.25">
      <c r="C132" t="s">
        <v>10</v>
      </c>
      <c r="D132" t="s">
        <v>36</v>
      </c>
      <c r="E132" t="s">
        <v>32</v>
      </c>
      <c r="F132" s="4">
        <v>6657</v>
      </c>
      <c r="G132" s="5">
        <v>303</v>
      </c>
    </row>
    <row r="133" spans="3:7" x14ac:dyDescent="0.25">
      <c r="C133" t="s">
        <v>7</v>
      </c>
      <c r="D133" t="s">
        <v>39</v>
      </c>
      <c r="E133" t="s">
        <v>17</v>
      </c>
      <c r="F133" s="4">
        <v>4438</v>
      </c>
      <c r="G133" s="5">
        <v>246</v>
      </c>
    </row>
    <row r="134" spans="3:7" x14ac:dyDescent="0.25">
      <c r="C134" t="s">
        <v>8</v>
      </c>
      <c r="D134" t="s">
        <v>38</v>
      </c>
      <c r="E134" t="s">
        <v>22</v>
      </c>
      <c r="F134" s="4">
        <v>168</v>
      </c>
      <c r="G134" s="5">
        <v>84</v>
      </c>
    </row>
    <row r="135" spans="3:7" x14ac:dyDescent="0.25">
      <c r="C135" t="s">
        <v>7</v>
      </c>
      <c r="D135" t="s">
        <v>34</v>
      </c>
      <c r="E135" t="s">
        <v>17</v>
      </c>
      <c r="F135" s="4">
        <v>7777</v>
      </c>
      <c r="G135" s="5">
        <v>39</v>
      </c>
    </row>
    <row r="136" spans="3:7" x14ac:dyDescent="0.25">
      <c r="C136" t="s">
        <v>5</v>
      </c>
      <c r="D136" t="s">
        <v>36</v>
      </c>
      <c r="E136" t="s">
        <v>17</v>
      </c>
      <c r="F136" s="4">
        <v>3339</v>
      </c>
      <c r="G136" s="5">
        <v>348</v>
      </c>
    </row>
    <row r="137" spans="3:7" x14ac:dyDescent="0.25">
      <c r="C137" t="s">
        <v>7</v>
      </c>
      <c r="D137" t="s">
        <v>37</v>
      </c>
      <c r="E137" t="s">
        <v>33</v>
      </c>
      <c r="F137" s="4">
        <v>6391</v>
      </c>
      <c r="G137" s="5">
        <v>48</v>
      </c>
    </row>
    <row r="138" spans="3:7" x14ac:dyDescent="0.25">
      <c r="C138" t="s">
        <v>5</v>
      </c>
      <c r="D138" t="s">
        <v>37</v>
      </c>
      <c r="E138" t="s">
        <v>22</v>
      </c>
      <c r="F138" s="4">
        <v>518</v>
      </c>
      <c r="G138" s="5">
        <v>75</v>
      </c>
    </row>
    <row r="139" spans="3:7" x14ac:dyDescent="0.25">
      <c r="C139" t="s">
        <v>7</v>
      </c>
      <c r="D139" t="s">
        <v>38</v>
      </c>
      <c r="E139" t="s">
        <v>28</v>
      </c>
      <c r="F139" s="4">
        <v>5677</v>
      </c>
      <c r="G139" s="5">
        <v>258</v>
      </c>
    </row>
    <row r="140" spans="3:7" x14ac:dyDescent="0.25">
      <c r="C140" t="s">
        <v>6</v>
      </c>
      <c r="D140" t="s">
        <v>39</v>
      </c>
      <c r="E140" t="s">
        <v>17</v>
      </c>
      <c r="F140" s="4">
        <v>6048</v>
      </c>
      <c r="G140" s="5">
        <v>27</v>
      </c>
    </row>
    <row r="141" spans="3:7" x14ac:dyDescent="0.25">
      <c r="C141" t="s">
        <v>8</v>
      </c>
      <c r="D141" t="s">
        <v>38</v>
      </c>
      <c r="E141" t="s">
        <v>32</v>
      </c>
      <c r="F141" s="4">
        <v>3752</v>
      </c>
      <c r="G141" s="5">
        <v>213</v>
      </c>
    </row>
    <row r="142" spans="3:7" x14ac:dyDescent="0.25">
      <c r="C142" t="s">
        <v>5</v>
      </c>
      <c r="D142" t="s">
        <v>35</v>
      </c>
      <c r="E142" t="s">
        <v>29</v>
      </c>
      <c r="F142" s="4">
        <v>4480</v>
      </c>
      <c r="G142" s="5">
        <v>357</v>
      </c>
    </row>
    <row r="143" spans="3:7" x14ac:dyDescent="0.25">
      <c r="C143" t="s">
        <v>9</v>
      </c>
      <c r="D143" t="s">
        <v>37</v>
      </c>
      <c r="E143" t="s">
        <v>4</v>
      </c>
      <c r="F143" s="4">
        <v>259</v>
      </c>
      <c r="G143" s="5">
        <v>207</v>
      </c>
    </row>
    <row r="144" spans="3:7" x14ac:dyDescent="0.25">
      <c r="C144" t="s">
        <v>8</v>
      </c>
      <c r="D144" t="s">
        <v>37</v>
      </c>
      <c r="E144" t="s">
        <v>30</v>
      </c>
      <c r="F144" s="4">
        <v>42</v>
      </c>
      <c r="G144" s="5">
        <v>150</v>
      </c>
    </row>
    <row r="145" spans="3:7" x14ac:dyDescent="0.25">
      <c r="C145" t="s">
        <v>41</v>
      </c>
      <c r="D145" t="s">
        <v>36</v>
      </c>
      <c r="E145" t="s">
        <v>26</v>
      </c>
      <c r="F145" s="4">
        <v>98</v>
      </c>
      <c r="G145" s="5">
        <v>204</v>
      </c>
    </row>
    <row r="146" spans="3:7" x14ac:dyDescent="0.25">
      <c r="C146" t="s">
        <v>7</v>
      </c>
      <c r="D146" t="s">
        <v>35</v>
      </c>
      <c r="E146" t="s">
        <v>27</v>
      </c>
      <c r="F146" s="4">
        <v>2478</v>
      </c>
      <c r="G146" s="5">
        <v>21</v>
      </c>
    </row>
    <row r="147" spans="3:7" x14ac:dyDescent="0.25">
      <c r="C147" t="s">
        <v>41</v>
      </c>
      <c r="D147" t="s">
        <v>34</v>
      </c>
      <c r="E147" t="s">
        <v>33</v>
      </c>
      <c r="F147" s="4">
        <v>7847</v>
      </c>
      <c r="G147" s="5">
        <v>174</v>
      </c>
    </row>
    <row r="148" spans="3:7" x14ac:dyDescent="0.25">
      <c r="C148" t="s">
        <v>2</v>
      </c>
      <c r="D148" t="s">
        <v>37</v>
      </c>
      <c r="E148" t="s">
        <v>17</v>
      </c>
      <c r="F148" s="4">
        <v>9926</v>
      </c>
      <c r="G148" s="5">
        <v>201</v>
      </c>
    </row>
    <row r="149" spans="3:7" x14ac:dyDescent="0.25">
      <c r="C149" t="s">
        <v>8</v>
      </c>
      <c r="D149" t="s">
        <v>38</v>
      </c>
      <c r="E149" t="s">
        <v>13</v>
      </c>
      <c r="F149" s="4">
        <v>819</v>
      </c>
      <c r="G149" s="5">
        <v>510</v>
      </c>
    </row>
    <row r="150" spans="3:7" x14ac:dyDescent="0.25">
      <c r="C150" t="s">
        <v>6</v>
      </c>
      <c r="D150" t="s">
        <v>39</v>
      </c>
      <c r="E150" t="s">
        <v>29</v>
      </c>
      <c r="F150" s="4">
        <v>3052</v>
      </c>
      <c r="G150" s="5">
        <v>378</v>
      </c>
    </row>
    <row r="151" spans="3:7" x14ac:dyDescent="0.25">
      <c r="C151" t="s">
        <v>9</v>
      </c>
      <c r="D151" t="s">
        <v>34</v>
      </c>
      <c r="E151" t="s">
        <v>21</v>
      </c>
      <c r="F151" s="4">
        <v>6832</v>
      </c>
      <c r="G151" s="5">
        <v>27</v>
      </c>
    </row>
    <row r="152" spans="3:7" x14ac:dyDescent="0.25">
      <c r="C152" t="s">
        <v>2</v>
      </c>
      <c r="D152" t="s">
        <v>39</v>
      </c>
      <c r="E152" t="s">
        <v>16</v>
      </c>
      <c r="F152" s="4">
        <v>2016</v>
      </c>
      <c r="G152" s="5">
        <v>117</v>
      </c>
    </row>
    <row r="153" spans="3:7" x14ac:dyDescent="0.25">
      <c r="C153" t="s">
        <v>6</v>
      </c>
      <c r="D153" t="s">
        <v>38</v>
      </c>
      <c r="E153" t="s">
        <v>21</v>
      </c>
      <c r="F153" s="4">
        <v>7322</v>
      </c>
      <c r="G153" s="5">
        <v>36</v>
      </c>
    </row>
    <row r="154" spans="3:7" x14ac:dyDescent="0.25">
      <c r="C154" t="s">
        <v>8</v>
      </c>
      <c r="D154" t="s">
        <v>35</v>
      </c>
      <c r="E154" t="s">
        <v>33</v>
      </c>
      <c r="F154" s="4">
        <v>357</v>
      </c>
      <c r="G154" s="5">
        <v>126</v>
      </c>
    </row>
    <row r="155" spans="3:7" x14ac:dyDescent="0.25">
      <c r="C155" t="s">
        <v>9</v>
      </c>
      <c r="D155" t="s">
        <v>39</v>
      </c>
      <c r="E155" t="s">
        <v>25</v>
      </c>
      <c r="F155" s="4">
        <v>3192</v>
      </c>
      <c r="G155" s="5">
        <v>72</v>
      </c>
    </row>
    <row r="156" spans="3:7" x14ac:dyDescent="0.25">
      <c r="C156" t="s">
        <v>7</v>
      </c>
      <c r="D156" t="s">
        <v>36</v>
      </c>
      <c r="E156" t="s">
        <v>22</v>
      </c>
      <c r="F156" s="4">
        <v>8435</v>
      </c>
      <c r="G156" s="5">
        <v>42</v>
      </c>
    </row>
    <row r="157" spans="3:7" x14ac:dyDescent="0.25">
      <c r="C157" t="s">
        <v>40</v>
      </c>
      <c r="D157" t="s">
        <v>39</v>
      </c>
      <c r="E157" t="s">
        <v>29</v>
      </c>
      <c r="F157" s="4">
        <v>0</v>
      </c>
      <c r="G157" s="5">
        <v>135</v>
      </c>
    </row>
    <row r="158" spans="3:7" x14ac:dyDescent="0.25">
      <c r="C158" t="s">
        <v>7</v>
      </c>
      <c r="D158" t="s">
        <v>34</v>
      </c>
      <c r="E158" t="s">
        <v>24</v>
      </c>
      <c r="F158" s="4">
        <v>8862</v>
      </c>
      <c r="G158" s="5">
        <v>189</v>
      </c>
    </row>
    <row r="159" spans="3:7" x14ac:dyDescent="0.25">
      <c r="C159" t="s">
        <v>6</v>
      </c>
      <c r="D159" t="s">
        <v>37</v>
      </c>
      <c r="E159" t="s">
        <v>28</v>
      </c>
      <c r="F159" s="4">
        <v>3556</v>
      </c>
      <c r="G159" s="5">
        <v>459</v>
      </c>
    </row>
    <row r="160" spans="3:7" x14ac:dyDescent="0.25">
      <c r="C160" t="s">
        <v>5</v>
      </c>
      <c r="D160" t="s">
        <v>34</v>
      </c>
      <c r="E160" t="s">
        <v>15</v>
      </c>
      <c r="F160" s="4">
        <v>7280</v>
      </c>
      <c r="G160" s="5">
        <v>201</v>
      </c>
    </row>
    <row r="161" spans="3:7" x14ac:dyDescent="0.25">
      <c r="C161" t="s">
        <v>6</v>
      </c>
      <c r="D161" t="s">
        <v>34</v>
      </c>
      <c r="E161" t="s">
        <v>30</v>
      </c>
      <c r="F161" s="4">
        <v>3402</v>
      </c>
      <c r="G161" s="5">
        <v>366</v>
      </c>
    </row>
    <row r="162" spans="3:7" x14ac:dyDescent="0.25">
      <c r="C162" t="s">
        <v>3</v>
      </c>
      <c r="D162" t="s">
        <v>37</v>
      </c>
      <c r="E162" t="s">
        <v>29</v>
      </c>
      <c r="F162" s="4">
        <v>4592</v>
      </c>
      <c r="G162" s="5">
        <v>324</v>
      </c>
    </row>
    <row r="163" spans="3:7" x14ac:dyDescent="0.25">
      <c r="C163" t="s">
        <v>9</v>
      </c>
      <c r="D163" t="s">
        <v>35</v>
      </c>
      <c r="E163" t="s">
        <v>15</v>
      </c>
      <c r="F163" s="4">
        <v>7833</v>
      </c>
      <c r="G163" s="5">
        <v>243</v>
      </c>
    </row>
    <row r="164" spans="3:7" x14ac:dyDescent="0.25">
      <c r="C164" t="s">
        <v>2</v>
      </c>
      <c r="D164" t="s">
        <v>39</v>
      </c>
      <c r="E164" t="s">
        <v>21</v>
      </c>
      <c r="F164" s="4">
        <v>7651</v>
      </c>
      <c r="G164" s="5">
        <v>213</v>
      </c>
    </row>
    <row r="165" spans="3:7" x14ac:dyDescent="0.25">
      <c r="C165" t="s">
        <v>40</v>
      </c>
      <c r="D165" t="s">
        <v>35</v>
      </c>
      <c r="E165" t="s">
        <v>30</v>
      </c>
      <c r="F165" s="4">
        <v>2275</v>
      </c>
      <c r="G165" s="5">
        <v>447</v>
      </c>
    </row>
    <row r="166" spans="3:7" x14ac:dyDescent="0.25">
      <c r="C166" t="s">
        <v>40</v>
      </c>
      <c r="D166" t="s">
        <v>38</v>
      </c>
      <c r="E166" t="s">
        <v>13</v>
      </c>
      <c r="F166" s="4">
        <v>5670</v>
      </c>
      <c r="G166" s="5">
        <v>297</v>
      </c>
    </row>
    <row r="167" spans="3:7" x14ac:dyDescent="0.25">
      <c r="C167" t="s">
        <v>7</v>
      </c>
      <c r="D167" t="s">
        <v>35</v>
      </c>
      <c r="E167" t="s">
        <v>16</v>
      </c>
      <c r="F167" s="4">
        <v>2135</v>
      </c>
      <c r="G167" s="5">
        <v>27</v>
      </c>
    </row>
    <row r="168" spans="3:7" x14ac:dyDescent="0.25">
      <c r="C168" t="s">
        <v>40</v>
      </c>
      <c r="D168" t="s">
        <v>34</v>
      </c>
      <c r="E168" t="s">
        <v>23</v>
      </c>
      <c r="F168" s="4">
        <v>2779</v>
      </c>
      <c r="G168" s="5">
        <v>75</v>
      </c>
    </row>
    <row r="169" spans="3:7" x14ac:dyDescent="0.25">
      <c r="C169" t="s">
        <v>10</v>
      </c>
      <c r="D169" t="s">
        <v>39</v>
      </c>
      <c r="E169" t="s">
        <v>33</v>
      </c>
      <c r="F169" s="4">
        <v>12950</v>
      </c>
      <c r="G169" s="5">
        <v>30</v>
      </c>
    </row>
    <row r="170" spans="3:7" x14ac:dyDescent="0.25">
      <c r="C170" t="s">
        <v>7</v>
      </c>
      <c r="D170" t="s">
        <v>36</v>
      </c>
      <c r="E170" t="s">
        <v>18</v>
      </c>
      <c r="F170" s="4">
        <v>2646</v>
      </c>
      <c r="G170" s="5">
        <v>177</v>
      </c>
    </row>
    <row r="171" spans="3:7" x14ac:dyDescent="0.25">
      <c r="C171" t="s">
        <v>40</v>
      </c>
      <c r="D171" t="s">
        <v>34</v>
      </c>
      <c r="E171" t="s">
        <v>33</v>
      </c>
      <c r="F171" s="4">
        <v>3794</v>
      </c>
      <c r="G171" s="5">
        <v>159</v>
      </c>
    </row>
    <row r="172" spans="3:7" x14ac:dyDescent="0.25">
      <c r="C172" t="s">
        <v>3</v>
      </c>
      <c r="D172" t="s">
        <v>35</v>
      </c>
      <c r="E172" t="s">
        <v>33</v>
      </c>
      <c r="F172" s="4">
        <v>819</v>
      </c>
      <c r="G172" s="5">
        <v>306</v>
      </c>
    </row>
    <row r="173" spans="3:7" x14ac:dyDescent="0.25">
      <c r="C173" t="s">
        <v>3</v>
      </c>
      <c r="D173" t="s">
        <v>34</v>
      </c>
      <c r="E173" t="s">
        <v>20</v>
      </c>
      <c r="F173" s="4">
        <v>2583</v>
      </c>
      <c r="G173" s="5">
        <v>18</v>
      </c>
    </row>
    <row r="174" spans="3:7" x14ac:dyDescent="0.25">
      <c r="C174" t="s">
        <v>7</v>
      </c>
      <c r="D174" t="s">
        <v>35</v>
      </c>
      <c r="E174" t="s">
        <v>19</v>
      </c>
      <c r="F174" s="4">
        <v>4585</v>
      </c>
      <c r="G174" s="5">
        <v>240</v>
      </c>
    </row>
    <row r="175" spans="3:7" x14ac:dyDescent="0.25">
      <c r="C175" t="s">
        <v>5</v>
      </c>
      <c r="D175" t="s">
        <v>34</v>
      </c>
      <c r="E175" t="s">
        <v>33</v>
      </c>
      <c r="F175" s="4">
        <v>1652</v>
      </c>
      <c r="G175" s="5">
        <v>93</v>
      </c>
    </row>
    <row r="176" spans="3:7" x14ac:dyDescent="0.25">
      <c r="C176" t="s">
        <v>10</v>
      </c>
      <c r="D176" t="s">
        <v>34</v>
      </c>
      <c r="E176" t="s">
        <v>26</v>
      </c>
      <c r="F176" s="4">
        <v>4991</v>
      </c>
      <c r="G176" s="5">
        <v>9</v>
      </c>
    </row>
    <row r="177" spans="3:7" x14ac:dyDescent="0.25">
      <c r="C177" t="s">
        <v>8</v>
      </c>
      <c r="D177" t="s">
        <v>34</v>
      </c>
      <c r="E177" t="s">
        <v>16</v>
      </c>
      <c r="F177" s="4">
        <v>2009</v>
      </c>
      <c r="G177" s="5">
        <v>219</v>
      </c>
    </row>
    <row r="178" spans="3:7" x14ac:dyDescent="0.25">
      <c r="C178" t="s">
        <v>2</v>
      </c>
      <c r="D178" t="s">
        <v>39</v>
      </c>
      <c r="E178" t="s">
        <v>22</v>
      </c>
      <c r="F178" s="4">
        <v>1568</v>
      </c>
      <c r="G178" s="5">
        <v>141</v>
      </c>
    </row>
    <row r="179" spans="3:7" x14ac:dyDescent="0.25">
      <c r="C179" t="s">
        <v>41</v>
      </c>
      <c r="D179" t="s">
        <v>37</v>
      </c>
      <c r="E179" t="s">
        <v>20</v>
      </c>
      <c r="F179" s="4">
        <v>3388</v>
      </c>
      <c r="G179" s="5">
        <v>123</v>
      </c>
    </row>
    <row r="180" spans="3:7" x14ac:dyDescent="0.25">
      <c r="C180" t="s">
        <v>40</v>
      </c>
      <c r="D180" t="s">
        <v>38</v>
      </c>
      <c r="E180" t="s">
        <v>24</v>
      </c>
      <c r="F180" s="4">
        <v>623</v>
      </c>
      <c r="G180" s="5">
        <v>51</v>
      </c>
    </row>
    <row r="181" spans="3:7" x14ac:dyDescent="0.25">
      <c r="C181" t="s">
        <v>6</v>
      </c>
      <c r="D181" t="s">
        <v>36</v>
      </c>
      <c r="E181" t="s">
        <v>4</v>
      </c>
      <c r="F181" s="4">
        <v>10073</v>
      </c>
      <c r="G181" s="5">
        <v>120</v>
      </c>
    </row>
    <row r="182" spans="3:7" x14ac:dyDescent="0.25">
      <c r="C182" t="s">
        <v>8</v>
      </c>
      <c r="D182" t="s">
        <v>39</v>
      </c>
      <c r="E182" t="s">
        <v>26</v>
      </c>
      <c r="F182" s="4">
        <v>1561</v>
      </c>
      <c r="G182" s="5">
        <v>27</v>
      </c>
    </row>
    <row r="183" spans="3:7" x14ac:dyDescent="0.25">
      <c r="C183" t="s">
        <v>9</v>
      </c>
      <c r="D183" t="s">
        <v>36</v>
      </c>
      <c r="E183" t="s">
        <v>27</v>
      </c>
      <c r="F183" s="4">
        <v>11522</v>
      </c>
      <c r="G183" s="5">
        <v>204</v>
      </c>
    </row>
    <row r="184" spans="3:7" x14ac:dyDescent="0.25">
      <c r="C184" t="s">
        <v>6</v>
      </c>
      <c r="D184" t="s">
        <v>38</v>
      </c>
      <c r="E184" t="s">
        <v>13</v>
      </c>
      <c r="F184" s="4">
        <v>2317</v>
      </c>
      <c r="G184" s="5">
        <v>123</v>
      </c>
    </row>
    <row r="185" spans="3:7" x14ac:dyDescent="0.25">
      <c r="C185" t="s">
        <v>10</v>
      </c>
      <c r="D185" t="s">
        <v>37</v>
      </c>
      <c r="E185" t="s">
        <v>28</v>
      </c>
      <c r="F185" s="4">
        <v>3059</v>
      </c>
      <c r="G185" s="5">
        <v>27</v>
      </c>
    </row>
    <row r="186" spans="3:7" x14ac:dyDescent="0.25">
      <c r="C186" t="s">
        <v>41</v>
      </c>
      <c r="D186" t="s">
        <v>37</v>
      </c>
      <c r="E186" t="s">
        <v>26</v>
      </c>
      <c r="F186" s="4">
        <v>2324</v>
      </c>
      <c r="G186" s="5">
        <v>177</v>
      </c>
    </row>
    <row r="187" spans="3:7" x14ac:dyDescent="0.25">
      <c r="C187" t="s">
        <v>3</v>
      </c>
      <c r="D187" t="s">
        <v>39</v>
      </c>
      <c r="E187" t="s">
        <v>26</v>
      </c>
      <c r="F187" s="4">
        <v>4956</v>
      </c>
      <c r="G187" s="5">
        <v>171</v>
      </c>
    </row>
    <row r="188" spans="3:7" x14ac:dyDescent="0.25">
      <c r="C188" t="s">
        <v>10</v>
      </c>
      <c r="D188" t="s">
        <v>34</v>
      </c>
      <c r="E188" t="s">
        <v>19</v>
      </c>
      <c r="F188" s="4">
        <v>5355</v>
      </c>
      <c r="G188" s="5">
        <v>204</v>
      </c>
    </row>
    <row r="189" spans="3:7" x14ac:dyDescent="0.25">
      <c r="C189" t="s">
        <v>3</v>
      </c>
      <c r="D189" t="s">
        <v>34</v>
      </c>
      <c r="E189" t="s">
        <v>14</v>
      </c>
      <c r="F189" s="4">
        <v>7259</v>
      </c>
      <c r="G189" s="5">
        <v>276</v>
      </c>
    </row>
    <row r="190" spans="3:7" x14ac:dyDescent="0.25">
      <c r="C190" t="s">
        <v>8</v>
      </c>
      <c r="D190" t="s">
        <v>37</v>
      </c>
      <c r="E190" t="s">
        <v>26</v>
      </c>
      <c r="F190" s="4">
        <v>6279</v>
      </c>
      <c r="G190" s="5">
        <v>45</v>
      </c>
    </row>
    <row r="191" spans="3:7" x14ac:dyDescent="0.25">
      <c r="C191" t="s">
        <v>40</v>
      </c>
      <c r="D191" t="s">
        <v>38</v>
      </c>
      <c r="E191" t="s">
        <v>29</v>
      </c>
      <c r="F191" s="4">
        <v>2541</v>
      </c>
      <c r="G191" s="5">
        <v>45</v>
      </c>
    </row>
    <row r="192" spans="3:7" x14ac:dyDescent="0.25">
      <c r="C192" t="s">
        <v>6</v>
      </c>
      <c r="D192" t="s">
        <v>35</v>
      </c>
      <c r="E192" t="s">
        <v>27</v>
      </c>
      <c r="F192" s="4">
        <v>3864</v>
      </c>
      <c r="G192" s="5">
        <v>177</v>
      </c>
    </row>
    <row r="193" spans="3:7" x14ac:dyDescent="0.25">
      <c r="C193" t="s">
        <v>5</v>
      </c>
      <c r="D193" t="s">
        <v>36</v>
      </c>
      <c r="E193" t="s">
        <v>13</v>
      </c>
      <c r="F193" s="4">
        <v>6146</v>
      </c>
      <c r="G193" s="5">
        <v>63</v>
      </c>
    </row>
    <row r="194" spans="3:7" x14ac:dyDescent="0.25">
      <c r="C194" t="s">
        <v>9</v>
      </c>
      <c r="D194" t="s">
        <v>39</v>
      </c>
      <c r="E194" t="s">
        <v>18</v>
      </c>
      <c r="F194" s="4">
        <v>2639</v>
      </c>
      <c r="G194" s="5">
        <v>204</v>
      </c>
    </row>
    <row r="195" spans="3:7" x14ac:dyDescent="0.25">
      <c r="C195" t="s">
        <v>8</v>
      </c>
      <c r="D195" t="s">
        <v>37</v>
      </c>
      <c r="E195" t="s">
        <v>22</v>
      </c>
      <c r="F195" s="4">
        <v>1890</v>
      </c>
      <c r="G195" s="5">
        <v>195</v>
      </c>
    </row>
    <row r="196" spans="3:7" x14ac:dyDescent="0.25">
      <c r="C196" t="s">
        <v>7</v>
      </c>
      <c r="D196" t="s">
        <v>34</v>
      </c>
      <c r="E196" t="s">
        <v>14</v>
      </c>
      <c r="F196" s="4">
        <v>1932</v>
      </c>
      <c r="G196" s="5">
        <v>369</v>
      </c>
    </row>
    <row r="197" spans="3:7" x14ac:dyDescent="0.25">
      <c r="C197" t="s">
        <v>3</v>
      </c>
      <c r="D197" t="s">
        <v>34</v>
      </c>
      <c r="E197" t="s">
        <v>25</v>
      </c>
      <c r="F197" s="4">
        <v>6300</v>
      </c>
      <c r="G197" s="5">
        <v>42</v>
      </c>
    </row>
    <row r="198" spans="3:7" x14ac:dyDescent="0.25">
      <c r="C198" t="s">
        <v>6</v>
      </c>
      <c r="D198" t="s">
        <v>37</v>
      </c>
      <c r="E198" t="s">
        <v>30</v>
      </c>
      <c r="F198" s="4">
        <v>560</v>
      </c>
      <c r="G198" s="5">
        <v>81</v>
      </c>
    </row>
    <row r="199" spans="3:7" x14ac:dyDescent="0.25">
      <c r="C199" t="s">
        <v>9</v>
      </c>
      <c r="D199" t="s">
        <v>37</v>
      </c>
      <c r="E199" t="s">
        <v>26</v>
      </c>
      <c r="F199" s="4">
        <v>2856</v>
      </c>
      <c r="G199" s="5">
        <v>246</v>
      </c>
    </row>
    <row r="200" spans="3:7" x14ac:dyDescent="0.25">
      <c r="C200" t="s">
        <v>9</v>
      </c>
      <c r="D200" t="s">
        <v>34</v>
      </c>
      <c r="E200" t="s">
        <v>17</v>
      </c>
      <c r="F200" s="4">
        <v>707</v>
      </c>
      <c r="G200" s="5">
        <v>174</v>
      </c>
    </row>
    <row r="201" spans="3:7" x14ac:dyDescent="0.25">
      <c r="C201" t="s">
        <v>8</v>
      </c>
      <c r="D201" t="s">
        <v>35</v>
      </c>
      <c r="E201" t="s">
        <v>30</v>
      </c>
      <c r="F201" s="4">
        <v>3598</v>
      </c>
      <c r="G201" s="5">
        <v>81</v>
      </c>
    </row>
    <row r="202" spans="3:7" x14ac:dyDescent="0.25">
      <c r="C202" t="s">
        <v>40</v>
      </c>
      <c r="D202" t="s">
        <v>35</v>
      </c>
      <c r="E202" t="s">
        <v>22</v>
      </c>
      <c r="F202" s="4">
        <v>6853</v>
      </c>
      <c r="G202" s="5">
        <v>372</v>
      </c>
    </row>
    <row r="203" spans="3:7" x14ac:dyDescent="0.25">
      <c r="C203" t="s">
        <v>40</v>
      </c>
      <c r="D203" t="s">
        <v>35</v>
      </c>
      <c r="E203" t="s">
        <v>16</v>
      </c>
      <c r="F203" s="4">
        <v>4725</v>
      </c>
      <c r="G203" s="5">
        <v>174</v>
      </c>
    </row>
    <row r="204" spans="3:7" x14ac:dyDescent="0.25">
      <c r="C204" t="s">
        <v>41</v>
      </c>
      <c r="D204" t="s">
        <v>36</v>
      </c>
      <c r="E204" t="s">
        <v>32</v>
      </c>
      <c r="F204" s="4">
        <v>10304</v>
      </c>
      <c r="G204" s="5">
        <v>84</v>
      </c>
    </row>
    <row r="205" spans="3:7" x14ac:dyDescent="0.25">
      <c r="C205" t="s">
        <v>41</v>
      </c>
      <c r="D205" t="s">
        <v>34</v>
      </c>
      <c r="E205" t="s">
        <v>16</v>
      </c>
      <c r="F205" s="4">
        <v>1274</v>
      </c>
      <c r="G205" s="5">
        <v>225</v>
      </c>
    </row>
    <row r="206" spans="3:7" x14ac:dyDescent="0.25">
      <c r="C206" t="s">
        <v>5</v>
      </c>
      <c r="D206" t="s">
        <v>36</v>
      </c>
      <c r="E206" t="s">
        <v>30</v>
      </c>
      <c r="F206" s="4">
        <v>1526</v>
      </c>
      <c r="G206" s="5">
        <v>105</v>
      </c>
    </row>
    <row r="207" spans="3:7" x14ac:dyDescent="0.25">
      <c r="C207" t="s">
        <v>40</v>
      </c>
      <c r="D207" t="s">
        <v>39</v>
      </c>
      <c r="E207" t="s">
        <v>28</v>
      </c>
      <c r="F207" s="4">
        <v>3101</v>
      </c>
      <c r="G207" s="5">
        <v>225</v>
      </c>
    </row>
    <row r="208" spans="3:7" x14ac:dyDescent="0.25">
      <c r="C208" t="s">
        <v>2</v>
      </c>
      <c r="D208" t="s">
        <v>37</v>
      </c>
      <c r="E208" t="s">
        <v>14</v>
      </c>
      <c r="F208" s="4">
        <v>1057</v>
      </c>
      <c r="G208" s="5">
        <v>54</v>
      </c>
    </row>
    <row r="209" spans="3:7" x14ac:dyDescent="0.25">
      <c r="C209" t="s">
        <v>7</v>
      </c>
      <c r="D209" t="s">
        <v>37</v>
      </c>
      <c r="E209" t="s">
        <v>26</v>
      </c>
      <c r="F209" s="4">
        <v>5306</v>
      </c>
      <c r="G209" s="5">
        <v>0</v>
      </c>
    </row>
    <row r="210" spans="3:7" x14ac:dyDescent="0.25">
      <c r="C210" t="s">
        <v>5</v>
      </c>
      <c r="D210" t="s">
        <v>39</v>
      </c>
      <c r="E210" t="s">
        <v>24</v>
      </c>
      <c r="F210" s="4">
        <v>4018</v>
      </c>
      <c r="G210" s="5">
        <v>171</v>
      </c>
    </row>
    <row r="211" spans="3:7" x14ac:dyDescent="0.25">
      <c r="C211" t="s">
        <v>9</v>
      </c>
      <c r="D211" t="s">
        <v>34</v>
      </c>
      <c r="E211" t="s">
        <v>16</v>
      </c>
      <c r="F211" s="4">
        <v>938</v>
      </c>
      <c r="G211" s="5">
        <v>189</v>
      </c>
    </row>
    <row r="212" spans="3:7" x14ac:dyDescent="0.25">
      <c r="C212" t="s">
        <v>7</v>
      </c>
      <c r="D212" t="s">
        <v>38</v>
      </c>
      <c r="E212" t="s">
        <v>18</v>
      </c>
      <c r="F212" s="4">
        <v>1778</v>
      </c>
      <c r="G212" s="5">
        <v>270</v>
      </c>
    </row>
    <row r="213" spans="3:7" x14ac:dyDescent="0.25">
      <c r="C213" t="s">
        <v>6</v>
      </c>
      <c r="D213" t="s">
        <v>39</v>
      </c>
      <c r="E213" t="s">
        <v>30</v>
      </c>
      <c r="F213" s="4">
        <v>1638</v>
      </c>
      <c r="G213" s="5">
        <v>63</v>
      </c>
    </row>
    <row r="214" spans="3:7" x14ac:dyDescent="0.25">
      <c r="C214" t="s">
        <v>41</v>
      </c>
      <c r="D214" t="s">
        <v>38</v>
      </c>
      <c r="E214" t="s">
        <v>25</v>
      </c>
      <c r="F214" s="4">
        <v>154</v>
      </c>
      <c r="G214" s="5">
        <v>21</v>
      </c>
    </row>
    <row r="215" spans="3:7" x14ac:dyDescent="0.25">
      <c r="C215" t="s">
        <v>7</v>
      </c>
      <c r="D215" t="s">
        <v>37</v>
      </c>
      <c r="E215" t="s">
        <v>22</v>
      </c>
      <c r="F215" s="4">
        <v>9835</v>
      </c>
      <c r="G215" s="5">
        <v>207</v>
      </c>
    </row>
    <row r="216" spans="3:7" x14ac:dyDescent="0.25">
      <c r="C216" t="s">
        <v>9</v>
      </c>
      <c r="D216" t="s">
        <v>37</v>
      </c>
      <c r="E216" t="s">
        <v>20</v>
      </c>
      <c r="F216" s="4">
        <v>7273</v>
      </c>
      <c r="G216" s="5">
        <v>96</v>
      </c>
    </row>
    <row r="217" spans="3:7" x14ac:dyDescent="0.25">
      <c r="C217" t="s">
        <v>5</v>
      </c>
      <c r="D217" t="s">
        <v>39</v>
      </c>
      <c r="E217" t="s">
        <v>22</v>
      </c>
      <c r="F217" s="4">
        <v>6909</v>
      </c>
      <c r="G217" s="5">
        <v>81</v>
      </c>
    </row>
    <row r="218" spans="3:7" x14ac:dyDescent="0.25">
      <c r="C218" t="s">
        <v>9</v>
      </c>
      <c r="D218" t="s">
        <v>39</v>
      </c>
      <c r="E218" t="s">
        <v>24</v>
      </c>
      <c r="F218" s="4">
        <v>3920</v>
      </c>
      <c r="G218" s="5">
        <v>306</v>
      </c>
    </row>
    <row r="219" spans="3:7" x14ac:dyDescent="0.25">
      <c r="C219" t="s">
        <v>10</v>
      </c>
      <c r="D219" t="s">
        <v>39</v>
      </c>
      <c r="E219" t="s">
        <v>21</v>
      </c>
      <c r="F219" s="4">
        <v>4858</v>
      </c>
      <c r="G219" s="5">
        <v>279</v>
      </c>
    </row>
    <row r="220" spans="3:7" x14ac:dyDescent="0.25">
      <c r="C220" t="s">
        <v>2</v>
      </c>
      <c r="D220" t="s">
        <v>38</v>
      </c>
      <c r="E220" t="s">
        <v>4</v>
      </c>
      <c r="F220" s="4">
        <v>3549</v>
      </c>
      <c r="G220" s="5">
        <v>3</v>
      </c>
    </row>
    <row r="221" spans="3:7" x14ac:dyDescent="0.25">
      <c r="C221" t="s">
        <v>7</v>
      </c>
      <c r="D221" t="s">
        <v>39</v>
      </c>
      <c r="E221" t="s">
        <v>27</v>
      </c>
      <c r="F221" s="4">
        <v>966</v>
      </c>
      <c r="G221" s="5">
        <v>198</v>
      </c>
    </row>
    <row r="222" spans="3:7" x14ac:dyDescent="0.25">
      <c r="C222" t="s">
        <v>5</v>
      </c>
      <c r="D222" t="s">
        <v>39</v>
      </c>
      <c r="E222" t="s">
        <v>18</v>
      </c>
      <c r="F222" s="4">
        <v>385</v>
      </c>
      <c r="G222" s="5">
        <v>249</v>
      </c>
    </row>
    <row r="223" spans="3:7" x14ac:dyDescent="0.25">
      <c r="C223" t="s">
        <v>6</v>
      </c>
      <c r="D223" t="s">
        <v>34</v>
      </c>
      <c r="E223" t="s">
        <v>16</v>
      </c>
      <c r="F223" s="4">
        <v>2219</v>
      </c>
      <c r="G223" s="5">
        <v>75</v>
      </c>
    </row>
    <row r="224" spans="3:7" x14ac:dyDescent="0.25">
      <c r="C224" t="s">
        <v>9</v>
      </c>
      <c r="D224" t="s">
        <v>36</v>
      </c>
      <c r="E224" t="s">
        <v>32</v>
      </c>
      <c r="F224" s="4">
        <v>2954</v>
      </c>
      <c r="G224" s="5">
        <v>189</v>
      </c>
    </row>
    <row r="225" spans="3:7" x14ac:dyDescent="0.25">
      <c r="C225" t="s">
        <v>7</v>
      </c>
      <c r="D225" t="s">
        <v>36</v>
      </c>
      <c r="E225" t="s">
        <v>32</v>
      </c>
      <c r="F225" s="4">
        <v>280</v>
      </c>
      <c r="G225" s="5">
        <v>87</v>
      </c>
    </row>
    <row r="226" spans="3:7" x14ac:dyDescent="0.25">
      <c r="C226" t="s">
        <v>41</v>
      </c>
      <c r="D226" t="s">
        <v>36</v>
      </c>
      <c r="E226" t="s">
        <v>30</v>
      </c>
      <c r="F226" s="4">
        <v>6118</v>
      </c>
      <c r="G226" s="5">
        <v>174</v>
      </c>
    </row>
    <row r="227" spans="3:7" x14ac:dyDescent="0.25">
      <c r="C227" t="s">
        <v>2</v>
      </c>
      <c r="D227" t="s">
        <v>39</v>
      </c>
      <c r="E227" t="s">
        <v>15</v>
      </c>
      <c r="F227" s="4">
        <v>4802</v>
      </c>
      <c r="G227" s="5">
        <v>36</v>
      </c>
    </row>
    <row r="228" spans="3:7" x14ac:dyDescent="0.25">
      <c r="C228" t="s">
        <v>9</v>
      </c>
      <c r="D228" t="s">
        <v>38</v>
      </c>
      <c r="E228" t="s">
        <v>24</v>
      </c>
      <c r="F228" s="4">
        <v>4137</v>
      </c>
      <c r="G228" s="5">
        <v>60</v>
      </c>
    </row>
    <row r="229" spans="3:7" x14ac:dyDescent="0.25">
      <c r="C229" t="s">
        <v>3</v>
      </c>
      <c r="D229" t="s">
        <v>35</v>
      </c>
      <c r="E229" t="s">
        <v>23</v>
      </c>
      <c r="F229" s="4">
        <v>2023</v>
      </c>
      <c r="G229" s="5">
        <v>78</v>
      </c>
    </row>
    <row r="230" spans="3:7" x14ac:dyDescent="0.25">
      <c r="C230" t="s">
        <v>9</v>
      </c>
      <c r="D230" t="s">
        <v>36</v>
      </c>
      <c r="E230" t="s">
        <v>30</v>
      </c>
      <c r="F230" s="4">
        <v>9051</v>
      </c>
      <c r="G230" s="5">
        <v>57</v>
      </c>
    </row>
    <row r="231" spans="3:7" x14ac:dyDescent="0.25">
      <c r="C231" t="s">
        <v>9</v>
      </c>
      <c r="D231" t="s">
        <v>37</v>
      </c>
      <c r="E231" t="s">
        <v>28</v>
      </c>
      <c r="F231" s="4">
        <v>2919</v>
      </c>
      <c r="G231" s="5">
        <v>45</v>
      </c>
    </row>
    <row r="232" spans="3:7" x14ac:dyDescent="0.25">
      <c r="C232" t="s">
        <v>41</v>
      </c>
      <c r="D232" t="s">
        <v>38</v>
      </c>
      <c r="E232" t="s">
        <v>22</v>
      </c>
      <c r="F232" s="4">
        <v>5915</v>
      </c>
      <c r="G232" s="5">
        <v>3</v>
      </c>
    </row>
    <row r="233" spans="3:7" x14ac:dyDescent="0.25">
      <c r="C233" t="s">
        <v>10</v>
      </c>
      <c r="D233" t="s">
        <v>35</v>
      </c>
      <c r="E233" t="s">
        <v>15</v>
      </c>
      <c r="F233" s="4">
        <v>2562</v>
      </c>
      <c r="G233" s="5">
        <v>6</v>
      </c>
    </row>
    <row r="234" spans="3:7" x14ac:dyDescent="0.25">
      <c r="C234" t="s">
        <v>5</v>
      </c>
      <c r="D234" t="s">
        <v>37</v>
      </c>
      <c r="E234" t="s">
        <v>25</v>
      </c>
      <c r="F234" s="4">
        <v>8813</v>
      </c>
      <c r="G234" s="5">
        <v>21</v>
      </c>
    </row>
    <row r="235" spans="3:7" x14ac:dyDescent="0.25">
      <c r="C235" t="s">
        <v>5</v>
      </c>
      <c r="D235" t="s">
        <v>36</v>
      </c>
      <c r="E235" t="s">
        <v>18</v>
      </c>
      <c r="F235" s="4">
        <v>6111</v>
      </c>
      <c r="G235" s="5">
        <v>3</v>
      </c>
    </row>
    <row r="236" spans="3:7" x14ac:dyDescent="0.25">
      <c r="C236" t="s">
        <v>8</v>
      </c>
      <c r="D236" t="s">
        <v>34</v>
      </c>
      <c r="E236" t="s">
        <v>31</v>
      </c>
      <c r="F236" s="4">
        <v>3507</v>
      </c>
      <c r="G236" s="5">
        <v>288</v>
      </c>
    </row>
    <row r="237" spans="3:7" x14ac:dyDescent="0.25">
      <c r="C237" t="s">
        <v>6</v>
      </c>
      <c r="D237" t="s">
        <v>36</v>
      </c>
      <c r="E237" t="s">
        <v>13</v>
      </c>
      <c r="F237" s="4">
        <v>4319</v>
      </c>
      <c r="G237" s="5">
        <v>30</v>
      </c>
    </row>
    <row r="238" spans="3:7" x14ac:dyDescent="0.25">
      <c r="C238" t="s">
        <v>40</v>
      </c>
      <c r="D238" t="s">
        <v>38</v>
      </c>
      <c r="E238" t="s">
        <v>26</v>
      </c>
      <c r="F238" s="4">
        <v>609</v>
      </c>
      <c r="G238" s="5">
        <v>87</v>
      </c>
    </row>
    <row r="239" spans="3:7" x14ac:dyDescent="0.25">
      <c r="C239" t="s">
        <v>40</v>
      </c>
      <c r="D239" t="s">
        <v>39</v>
      </c>
      <c r="E239" t="s">
        <v>27</v>
      </c>
      <c r="F239" s="4">
        <v>6370</v>
      </c>
      <c r="G239" s="5">
        <v>30</v>
      </c>
    </row>
    <row r="240" spans="3:7" x14ac:dyDescent="0.25">
      <c r="C240" t="s">
        <v>5</v>
      </c>
      <c r="D240" t="s">
        <v>38</v>
      </c>
      <c r="E240" t="s">
        <v>19</v>
      </c>
      <c r="F240" s="4">
        <v>5474</v>
      </c>
      <c r="G240" s="5">
        <v>168</v>
      </c>
    </row>
    <row r="241" spans="3:7" x14ac:dyDescent="0.25">
      <c r="C241" t="s">
        <v>40</v>
      </c>
      <c r="D241" t="s">
        <v>36</v>
      </c>
      <c r="E241" t="s">
        <v>27</v>
      </c>
      <c r="F241" s="4">
        <v>3164</v>
      </c>
      <c r="G241" s="5">
        <v>306</v>
      </c>
    </row>
    <row r="242" spans="3:7" x14ac:dyDescent="0.25">
      <c r="C242" t="s">
        <v>6</v>
      </c>
      <c r="D242" t="s">
        <v>35</v>
      </c>
      <c r="E242" t="s">
        <v>4</v>
      </c>
      <c r="F242" s="4">
        <v>1302</v>
      </c>
      <c r="G242" s="5">
        <v>402</v>
      </c>
    </row>
    <row r="243" spans="3:7" x14ac:dyDescent="0.25">
      <c r="C243" t="s">
        <v>3</v>
      </c>
      <c r="D243" t="s">
        <v>37</v>
      </c>
      <c r="E243" t="s">
        <v>28</v>
      </c>
      <c r="F243" s="4">
        <v>7308</v>
      </c>
      <c r="G243" s="5">
        <v>327</v>
      </c>
    </row>
    <row r="244" spans="3:7" x14ac:dyDescent="0.25">
      <c r="C244" t="s">
        <v>40</v>
      </c>
      <c r="D244" t="s">
        <v>37</v>
      </c>
      <c r="E244" t="s">
        <v>27</v>
      </c>
      <c r="F244" s="4">
        <v>6132</v>
      </c>
      <c r="G244" s="5">
        <v>93</v>
      </c>
    </row>
    <row r="245" spans="3:7" x14ac:dyDescent="0.25">
      <c r="C245" t="s">
        <v>10</v>
      </c>
      <c r="D245" t="s">
        <v>35</v>
      </c>
      <c r="E245" t="s">
        <v>14</v>
      </c>
      <c r="F245" s="4">
        <v>3472</v>
      </c>
      <c r="G245" s="5">
        <v>96</v>
      </c>
    </row>
    <row r="246" spans="3:7" x14ac:dyDescent="0.25">
      <c r="C246" t="s">
        <v>8</v>
      </c>
      <c r="D246" t="s">
        <v>39</v>
      </c>
      <c r="E246" t="s">
        <v>18</v>
      </c>
      <c r="F246" s="4">
        <v>9660</v>
      </c>
      <c r="G246" s="5">
        <v>27</v>
      </c>
    </row>
    <row r="247" spans="3:7" x14ac:dyDescent="0.25">
      <c r="C247" t="s">
        <v>9</v>
      </c>
      <c r="D247" t="s">
        <v>38</v>
      </c>
      <c r="E247" t="s">
        <v>26</v>
      </c>
      <c r="F247" s="4">
        <v>2436</v>
      </c>
      <c r="G247" s="5">
        <v>99</v>
      </c>
    </row>
    <row r="248" spans="3:7" x14ac:dyDescent="0.25">
      <c r="C248" t="s">
        <v>9</v>
      </c>
      <c r="D248" t="s">
        <v>38</v>
      </c>
      <c r="E248" t="s">
        <v>33</v>
      </c>
      <c r="F248" s="4">
        <v>9506</v>
      </c>
      <c r="G248" s="5">
        <v>87</v>
      </c>
    </row>
    <row r="249" spans="3:7" x14ac:dyDescent="0.25">
      <c r="C249" t="s">
        <v>10</v>
      </c>
      <c r="D249" t="s">
        <v>37</v>
      </c>
      <c r="E249" t="s">
        <v>21</v>
      </c>
      <c r="F249" s="4">
        <v>245</v>
      </c>
      <c r="G249" s="5">
        <v>288</v>
      </c>
    </row>
    <row r="250" spans="3:7" x14ac:dyDescent="0.25">
      <c r="C250" t="s">
        <v>8</v>
      </c>
      <c r="D250" t="s">
        <v>35</v>
      </c>
      <c r="E250" t="s">
        <v>20</v>
      </c>
      <c r="F250" s="4">
        <v>2702</v>
      </c>
      <c r="G250" s="5">
        <v>363</v>
      </c>
    </row>
    <row r="251" spans="3:7" x14ac:dyDescent="0.25">
      <c r="C251" t="s">
        <v>10</v>
      </c>
      <c r="D251" t="s">
        <v>34</v>
      </c>
      <c r="E251" t="s">
        <v>17</v>
      </c>
      <c r="F251" s="4">
        <v>700</v>
      </c>
      <c r="G251" s="5">
        <v>87</v>
      </c>
    </row>
    <row r="252" spans="3:7" x14ac:dyDescent="0.25">
      <c r="C252" t="s">
        <v>6</v>
      </c>
      <c r="D252" t="s">
        <v>34</v>
      </c>
      <c r="E252" t="s">
        <v>17</v>
      </c>
      <c r="F252" s="4">
        <v>3759</v>
      </c>
      <c r="G252" s="5">
        <v>150</v>
      </c>
    </row>
    <row r="253" spans="3:7" x14ac:dyDescent="0.25">
      <c r="C253" t="s">
        <v>2</v>
      </c>
      <c r="D253" t="s">
        <v>35</v>
      </c>
      <c r="E253" t="s">
        <v>17</v>
      </c>
      <c r="F253" s="4">
        <v>1589</v>
      </c>
      <c r="G253" s="5">
        <v>303</v>
      </c>
    </row>
    <row r="254" spans="3:7" x14ac:dyDescent="0.25">
      <c r="C254" t="s">
        <v>7</v>
      </c>
      <c r="D254" t="s">
        <v>35</v>
      </c>
      <c r="E254" t="s">
        <v>28</v>
      </c>
      <c r="F254" s="4">
        <v>5194</v>
      </c>
      <c r="G254" s="5">
        <v>288</v>
      </c>
    </row>
    <row r="255" spans="3:7" x14ac:dyDescent="0.25">
      <c r="C255" t="s">
        <v>10</v>
      </c>
      <c r="D255" t="s">
        <v>36</v>
      </c>
      <c r="E255" t="s">
        <v>13</v>
      </c>
      <c r="F255" s="4">
        <v>945</v>
      </c>
      <c r="G255" s="5">
        <v>75</v>
      </c>
    </row>
    <row r="256" spans="3:7" x14ac:dyDescent="0.25">
      <c r="C256" t="s">
        <v>40</v>
      </c>
      <c r="D256" t="s">
        <v>38</v>
      </c>
      <c r="E256" t="s">
        <v>31</v>
      </c>
      <c r="F256" s="4">
        <v>1988</v>
      </c>
      <c r="G256" s="5">
        <v>39</v>
      </c>
    </row>
    <row r="257" spans="3:7" x14ac:dyDescent="0.25">
      <c r="C257" t="s">
        <v>6</v>
      </c>
      <c r="D257" t="s">
        <v>34</v>
      </c>
      <c r="E257" t="s">
        <v>32</v>
      </c>
      <c r="F257" s="4">
        <v>6734</v>
      </c>
      <c r="G257" s="5">
        <v>123</v>
      </c>
    </row>
    <row r="258" spans="3:7" x14ac:dyDescent="0.25">
      <c r="C258" t="s">
        <v>40</v>
      </c>
      <c r="D258" t="s">
        <v>36</v>
      </c>
      <c r="E258" t="s">
        <v>4</v>
      </c>
      <c r="F258" s="4">
        <v>217</v>
      </c>
      <c r="G258" s="5">
        <v>36</v>
      </c>
    </row>
    <row r="259" spans="3:7" x14ac:dyDescent="0.25">
      <c r="C259" t="s">
        <v>5</v>
      </c>
      <c r="D259" t="s">
        <v>34</v>
      </c>
      <c r="E259" t="s">
        <v>22</v>
      </c>
      <c r="F259" s="4">
        <v>6279</v>
      </c>
      <c r="G259" s="5">
        <v>237</v>
      </c>
    </row>
    <row r="260" spans="3:7" x14ac:dyDescent="0.25">
      <c r="C260" t="s">
        <v>40</v>
      </c>
      <c r="D260" t="s">
        <v>36</v>
      </c>
      <c r="E260" t="s">
        <v>13</v>
      </c>
      <c r="F260" s="4">
        <v>4424</v>
      </c>
      <c r="G260" s="5">
        <v>201</v>
      </c>
    </row>
    <row r="261" spans="3:7" x14ac:dyDescent="0.25">
      <c r="C261" t="s">
        <v>2</v>
      </c>
      <c r="D261" t="s">
        <v>36</v>
      </c>
      <c r="E261" t="s">
        <v>17</v>
      </c>
      <c r="F261" s="4">
        <v>189</v>
      </c>
      <c r="G261" s="5">
        <v>48</v>
      </c>
    </row>
    <row r="262" spans="3:7" x14ac:dyDescent="0.25">
      <c r="C262" t="s">
        <v>5</v>
      </c>
      <c r="D262" t="s">
        <v>35</v>
      </c>
      <c r="E262" t="s">
        <v>22</v>
      </c>
      <c r="F262" s="4">
        <v>490</v>
      </c>
      <c r="G262" s="5">
        <v>84</v>
      </c>
    </row>
    <row r="263" spans="3:7" x14ac:dyDescent="0.25">
      <c r="C263" t="s">
        <v>8</v>
      </c>
      <c r="D263" t="s">
        <v>37</v>
      </c>
      <c r="E263" t="s">
        <v>21</v>
      </c>
      <c r="F263" s="4">
        <v>434</v>
      </c>
      <c r="G263" s="5">
        <v>87</v>
      </c>
    </row>
    <row r="264" spans="3:7" x14ac:dyDescent="0.25">
      <c r="C264" t="s">
        <v>7</v>
      </c>
      <c r="D264" t="s">
        <v>38</v>
      </c>
      <c r="E264" t="s">
        <v>30</v>
      </c>
      <c r="F264" s="4">
        <v>10129</v>
      </c>
      <c r="G264" s="5">
        <v>312</v>
      </c>
    </row>
    <row r="265" spans="3:7" x14ac:dyDescent="0.25">
      <c r="C265" t="s">
        <v>3</v>
      </c>
      <c r="D265" t="s">
        <v>39</v>
      </c>
      <c r="E265" t="s">
        <v>28</v>
      </c>
      <c r="F265" s="4">
        <v>1652</v>
      </c>
      <c r="G265" s="5">
        <v>102</v>
      </c>
    </row>
    <row r="266" spans="3:7" x14ac:dyDescent="0.25">
      <c r="C266" t="s">
        <v>8</v>
      </c>
      <c r="D266" t="s">
        <v>38</v>
      </c>
      <c r="E266" t="s">
        <v>21</v>
      </c>
      <c r="F266" s="4">
        <v>6433</v>
      </c>
      <c r="G266" s="5">
        <v>78</v>
      </c>
    </row>
    <row r="267" spans="3:7" x14ac:dyDescent="0.25">
      <c r="C267" t="s">
        <v>3</v>
      </c>
      <c r="D267" t="s">
        <v>34</v>
      </c>
      <c r="E267" t="s">
        <v>23</v>
      </c>
      <c r="F267" s="4">
        <v>2212</v>
      </c>
      <c r="G267" s="5">
        <v>117</v>
      </c>
    </row>
    <row r="268" spans="3:7" x14ac:dyDescent="0.25">
      <c r="C268" t="s">
        <v>41</v>
      </c>
      <c r="D268" t="s">
        <v>35</v>
      </c>
      <c r="E268" t="s">
        <v>19</v>
      </c>
      <c r="F268" s="4">
        <v>609</v>
      </c>
      <c r="G268" s="5">
        <v>99</v>
      </c>
    </row>
    <row r="269" spans="3:7" x14ac:dyDescent="0.25">
      <c r="C269" t="s">
        <v>40</v>
      </c>
      <c r="D269" t="s">
        <v>35</v>
      </c>
      <c r="E269" t="s">
        <v>24</v>
      </c>
      <c r="F269" s="4">
        <v>1638</v>
      </c>
      <c r="G269" s="5">
        <v>48</v>
      </c>
    </row>
    <row r="270" spans="3:7" x14ac:dyDescent="0.25">
      <c r="C270" t="s">
        <v>7</v>
      </c>
      <c r="D270" t="s">
        <v>34</v>
      </c>
      <c r="E270" t="s">
        <v>15</v>
      </c>
      <c r="F270" s="4">
        <v>3829</v>
      </c>
      <c r="G270" s="5">
        <v>24</v>
      </c>
    </row>
    <row r="271" spans="3:7" x14ac:dyDescent="0.25">
      <c r="C271" t="s">
        <v>40</v>
      </c>
      <c r="D271" t="s">
        <v>39</v>
      </c>
      <c r="E271" t="s">
        <v>15</v>
      </c>
      <c r="F271" s="4">
        <v>5775</v>
      </c>
      <c r="G271" s="5">
        <v>42</v>
      </c>
    </row>
    <row r="272" spans="3:7" x14ac:dyDescent="0.25">
      <c r="C272" t="s">
        <v>6</v>
      </c>
      <c r="D272" t="s">
        <v>35</v>
      </c>
      <c r="E272" t="s">
        <v>20</v>
      </c>
      <c r="F272" s="4">
        <v>1071</v>
      </c>
      <c r="G272" s="5">
        <v>270</v>
      </c>
    </row>
    <row r="273" spans="3:7" x14ac:dyDescent="0.25">
      <c r="C273" t="s">
        <v>8</v>
      </c>
      <c r="D273" t="s">
        <v>36</v>
      </c>
      <c r="E273" t="s">
        <v>23</v>
      </c>
      <c r="F273" s="4">
        <v>5019</v>
      </c>
      <c r="G273" s="5">
        <v>150</v>
      </c>
    </row>
    <row r="274" spans="3:7" x14ac:dyDescent="0.25">
      <c r="C274" t="s">
        <v>2</v>
      </c>
      <c r="D274" t="s">
        <v>37</v>
      </c>
      <c r="E274" t="s">
        <v>15</v>
      </c>
      <c r="F274" s="4">
        <v>2863</v>
      </c>
      <c r="G274" s="5">
        <v>42</v>
      </c>
    </row>
    <row r="275" spans="3:7" x14ac:dyDescent="0.25">
      <c r="C275" t="s">
        <v>40</v>
      </c>
      <c r="D275" t="s">
        <v>35</v>
      </c>
      <c r="E275" t="s">
        <v>29</v>
      </c>
      <c r="F275" s="4">
        <v>1617</v>
      </c>
      <c r="G275" s="5">
        <v>126</v>
      </c>
    </row>
    <row r="276" spans="3:7" x14ac:dyDescent="0.25">
      <c r="C276" t="s">
        <v>6</v>
      </c>
      <c r="D276" t="s">
        <v>37</v>
      </c>
      <c r="E276" t="s">
        <v>26</v>
      </c>
      <c r="F276" s="4">
        <v>6818</v>
      </c>
      <c r="G276" s="5">
        <v>6</v>
      </c>
    </row>
    <row r="277" spans="3:7" x14ac:dyDescent="0.25">
      <c r="C277" t="s">
        <v>3</v>
      </c>
      <c r="D277" t="s">
        <v>35</v>
      </c>
      <c r="E277" t="s">
        <v>15</v>
      </c>
      <c r="F277" s="4">
        <v>6657</v>
      </c>
      <c r="G277" s="5">
        <v>276</v>
      </c>
    </row>
    <row r="278" spans="3:7" x14ac:dyDescent="0.25">
      <c r="C278" t="s">
        <v>3</v>
      </c>
      <c r="D278" t="s">
        <v>34</v>
      </c>
      <c r="E278" t="s">
        <v>17</v>
      </c>
      <c r="F278" s="4">
        <v>2919</v>
      </c>
      <c r="G278" s="5">
        <v>93</v>
      </c>
    </row>
    <row r="279" spans="3:7" x14ac:dyDescent="0.25">
      <c r="C279" t="s">
        <v>2</v>
      </c>
      <c r="D279" t="s">
        <v>36</v>
      </c>
      <c r="E279" t="s">
        <v>31</v>
      </c>
      <c r="F279" s="4">
        <v>3094</v>
      </c>
      <c r="G279" s="5">
        <v>246</v>
      </c>
    </row>
    <row r="280" spans="3:7" x14ac:dyDescent="0.25">
      <c r="C280" t="s">
        <v>6</v>
      </c>
      <c r="D280" t="s">
        <v>39</v>
      </c>
      <c r="E280" t="s">
        <v>24</v>
      </c>
      <c r="F280" s="4">
        <v>2989</v>
      </c>
      <c r="G280" s="5">
        <v>3</v>
      </c>
    </row>
    <row r="281" spans="3:7" x14ac:dyDescent="0.25">
      <c r="C281" t="s">
        <v>8</v>
      </c>
      <c r="D281" t="s">
        <v>38</v>
      </c>
      <c r="E281" t="s">
        <v>27</v>
      </c>
      <c r="F281" s="4">
        <v>2268</v>
      </c>
      <c r="G281" s="5">
        <v>63</v>
      </c>
    </row>
    <row r="282" spans="3:7" x14ac:dyDescent="0.25">
      <c r="C282" t="s">
        <v>5</v>
      </c>
      <c r="D282" t="s">
        <v>35</v>
      </c>
      <c r="E282" t="s">
        <v>31</v>
      </c>
      <c r="F282" s="4">
        <v>4753</v>
      </c>
      <c r="G282" s="5">
        <v>246</v>
      </c>
    </row>
    <row r="283" spans="3:7" x14ac:dyDescent="0.25">
      <c r="C283" t="s">
        <v>2</v>
      </c>
      <c r="D283" t="s">
        <v>34</v>
      </c>
      <c r="E283" t="s">
        <v>19</v>
      </c>
      <c r="F283" s="4">
        <v>7511</v>
      </c>
      <c r="G283" s="5">
        <v>120</v>
      </c>
    </row>
    <row r="284" spans="3:7" x14ac:dyDescent="0.25">
      <c r="C284" t="s">
        <v>2</v>
      </c>
      <c r="D284" t="s">
        <v>38</v>
      </c>
      <c r="E284" t="s">
        <v>31</v>
      </c>
      <c r="F284" s="4">
        <v>4326</v>
      </c>
      <c r="G284" s="5">
        <v>348</v>
      </c>
    </row>
    <row r="285" spans="3:7" x14ac:dyDescent="0.25">
      <c r="C285" t="s">
        <v>41</v>
      </c>
      <c r="D285" t="s">
        <v>34</v>
      </c>
      <c r="E285" t="s">
        <v>23</v>
      </c>
      <c r="F285" s="4">
        <v>4935</v>
      </c>
      <c r="G285" s="5">
        <v>126</v>
      </c>
    </row>
    <row r="286" spans="3:7" x14ac:dyDescent="0.25">
      <c r="C286" t="s">
        <v>6</v>
      </c>
      <c r="D286" t="s">
        <v>35</v>
      </c>
      <c r="E286" t="s">
        <v>30</v>
      </c>
      <c r="F286" s="4">
        <v>4781</v>
      </c>
      <c r="G286" s="5">
        <v>123</v>
      </c>
    </row>
    <row r="287" spans="3:7" x14ac:dyDescent="0.25">
      <c r="C287" t="s">
        <v>5</v>
      </c>
      <c r="D287" t="s">
        <v>38</v>
      </c>
      <c r="E287" t="s">
        <v>25</v>
      </c>
      <c r="F287" s="4">
        <v>7483</v>
      </c>
      <c r="G287" s="5">
        <v>45</v>
      </c>
    </row>
    <row r="288" spans="3:7" x14ac:dyDescent="0.25">
      <c r="C288" t="s">
        <v>10</v>
      </c>
      <c r="D288" t="s">
        <v>38</v>
      </c>
      <c r="E288" t="s">
        <v>4</v>
      </c>
      <c r="F288" s="4">
        <v>6860</v>
      </c>
      <c r="G288" s="5">
        <v>126</v>
      </c>
    </row>
    <row r="289" spans="3:7" x14ac:dyDescent="0.25">
      <c r="C289" t="s">
        <v>40</v>
      </c>
      <c r="D289" t="s">
        <v>37</v>
      </c>
      <c r="E289" t="s">
        <v>29</v>
      </c>
      <c r="F289" s="4">
        <v>9002</v>
      </c>
      <c r="G289" s="5">
        <v>72</v>
      </c>
    </row>
    <row r="290" spans="3:7" x14ac:dyDescent="0.25">
      <c r="C290" t="s">
        <v>6</v>
      </c>
      <c r="D290" t="s">
        <v>36</v>
      </c>
      <c r="E290" t="s">
        <v>29</v>
      </c>
      <c r="F290" s="4">
        <v>1400</v>
      </c>
      <c r="G290" s="5">
        <v>135</v>
      </c>
    </row>
    <row r="291" spans="3:7" x14ac:dyDescent="0.25">
      <c r="C291" t="s">
        <v>10</v>
      </c>
      <c r="D291" t="s">
        <v>34</v>
      </c>
      <c r="E291" t="s">
        <v>22</v>
      </c>
      <c r="F291" s="4">
        <v>4053</v>
      </c>
      <c r="G291" s="5">
        <v>24</v>
      </c>
    </row>
    <row r="292" spans="3:7" x14ac:dyDescent="0.25">
      <c r="C292" t="s">
        <v>7</v>
      </c>
      <c r="D292" t="s">
        <v>36</v>
      </c>
      <c r="E292" t="s">
        <v>31</v>
      </c>
      <c r="F292" s="4">
        <v>2149</v>
      </c>
      <c r="G292" s="5">
        <v>117</v>
      </c>
    </row>
    <row r="293" spans="3:7" x14ac:dyDescent="0.25">
      <c r="C293" t="s">
        <v>3</v>
      </c>
      <c r="D293" t="s">
        <v>39</v>
      </c>
      <c r="E293" t="s">
        <v>29</v>
      </c>
      <c r="F293" s="4">
        <v>3640</v>
      </c>
      <c r="G293" s="5">
        <v>51</v>
      </c>
    </row>
    <row r="294" spans="3:7" x14ac:dyDescent="0.25">
      <c r="C294" t="s">
        <v>2</v>
      </c>
      <c r="D294" t="s">
        <v>39</v>
      </c>
      <c r="E294" t="s">
        <v>23</v>
      </c>
      <c r="F294" s="4">
        <v>630</v>
      </c>
      <c r="G294" s="5">
        <v>36</v>
      </c>
    </row>
    <row r="295" spans="3:7" x14ac:dyDescent="0.25">
      <c r="C295" t="s">
        <v>9</v>
      </c>
      <c r="D295" t="s">
        <v>35</v>
      </c>
      <c r="E295" t="s">
        <v>27</v>
      </c>
      <c r="F295" s="4">
        <v>2429</v>
      </c>
      <c r="G295" s="5">
        <v>144</v>
      </c>
    </row>
    <row r="296" spans="3:7" x14ac:dyDescent="0.25">
      <c r="C296" t="s">
        <v>9</v>
      </c>
      <c r="D296" t="s">
        <v>36</v>
      </c>
      <c r="E296" t="s">
        <v>25</v>
      </c>
      <c r="F296" s="4">
        <v>2142</v>
      </c>
      <c r="G296" s="5">
        <v>114</v>
      </c>
    </row>
    <row r="297" spans="3:7" x14ac:dyDescent="0.25">
      <c r="C297" t="s">
        <v>7</v>
      </c>
      <c r="D297" t="s">
        <v>37</v>
      </c>
      <c r="E297" t="s">
        <v>30</v>
      </c>
      <c r="F297" s="4">
        <v>6454</v>
      </c>
      <c r="G297" s="5">
        <v>54</v>
      </c>
    </row>
    <row r="298" spans="3:7" x14ac:dyDescent="0.25">
      <c r="C298" t="s">
        <v>7</v>
      </c>
      <c r="D298" t="s">
        <v>37</v>
      </c>
      <c r="E298" t="s">
        <v>16</v>
      </c>
      <c r="F298" s="4">
        <v>4487</v>
      </c>
      <c r="G298" s="5">
        <v>333</v>
      </c>
    </row>
    <row r="299" spans="3:7" x14ac:dyDescent="0.25">
      <c r="C299" t="s">
        <v>3</v>
      </c>
      <c r="D299" t="s">
        <v>37</v>
      </c>
      <c r="E299" t="s">
        <v>4</v>
      </c>
      <c r="F299" s="4">
        <v>938</v>
      </c>
      <c r="G299" s="5">
        <v>366</v>
      </c>
    </row>
    <row r="300" spans="3:7" x14ac:dyDescent="0.25">
      <c r="C300" t="s">
        <v>3</v>
      </c>
      <c r="D300" t="s">
        <v>38</v>
      </c>
      <c r="E300" t="s">
        <v>26</v>
      </c>
      <c r="F300" s="4">
        <v>8841</v>
      </c>
      <c r="G300" s="5">
        <v>303</v>
      </c>
    </row>
    <row r="301" spans="3:7" x14ac:dyDescent="0.25">
      <c r="C301" t="s">
        <v>2</v>
      </c>
      <c r="D301" t="s">
        <v>39</v>
      </c>
      <c r="E301" t="s">
        <v>33</v>
      </c>
      <c r="F301" s="4">
        <v>4018</v>
      </c>
      <c r="G301" s="5">
        <v>126</v>
      </c>
    </row>
    <row r="302" spans="3:7" x14ac:dyDescent="0.25">
      <c r="C302" t="s">
        <v>41</v>
      </c>
      <c r="D302" t="s">
        <v>37</v>
      </c>
      <c r="E302" t="s">
        <v>15</v>
      </c>
      <c r="F302" s="4">
        <v>714</v>
      </c>
      <c r="G302" s="5">
        <v>231</v>
      </c>
    </row>
    <row r="303" spans="3:7" x14ac:dyDescent="0.25">
      <c r="C303" t="s">
        <v>9</v>
      </c>
      <c r="D303" t="s">
        <v>38</v>
      </c>
      <c r="E303" t="s">
        <v>25</v>
      </c>
      <c r="F303" s="4">
        <v>3850</v>
      </c>
      <c r="G303" s="5">
        <v>102</v>
      </c>
    </row>
    <row r="304" spans="3:7" x14ac:dyDescent="0.25">
      <c r="F304" s="4"/>
      <c r="G304" s="5"/>
    </row>
    <row r="305" spans="6:7" x14ac:dyDescent="0.25">
      <c r="F305" s="4"/>
      <c r="G305" s="5"/>
    </row>
    <row r="306" spans="6:7" x14ac:dyDescent="0.25">
      <c r="F306" s="4"/>
      <c r="G306" s="5"/>
    </row>
    <row r="307" spans="6:7" x14ac:dyDescent="0.25">
      <c r="F307" s="4"/>
      <c r="G307" s="5"/>
    </row>
    <row r="308" spans="6:7" x14ac:dyDescent="0.25">
      <c r="F308" s="4"/>
      <c r="G308" s="5"/>
    </row>
    <row r="309" spans="6:7" x14ac:dyDescent="0.25">
      <c r="F309" s="4"/>
      <c r="G309" s="5"/>
    </row>
    <row r="310" spans="6:7" x14ac:dyDescent="0.25">
      <c r="F310" s="4"/>
      <c r="G310" s="5"/>
    </row>
    <row r="311" spans="6:7" x14ac:dyDescent="0.25">
      <c r="F311" s="4"/>
      <c r="G311" s="5"/>
    </row>
    <row r="312" spans="6:7" x14ac:dyDescent="0.25">
      <c r="F312" s="4"/>
      <c r="G312" s="5"/>
    </row>
    <row r="313" spans="6:7" x14ac:dyDescent="0.25">
      <c r="F313" s="4"/>
      <c r="G313" s="5"/>
    </row>
    <row r="314" spans="6:7" x14ac:dyDescent="0.25">
      <c r="F314" s="4"/>
      <c r="G314" s="5"/>
    </row>
    <row r="315" spans="6:7" x14ac:dyDescent="0.25">
      <c r="F315" s="4"/>
      <c r="G315" s="5"/>
    </row>
    <row r="316" spans="6:7" x14ac:dyDescent="0.25">
      <c r="F316" s="4"/>
      <c r="G316" s="5"/>
    </row>
    <row r="317" spans="6:7" x14ac:dyDescent="0.25">
      <c r="F317" s="4"/>
      <c r="G317" s="5"/>
    </row>
    <row r="318" spans="6:7" x14ac:dyDescent="0.25">
      <c r="F318" s="4"/>
      <c r="G318" s="5"/>
    </row>
    <row r="319" spans="6:7" x14ac:dyDescent="0.25">
      <c r="F319" s="4"/>
      <c r="G319" s="5"/>
    </row>
    <row r="320" spans="6: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FC465-2D1F-4D1D-BB3B-5BFADCDA6F91}">
  <dimension ref="A1:G17"/>
  <sheetViews>
    <sheetView workbookViewId="0">
      <selection activeCell="F3" sqref="F3"/>
    </sheetView>
  </sheetViews>
  <sheetFormatPr defaultRowHeight="15" x14ac:dyDescent="0.25"/>
  <cols>
    <col min="1" max="1" width="1.7109375" customWidth="1"/>
    <col min="2" max="2" width="3.7109375" customWidth="1"/>
    <col min="3" max="3" width="18.5703125" customWidth="1"/>
    <col min="4" max="4" width="14.85546875" bestFit="1" customWidth="1"/>
    <col min="6" max="6" width="16.28515625" bestFit="1" customWidth="1"/>
    <col min="7" max="7" width="14.85546875" bestFit="1" customWidth="1"/>
  </cols>
  <sheetData>
    <row r="1" spans="1:7" s="2" customFormat="1" ht="52.5" customHeight="1" x14ac:dyDescent="0.25">
      <c r="A1" s="1"/>
      <c r="C1" s="3" t="s">
        <v>90</v>
      </c>
    </row>
    <row r="3" spans="1:7" x14ac:dyDescent="0.25">
      <c r="C3" t="s">
        <v>97</v>
      </c>
      <c r="F3" t="s">
        <v>98</v>
      </c>
    </row>
    <row r="4" spans="1:7" x14ac:dyDescent="0.25">
      <c r="C4" s="22" t="s">
        <v>78</v>
      </c>
      <c r="D4" t="s">
        <v>80</v>
      </c>
      <c r="F4" s="22" t="s">
        <v>78</v>
      </c>
      <c r="G4" t="s">
        <v>80</v>
      </c>
    </row>
    <row r="5" spans="1:7" x14ac:dyDescent="0.25">
      <c r="C5" s="23" t="s">
        <v>38</v>
      </c>
      <c r="D5" s="24">
        <v>25221</v>
      </c>
      <c r="F5" s="23" t="s">
        <v>38</v>
      </c>
      <c r="G5" s="24">
        <v>6069</v>
      </c>
    </row>
    <row r="6" spans="1:7" x14ac:dyDescent="0.25">
      <c r="C6" s="26" t="s">
        <v>5</v>
      </c>
      <c r="D6" s="24">
        <v>25221</v>
      </c>
      <c r="F6" s="26" t="s">
        <v>41</v>
      </c>
      <c r="G6" s="24">
        <v>6069</v>
      </c>
    </row>
    <row r="7" spans="1:7" x14ac:dyDescent="0.25">
      <c r="C7" s="23" t="s">
        <v>36</v>
      </c>
      <c r="D7" s="24">
        <v>39620</v>
      </c>
      <c r="F7" s="23" t="s">
        <v>36</v>
      </c>
      <c r="G7" s="24">
        <v>5019</v>
      </c>
    </row>
    <row r="8" spans="1:7" x14ac:dyDescent="0.25">
      <c r="C8" s="26" t="s">
        <v>5</v>
      </c>
      <c r="D8" s="24">
        <v>39620</v>
      </c>
      <c r="F8" s="26" t="s">
        <v>8</v>
      </c>
      <c r="G8" s="24">
        <v>5019</v>
      </c>
    </row>
    <row r="9" spans="1:7" x14ac:dyDescent="0.25">
      <c r="C9" s="23" t="s">
        <v>34</v>
      </c>
      <c r="D9" s="24">
        <v>41559</v>
      </c>
      <c r="F9" s="23" t="s">
        <v>34</v>
      </c>
      <c r="G9" s="24">
        <v>5516</v>
      </c>
    </row>
    <row r="10" spans="1:7" x14ac:dyDescent="0.25">
      <c r="C10" s="26" t="s">
        <v>5</v>
      </c>
      <c r="D10" s="24">
        <v>41559</v>
      </c>
      <c r="F10" s="26" t="s">
        <v>8</v>
      </c>
      <c r="G10" s="24">
        <v>5516</v>
      </c>
    </row>
    <row r="11" spans="1:7" x14ac:dyDescent="0.25">
      <c r="C11" s="23" t="s">
        <v>37</v>
      </c>
      <c r="D11" s="24">
        <v>43568</v>
      </c>
      <c r="F11" s="23" t="s">
        <v>37</v>
      </c>
      <c r="G11" s="24">
        <v>7987</v>
      </c>
    </row>
    <row r="12" spans="1:7" x14ac:dyDescent="0.25">
      <c r="C12" s="26" t="s">
        <v>7</v>
      </c>
      <c r="D12" s="24">
        <v>43568</v>
      </c>
      <c r="F12" s="26" t="s">
        <v>10</v>
      </c>
      <c r="G12" s="24">
        <v>7987</v>
      </c>
    </row>
    <row r="13" spans="1:7" x14ac:dyDescent="0.25">
      <c r="C13" s="23" t="s">
        <v>39</v>
      </c>
      <c r="D13" s="24">
        <v>45752</v>
      </c>
      <c r="F13" s="23" t="s">
        <v>39</v>
      </c>
      <c r="G13" s="24">
        <v>3976</v>
      </c>
    </row>
    <row r="14" spans="1:7" x14ac:dyDescent="0.25">
      <c r="C14" s="26" t="s">
        <v>2</v>
      </c>
      <c r="D14" s="24">
        <v>45752</v>
      </c>
      <c r="F14" s="26" t="s">
        <v>41</v>
      </c>
      <c r="G14" s="24">
        <v>3976</v>
      </c>
    </row>
    <row r="15" spans="1:7" x14ac:dyDescent="0.25">
      <c r="C15" s="23" t="s">
        <v>35</v>
      </c>
      <c r="D15" s="24">
        <v>38325</v>
      </c>
      <c r="F15" s="23" t="s">
        <v>35</v>
      </c>
      <c r="G15" s="24">
        <v>2142</v>
      </c>
    </row>
    <row r="16" spans="1:7" x14ac:dyDescent="0.25">
      <c r="C16" s="26" t="s">
        <v>40</v>
      </c>
      <c r="D16" s="24">
        <v>38325</v>
      </c>
      <c r="F16" s="26" t="s">
        <v>2</v>
      </c>
      <c r="G16" s="24">
        <v>2142</v>
      </c>
    </row>
    <row r="17" spans="3:7" x14ac:dyDescent="0.25">
      <c r="C17" s="23" t="s">
        <v>79</v>
      </c>
      <c r="D17" s="24">
        <v>234045</v>
      </c>
      <c r="F17" s="23" t="s">
        <v>79</v>
      </c>
      <c r="G17" s="24">
        <v>30709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71E7-2297-4ABF-AA28-CC479781DE26}">
  <dimension ref="A1:H26"/>
  <sheetViews>
    <sheetView tabSelected="1" workbookViewId="0">
      <selection activeCell="O26" sqref="O26"/>
    </sheetView>
  </sheetViews>
  <sheetFormatPr defaultRowHeight="15" x14ac:dyDescent="0.25"/>
  <cols>
    <col min="1" max="1" width="1.7109375" customWidth="1"/>
    <col min="2" max="2" width="3.7109375" customWidth="1"/>
    <col min="3" max="3" width="21.85546875" bestFit="1" customWidth="1"/>
    <col min="4" max="6" width="10.85546875" bestFit="1" customWidth="1"/>
  </cols>
  <sheetData>
    <row r="1" spans="1:8" s="2" customFormat="1" ht="52.5" customHeight="1" x14ac:dyDescent="0.25">
      <c r="A1" s="1"/>
      <c r="C1" s="3" t="s">
        <v>96</v>
      </c>
    </row>
    <row r="3" spans="1:8" x14ac:dyDescent="0.25">
      <c r="C3" s="22" t="s">
        <v>78</v>
      </c>
      <c r="D3" t="s">
        <v>99</v>
      </c>
    </row>
    <row r="4" spans="1:8" x14ac:dyDescent="0.25">
      <c r="C4" s="23" t="s">
        <v>30</v>
      </c>
      <c r="D4" s="27">
        <v>25899.020000000011</v>
      </c>
      <c r="H4" t="s">
        <v>100</v>
      </c>
    </row>
    <row r="5" spans="1:8" x14ac:dyDescent="0.25">
      <c r="C5" s="23" t="s">
        <v>22</v>
      </c>
      <c r="D5" s="27">
        <v>46234.960000000006</v>
      </c>
    </row>
    <row r="6" spans="1:8" x14ac:dyDescent="0.25">
      <c r="C6" s="23" t="s">
        <v>26</v>
      </c>
      <c r="D6" s="27">
        <v>58277.8</v>
      </c>
    </row>
    <row r="7" spans="1:8" x14ac:dyDescent="0.25">
      <c r="C7" s="23" t="s">
        <v>28</v>
      </c>
      <c r="D7" s="27">
        <v>39084.340000000004</v>
      </c>
    </row>
    <row r="8" spans="1:8" x14ac:dyDescent="0.25">
      <c r="C8" s="23" t="s">
        <v>18</v>
      </c>
      <c r="D8" s="27">
        <v>40814.559999999998</v>
      </c>
    </row>
    <row r="9" spans="1:8" x14ac:dyDescent="0.25">
      <c r="C9" s="23" t="s">
        <v>17</v>
      </c>
      <c r="D9" s="27">
        <v>56471.590000000004</v>
      </c>
    </row>
    <row r="10" spans="1:8" x14ac:dyDescent="0.25">
      <c r="C10" s="23" t="s">
        <v>23</v>
      </c>
      <c r="D10" s="27">
        <v>44884.12</v>
      </c>
    </row>
    <row r="11" spans="1:8" x14ac:dyDescent="0.25">
      <c r="C11" s="23" t="s">
        <v>29</v>
      </c>
      <c r="D11" s="27">
        <v>36700.840000000004</v>
      </c>
    </row>
    <row r="12" spans="1:8" x14ac:dyDescent="0.25">
      <c r="C12" s="23" t="s">
        <v>16</v>
      </c>
      <c r="D12" s="27">
        <v>43177.340000000004</v>
      </c>
    </row>
    <row r="13" spans="1:8" x14ac:dyDescent="0.25">
      <c r="C13" s="23" t="s">
        <v>27</v>
      </c>
      <c r="D13" s="27">
        <v>19572.14</v>
      </c>
    </row>
    <row r="14" spans="1:8" x14ac:dyDescent="0.25">
      <c r="C14" s="23" t="s">
        <v>33</v>
      </c>
      <c r="D14" s="27">
        <v>46226.020000000004</v>
      </c>
    </row>
    <row r="15" spans="1:8" x14ac:dyDescent="0.25">
      <c r="C15" s="23" t="s">
        <v>31</v>
      </c>
      <c r="D15" s="27">
        <v>29518.43</v>
      </c>
    </row>
    <row r="16" spans="1:8" x14ac:dyDescent="0.25">
      <c r="C16" s="23" t="s">
        <v>21</v>
      </c>
      <c r="D16" s="27">
        <v>26000</v>
      </c>
    </row>
    <row r="17" spans="3:4" x14ac:dyDescent="0.25">
      <c r="C17" s="23" t="s">
        <v>25</v>
      </c>
      <c r="D17" s="27">
        <v>29678.099999999995</v>
      </c>
    </row>
    <row r="18" spans="3:4" x14ac:dyDescent="0.25">
      <c r="C18" s="23" t="s">
        <v>19</v>
      </c>
      <c r="D18" s="27">
        <v>29800.160000000003</v>
      </c>
    </row>
    <row r="19" spans="3:4" x14ac:dyDescent="0.25">
      <c r="C19" s="23" t="s">
        <v>4</v>
      </c>
      <c r="D19" s="27">
        <v>14946.919999999998</v>
      </c>
    </row>
    <row r="20" spans="3:4" x14ac:dyDescent="0.25">
      <c r="C20" s="23" t="s">
        <v>32</v>
      </c>
      <c r="D20" s="27">
        <v>52063.35</v>
      </c>
    </row>
    <row r="21" spans="3:4" x14ac:dyDescent="0.25">
      <c r="C21" s="23" t="s">
        <v>13</v>
      </c>
      <c r="D21" s="27">
        <v>29721.27</v>
      </c>
    </row>
    <row r="22" spans="3:4" x14ac:dyDescent="0.25">
      <c r="C22" s="23" t="s">
        <v>14</v>
      </c>
      <c r="D22" s="27">
        <v>19525.600000000002</v>
      </c>
    </row>
    <row r="23" spans="3:4" x14ac:dyDescent="0.25">
      <c r="C23" s="23" t="s">
        <v>24</v>
      </c>
      <c r="D23" s="27">
        <v>30189.32</v>
      </c>
    </row>
    <row r="24" spans="3:4" x14ac:dyDescent="0.25">
      <c r="C24" s="23" t="s">
        <v>20</v>
      </c>
      <c r="D24" s="27">
        <v>31390.480000000003</v>
      </c>
    </row>
    <row r="25" spans="3:4" x14ac:dyDescent="0.25">
      <c r="C25" s="23" t="s">
        <v>15</v>
      </c>
      <c r="D25" s="27">
        <v>50988.91</v>
      </c>
    </row>
    <row r="26" spans="3:4" x14ac:dyDescent="0.25">
      <c r="C26" s="23" t="s">
        <v>79</v>
      </c>
      <c r="D26" s="2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1D383-B914-41A7-9344-247C70F2883C}">
  <dimension ref="A1:K28"/>
  <sheetViews>
    <sheetView workbookViewId="0">
      <selection activeCell="C1" sqref="C1"/>
    </sheetView>
  </sheetViews>
  <sheetFormatPr defaultRowHeight="15" x14ac:dyDescent="0.25"/>
  <cols>
    <col min="1" max="1" width="1.7109375" customWidth="1"/>
    <col min="2" max="2" width="3.7109375" customWidth="1"/>
    <col min="3" max="3" width="16.5703125" customWidth="1"/>
    <col min="5" max="5" width="21.28515625" customWidth="1"/>
    <col min="6" max="6" width="11.140625" bestFit="1" customWidth="1"/>
    <col min="7" max="7" width="9.42578125" bestFit="1" customWidth="1"/>
  </cols>
  <sheetData>
    <row r="1" spans="1:11" s="2" customFormat="1" ht="52.5" customHeight="1" x14ac:dyDescent="0.25">
      <c r="A1" s="1"/>
      <c r="C1" s="3" t="s">
        <v>101</v>
      </c>
    </row>
    <row r="4" spans="1:11" x14ac:dyDescent="0.25">
      <c r="C4" s="29" t="s">
        <v>102</v>
      </c>
      <c r="E4" s="29" t="s">
        <v>103</v>
      </c>
      <c r="F4" s="35" t="s">
        <v>34</v>
      </c>
      <c r="K4" t="s">
        <v>104</v>
      </c>
    </row>
    <row r="5" spans="1:11" x14ac:dyDescent="0.25">
      <c r="C5" t="str" cm="1">
        <f t="array" ref="C5:C10">_xlfn.UNIQUE(Data[Geography])</f>
        <v>New Zealand</v>
      </c>
    </row>
    <row r="6" spans="1:11" x14ac:dyDescent="0.25">
      <c r="C6" t="str">
        <v>USA</v>
      </c>
      <c r="E6" s="29" t="s">
        <v>105</v>
      </c>
    </row>
    <row r="7" spans="1:11" x14ac:dyDescent="0.25">
      <c r="C7" t="str">
        <v>Canada</v>
      </c>
    </row>
    <row r="8" spans="1:11" x14ac:dyDescent="0.25">
      <c r="C8" t="str">
        <v>UK</v>
      </c>
      <c r="E8" s="29" t="s">
        <v>106</v>
      </c>
      <c r="F8" s="29">
        <f>COUNTIFS(Data[Geography],F4)</f>
        <v>58</v>
      </c>
      <c r="G8" s="29"/>
      <c r="H8" s="29"/>
      <c r="K8" t="s">
        <v>107</v>
      </c>
    </row>
    <row r="9" spans="1:11" x14ac:dyDescent="0.25">
      <c r="C9" t="str">
        <v>Australia</v>
      </c>
    </row>
    <row r="10" spans="1:11" x14ac:dyDescent="0.25">
      <c r="C10" t="str">
        <v>India</v>
      </c>
      <c r="E10" s="29"/>
      <c r="F10" s="30" t="s">
        <v>108</v>
      </c>
      <c r="G10" s="30" t="s">
        <v>109</v>
      </c>
      <c r="H10" s="29"/>
    </row>
    <row r="11" spans="1:11" x14ac:dyDescent="0.25">
      <c r="E11" t="s">
        <v>110</v>
      </c>
      <c r="F11" s="13">
        <f>SUMIFS(Data[Amount],Data[Geography],$F$4)</f>
        <v>252469</v>
      </c>
      <c r="G11" s="13">
        <f>AVERAGEIFS(Data[Amount],Data[Geography],$F$4)</f>
        <v>4352.9137931034484</v>
      </c>
      <c r="K11" t="s">
        <v>113</v>
      </c>
    </row>
    <row r="12" spans="1:11" x14ac:dyDescent="0.25">
      <c r="E12" t="s">
        <v>93</v>
      </c>
      <c r="F12" s="13">
        <f>SUMIFS(Data[Cost],Data[Geography],$F$4)</f>
        <v>80681.400000000038</v>
      </c>
      <c r="G12" s="13">
        <f>AVERAGEIFS(Data[Cost],Data[Geography],$F$4)</f>
        <v>1391.0586206896558</v>
      </c>
      <c r="K12" t="s">
        <v>114</v>
      </c>
    </row>
    <row r="13" spans="1:11" x14ac:dyDescent="0.25">
      <c r="E13" t="s">
        <v>111</v>
      </c>
      <c r="F13" s="13">
        <f>F11-F12</f>
        <v>171787.59999999998</v>
      </c>
      <c r="G13" s="13">
        <f>G11-G12</f>
        <v>2961.8551724137924</v>
      </c>
    </row>
    <row r="14" spans="1:11" x14ac:dyDescent="0.25">
      <c r="E14" t="s">
        <v>112</v>
      </c>
      <c r="F14" s="28">
        <f>SUMIFS(Data[Units],Data[Geography],$F$4)</f>
        <v>8760</v>
      </c>
      <c r="G14" s="28">
        <f>AVERAGEIFS(Data[Units],Data[Geography],$F$4)</f>
        <v>151.0344827586207</v>
      </c>
    </row>
    <row r="16" spans="1:11" x14ac:dyDescent="0.25">
      <c r="E16" s="29" t="s">
        <v>115</v>
      </c>
      <c r="F16" s="29"/>
      <c r="G16" s="29"/>
      <c r="H16" s="29"/>
    </row>
    <row r="18" spans="5:11" x14ac:dyDescent="0.25">
      <c r="E18" s="30"/>
      <c r="F18" s="30" t="s">
        <v>1</v>
      </c>
      <c r="G18" s="30" t="s">
        <v>50</v>
      </c>
      <c r="H18" s="30"/>
    </row>
    <row r="19" spans="5:11" x14ac:dyDescent="0.25">
      <c r="E19" t="str" cm="1">
        <f t="array" ref="E19:E28">_xlfn.UNIQUE(Data[Sales Person])</f>
        <v>Ram Mahesh</v>
      </c>
      <c r="F19">
        <f>SUMIFS(Data[Amount], Data[Sales Person],E19,Data[Geography],$F$4)</f>
        <v>24647</v>
      </c>
      <c r="G19">
        <f>SUMIFS(Data[Units], Data[Sales Person],E19,Data[Geography],$F$4)</f>
        <v>735</v>
      </c>
      <c r="H19" s="14">
        <f>IF(F19&gt;12000,1,-1)</f>
        <v>1</v>
      </c>
      <c r="K19" t="s">
        <v>116</v>
      </c>
    </row>
    <row r="20" spans="5:11" x14ac:dyDescent="0.25">
      <c r="E20" t="str">
        <v>Brien Boise</v>
      </c>
      <c r="F20">
        <f>SUMIFS(Data[Amount], Data[Sales Person],E20,Data[Geography],$F$4)</f>
        <v>5516</v>
      </c>
      <c r="G20">
        <f>SUMIFS(Data[Units], Data[Sales Person],E20,Data[Geography],$F$4)</f>
        <v>507</v>
      </c>
      <c r="H20" s="14">
        <f t="shared" ref="H20:H28" si="0">IF(F20&gt;12000,1,-1)</f>
        <v>-1</v>
      </c>
      <c r="K20" t="s">
        <v>117</v>
      </c>
    </row>
    <row r="21" spans="5:11" x14ac:dyDescent="0.25">
      <c r="E21" t="str">
        <v>Husein Augar</v>
      </c>
      <c r="F21">
        <f>SUMIFS(Data[Amount], Data[Sales Person],E21,Data[Geography],$F$4)</f>
        <v>39424</v>
      </c>
      <c r="G21">
        <f>SUMIFS(Data[Units], Data[Sales Person],E21,Data[Geography],$F$4)</f>
        <v>1122</v>
      </c>
      <c r="H21" s="14">
        <f t="shared" si="0"/>
        <v>1</v>
      </c>
      <c r="K21" t="s">
        <v>118</v>
      </c>
    </row>
    <row r="22" spans="5:11" x14ac:dyDescent="0.25">
      <c r="E22" t="str">
        <v>Carla Molina</v>
      </c>
      <c r="F22">
        <f>SUMIFS(Data[Amount], Data[Sales Person],E22,Data[Geography],$F$4)</f>
        <v>15855</v>
      </c>
      <c r="G22">
        <f>SUMIFS(Data[Units], Data[Sales Person],E22,Data[Geography],$F$4)</f>
        <v>708</v>
      </c>
      <c r="H22" s="14">
        <f t="shared" si="0"/>
        <v>1</v>
      </c>
    </row>
    <row r="23" spans="5:11" x14ac:dyDescent="0.25">
      <c r="E23" t="str">
        <v>Curtice Advani</v>
      </c>
      <c r="F23">
        <f>SUMIFS(Data[Amount], Data[Sales Person],E23,Data[Geography],$F$4)</f>
        <v>33670</v>
      </c>
      <c r="G23">
        <f>SUMIFS(Data[Units], Data[Sales Person],E23,Data[Geography],$F$4)</f>
        <v>1515</v>
      </c>
      <c r="H23" s="14">
        <f t="shared" si="0"/>
        <v>1</v>
      </c>
    </row>
    <row r="24" spans="5:11" x14ac:dyDescent="0.25">
      <c r="E24" t="str">
        <v>Ches Bonnell</v>
      </c>
      <c r="F24">
        <f>SUMIFS(Data[Amount], Data[Sales Person],E24,Data[Geography],$F$4)</f>
        <v>31661</v>
      </c>
      <c r="G24">
        <f>SUMIFS(Data[Units], Data[Sales Person],E24,Data[Geography],$F$4)</f>
        <v>978</v>
      </c>
      <c r="H24" s="14">
        <f t="shared" si="0"/>
        <v>1</v>
      </c>
    </row>
    <row r="25" spans="5:11" x14ac:dyDescent="0.25">
      <c r="E25" t="str">
        <v>Gigi Bohling</v>
      </c>
      <c r="F25">
        <f>SUMIFS(Data[Amount], Data[Sales Person],E25,Data[Geography],$F$4)</f>
        <v>41559</v>
      </c>
      <c r="G25">
        <f>SUMIFS(Data[Units], Data[Sales Person],E25,Data[Geography],$F$4)</f>
        <v>1188</v>
      </c>
      <c r="H25" s="14">
        <f t="shared" si="0"/>
        <v>1</v>
      </c>
    </row>
    <row r="26" spans="5:11" x14ac:dyDescent="0.25">
      <c r="E26" t="str">
        <v>Barr Faughny</v>
      </c>
      <c r="F26">
        <f>SUMIFS(Data[Amount], Data[Sales Person],E26,Data[Geography],$F$4)</f>
        <v>7763</v>
      </c>
      <c r="G26">
        <f>SUMIFS(Data[Units], Data[Sales Person],E26,Data[Geography],$F$4)</f>
        <v>174</v>
      </c>
      <c r="H26" s="14">
        <f t="shared" si="0"/>
        <v>-1</v>
      </c>
    </row>
    <row r="27" spans="5:11" x14ac:dyDescent="0.25">
      <c r="E27" s="31" t="str">
        <v>Gunar Cockshoot</v>
      </c>
      <c r="F27" s="31">
        <f>SUMIFS(Data[Amount], Data[Sales Person],E27,Data[Geography],$F$4)</f>
        <v>35847</v>
      </c>
      <c r="G27" s="31">
        <f>SUMIFS(Data[Units], Data[Sales Person],E27,Data[Geography],$F$4)</f>
        <v>1416</v>
      </c>
      <c r="H27" s="32">
        <f t="shared" si="0"/>
        <v>1</v>
      </c>
    </row>
    <row r="28" spans="5:11" x14ac:dyDescent="0.25">
      <c r="E28" s="33" t="str">
        <v>Oby Sorrel</v>
      </c>
      <c r="F28" s="33">
        <f>SUMIFS(Data[Amount], Data[Sales Person],E28,Data[Geography],$F$4)</f>
        <v>16527</v>
      </c>
      <c r="G28" s="33">
        <f>SUMIFS(Data[Units], Data[Sales Person],E28,Data[Geography],$F$4)</f>
        <v>417</v>
      </c>
      <c r="H28" s="34">
        <f t="shared" si="0"/>
        <v>1</v>
      </c>
    </row>
  </sheetData>
  <conditionalFormatting sqref="F19:F28">
    <cfRule type="dataBar" priority="2">
      <dataBar>
        <cfvo type="min"/>
        <cfvo type="max"/>
        <color rgb="FF638EC6"/>
      </dataBar>
      <extLst>
        <ext xmlns:x14="http://schemas.microsoft.com/office/spreadsheetml/2009/9/main" uri="{B025F937-C7B1-47D3-B67F-A62EFF666E3E}">
          <x14:id>{479B5472-E088-4160-8E97-B46C33CE5DB2}</x14:id>
        </ext>
      </extLst>
    </cfRule>
  </conditionalFormatting>
  <conditionalFormatting sqref="H19:H28">
    <cfRule type="iconSet" priority="1">
      <iconSet iconSet="3Symbols" showValue="0">
        <cfvo type="percent" val="0"/>
        <cfvo type="percent" val="33"/>
        <cfvo type="percent" val="67"/>
      </iconSet>
    </cfRule>
  </conditionalFormatting>
  <dataValidations count="1">
    <dataValidation type="list" allowBlank="1" showInputMessage="1" showErrorMessage="1" sqref="F4" xr:uid="{1586C12A-6ADD-43B0-882D-DC8FA9723011}">
      <formula1>$C$5:$C$10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79B5472-E088-4160-8E97-B46C33CE5DB2}">
            <x14:dataBar minLength="0" maxLength="100" gradient="0">
              <x14:cfvo type="autoMin"/>
              <x14:cfvo type="autoMax"/>
              <x14:negativeFillColor rgb="FFFF0000"/>
              <x14:axisColor rgb="FF000000"/>
            </x14:dataBar>
          </x14:cfRule>
          <xm:sqref>F19:F28</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D150-AB30-403B-85B4-18C0E1E40851}">
  <dimension ref="A1:K26"/>
  <sheetViews>
    <sheetView workbookViewId="0">
      <selection activeCell="C2" sqref="C2"/>
    </sheetView>
  </sheetViews>
  <sheetFormatPr defaultRowHeight="15" x14ac:dyDescent="0.25"/>
  <cols>
    <col min="1" max="1" width="1.7109375" customWidth="1"/>
    <col min="2" max="2" width="3.7109375" customWidth="1"/>
    <col min="5" max="5" width="21.85546875" bestFit="1" customWidth="1"/>
    <col min="6" max="6" width="14.85546875" bestFit="1" customWidth="1"/>
    <col min="7" max="7" width="12.28515625" bestFit="1" customWidth="1"/>
    <col min="8" max="8" width="10.85546875" bestFit="1" customWidth="1"/>
    <col min="9" max="9" width="8" bestFit="1" customWidth="1"/>
  </cols>
  <sheetData>
    <row r="1" spans="1:11" s="2" customFormat="1" ht="52.5" customHeight="1" x14ac:dyDescent="0.25">
      <c r="A1" s="1"/>
      <c r="C1" s="3" t="s">
        <v>131</v>
      </c>
    </row>
    <row r="3" spans="1:11" x14ac:dyDescent="0.25">
      <c r="C3" s="6" t="s">
        <v>119</v>
      </c>
      <c r="E3" s="22" t="s">
        <v>78</v>
      </c>
      <c r="F3" t="s">
        <v>80</v>
      </c>
      <c r="G3" t="s">
        <v>81</v>
      </c>
      <c r="H3" t="s">
        <v>99</v>
      </c>
      <c r="I3" t="s">
        <v>122</v>
      </c>
    </row>
    <row r="4" spans="1:11" x14ac:dyDescent="0.25">
      <c r="C4" s="6" t="s">
        <v>120</v>
      </c>
      <c r="E4" s="23" t="s">
        <v>4</v>
      </c>
      <c r="F4" s="24">
        <v>33551</v>
      </c>
      <c r="G4" s="24">
        <v>1566</v>
      </c>
      <c r="H4" s="27">
        <v>14946.919999999998</v>
      </c>
      <c r="I4" s="36">
        <v>0.44549849482876808</v>
      </c>
      <c r="K4" t="s">
        <v>123</v>
      </c>
    </row>
    <row r="5" spans="1:11" x14ac:dyDescent="0.25">
      <c r="C5" s="6" t="s">
        <v>121</v>
      </c>
      <c r="E5" s="23" t="s">
        <v>24</v>
      </c>
      <c r="F5" s="24">
        <v>35378</v>
      </c>
      <c r="G5" s="24">
        <v>1044</v>
      </c>
      <c r="H5" s="27">
        <v>30189.32</v>
      </c>
      <c r="I5" s="36">
        <v>0.85333597150771667</v>
      </c>
      <c r="K5" t="s">
        <v>124</v>
      </c>
    </row>
    <row r="6" spans="1:11" x14ac:dyDescent="0.25">
      <c r="C6" s="6" t="s">
        <v>111</v>
      </c>
      <c r="E6" s="23" t="s">
        <v>21</v>
      </c>
      <c r="F6" s="24">
        <v>37772</v>
      </c>
      <c r="G6" s="24">
        <v>1308</v>
      </c>
      <c r="H6" s="27">
        <v>26000</v>
      </c>
      <c r="I6" s="36">
        <v>0.68834056973419466</v>
      </c>
      <c r="K6" t="s">
        <v>125</v>
      </c>
    </row>
    <row r="7" spans="1:11" x14ac:dyDescent="0.25">
      <c r="E7" s="23" t="s">
        <v>31</v>
      </c>
      <c r="F7" s="24">
        <v>39263</v>
      </c>
      <c r="G7" s="24">
        <v>1683</v>
      </c>
      <c r="H7" s="27">
        <v>29518.43</v>
      </c>
      <c r="I7" s="36">
        <v>0.75181290273285284</v>
      </c>
      <c r="K7" t="s">
        <v>126</v>
      </c>
    </row>
    <row r="8" spans="1:11" x14ac:dyDescent="0.25">
      <c r="E8" s="23" t="s">
        <v>14</v>
      </c>
      <c r="F8" s="24">
        <v>43183</v>
      </c>
      <c r="G8" s="24">
        <v>2022</v>
      </c>
      <c r="H8" s="27">
        <v>19525.600000000002</v>
      </c>
      <c r="I8" s="36">
        <v>0.45215941458444298</v>
      </c>
      <c r="K8" t="s">
        <v>127</v>
      </c>
    </row>
    <row r="9" spans="1:11" x14ac:dyDescent="0.25">
      <c r="E9" s="23" t="s">
        <v>19</v>
      </c>
      <c r="F9" s="24">
        <v>44744</v>
      </c>
      <c r="G9" s="24">
        <v>1956</v>
      </c>
      <c r="H9" s="27">
        <v>29800.160000000003</v>
      </c>
      <c r="I9" s="36">
        <v>0.66601466118362251</v>
      </c>
      <c r="K9" t="s">
        <v>128</v>
      </c>
    </row>
    <row r="10" spans="1:11" x14ac:dyDescent="0.25">
      <c r="E10" s="23" t="s">
        <v>13</v>
      </c>
      <c r="F10" s="24">
        <v>47271</v>
      </c>
      <c r="G10" s="24">
        <v>1881</v>
      </c>
      <c r="H10" s="27">
        <v>29721.27</v>
      </c>
      <c r="I10" s="36">
        <v>0.62874214634765502</v>
      </c>
    </row>
    <row r="11" spans="1:11" x14ac:dyDescent="0.25">
      <c r="E11" s="23" t="s">
        <v>18</v>
      </c>
      <c r="F11" s="24">
        <v>52150</v>
      </c>
      <c r="G11" s="24">
        <v>1752</v>
      </c>
      <c r="H11" s="27">
        <v>40814.559999999998</v>
      </c>
      <c r="I11" s="36">
        <v>0.78263777564717163</v>
      </c>
      <c r="K11" t="s">
        <v>129</v>
      </c>
    </row>
    <row r="12" spans="1:11" x14ac:dyDescent="0.25">
      <c r="E12" s="23" t="s">
        <v>20</v>
      </c>
      <c r="F12" s="24">
        <v>54712</v>
      </c>
      <c r="G12" s="24">
        <v>2196</v>
      </c>
      <c r="H12" s="27">
        <v>31390.480000000003</v>
      </c>
      <c r="I12" s="36">
        <v>0.57374031291124439</v>
      </c>
      <c r="K12" t="s">
        <v>130</v>
      </c>
    </row>
    <row r="13" spans="1:11" x14ac:dyDescent="0.25">
      <c r="E13" s="23" t="s">
        <v>23</v>
      </c>
      <c r="F13" s="24">
        <v>56644</v>
      </c>
      <c r="G13" s="24">
        <v>1812</v>
      </c>
      <c r="H13" s="27">
        <v>44884.12</v>
      </c>
      <c r="I13" s="36">
        <v>0.79238966174705183</v>
      </c>
    </row>
    <row r="14" spans="1:11" x14ac:dyDescent="0.25">
      <c r="E14" s="23" t="s">
        <v>25</v>
      </c>
      <c r="F14" s="24">
        <v>57372</v>
      </c>
      <c r="G14" s="24">
        <v>2106</v>
      </c>
      <c r="H14" s="27">
        <v>29678.099999999995</v>
      </c>
      <c r="I14" s="36">
        <v>0.51729240744614091</v>
      </c>
    </row>
    <row r="15" spans="1:11" x14ac:dyDescent="0.25">
      <c r="E15" s="23" t="s">
        <v>29</v>
      </c>
      <c r="F15" s="24">
        <v>58009</v>
      </c>
      <c r="G15" s="24">
        <v>2976</v>
      </c>
      <c r="H15" s="27">
        <v>36700.840000000004</v>
      </c>
      <c r="I15" s="36">
        <v>0.6326749297522799</v>
      </c>
    </row>
    <row r="16" spans="1:11" x14ac:dyDescent="0.25">
      <c r="E16" s="23" t="s">
        <v>16</v>
      </c>
      <c r="F16" s="24">
        <v>62111</v>
      </c>
      <c r="G16" s="24">
        <v>2154</v>
      </c>
      <c r="H16" s="27">
        <v>43177.340000000004</v>
      </c>
      <c r="I16" s="36">
        <v>0.6951641416174269</v>
      </c>
    </row>
    <row r="17" spans="5:9" x14ac:dyDescent="0.25">
      <c r="E17" s="23" t="s">
        <v>17</v>
      </c>
      <c r="F17" s="24">
        <v>63721</v>
      </c>
      <c r="G17" s="24">
        <v>2331</v>
      </c>
      <c r="H17" s="27">
        <v>56471.590000000004</v>
      </c>
      <c r="I17" s="36">
        <v>0.88623201142480512</v>
      </c>
    </row>
    <row r="18" spans="5:9" x14ac:dyDescent="0.25">
      <c r="E18" s="23" t="s">
        <v>22</v>
      </c>
      <c r="F18" s="24">
        <v>66283</v>
      </c>
      <c r="G18" s="24">
        <v>2052</v>
      </c>
      <c r="H18" s="27">
        <v>46234.960000000006</v>
      </c>
      <c r="I18" s="36">
        <v>0.69753873542235578</v>
      </c>
    </row>
    <row r="19" spans="5:9" x14ac:dyDescent="0.25">
      <c r="E19" s="23" t="s">
        <v>30</v>
      </c>
      <c r="F19" s="24">
        <v>66500</v>
      </c>
      <c r="G19" s="24">
        <v>2802</v>
      </c>
      <c r="H19" s="27">
        <v>25899.020000000011</v>
      </c>
      <c r="I19" s="36">
        <v>0.38945894736842124</v>
      </c>
    </row>
    <row r="20" spans="5:9" x14ac:dyDescent="0.25">
      <c r="E20" s="23" t="s">
        <v>15</v>
      </c>
      <c r="F20" s="24">
        <v>68971</v>
      </c>
      <c r="G20" s="24">
        <v>1533</v>
      </c>
      <c r="H20" s="27">
        <v>50988.91</v>
      </c>
      <c r="I20" s="36">
        <v>0.73928042220643464</v>
      </c>
    </row>
    <row r="21" spans="5:9" x14ac:dyDescent="0.25">
      <c r="E21" s="23" t="s">
        <v>33</v>
      </c>
      <c r="F21" s="24">
        <v>69160</v>
      </c>
      <c r="G21" s="24">
        <v>1854</v>
      </c>
      <c r="H21" s="27">
        <v>46226.020000000004</v>
      </c>
      <c r="I21" s="36">
        <v>0.6683924233661076</v>
      </c>
    </row>
    <row r="22" spans="5:9" x14ac:dyDescent="0.25">
      <c r="E22" s="23" t="s">
        <v>27</v>
      </c>
      <c r="F22" s="24">
        <v>69461</v>
      </c>
      <c r="G22" s="24">
        <v>2982</v>
      </c>
      <c r="H22" s="27">
        <v>19572.14</v>
      </c>
      <c r="I22" s="36">
        <v>0.28177164164063284</v>
      </c>
    </row>
    <row r="23" spans="5:9" x14ac:dyDescent="0.25">
      <c r="E23" s="23" t="s">
        <v>26</v>
      </c>
      <c r="F23" s="24">
        <v>70273</v>
      </c>
      <c r="G23" s="24">
        <v>2142</v>
      </c>
      <c r="H23" s="27">
        <v>58277.8</v>
      </c>
      <c r="I23" s="36">
        <v>0.82930570773981471</v>
      </c>
    </row>
    <row r="24" spans="5:9" x14ac:dyDescent="0.25">
      <c r="E24" s="23" t="s">
        <v>32</v>
      </c>
      <c r="F24" s="24">
        <v>71967</v>
      </c>
      <c r="G24" s="24">
        <v>2301</v>
      </c>
      <c r="H24" s="27">
        <v>52063.35</v>
      </c>
      <c r="I24" s="36">
        <v>0.72343365709283425</v>
      </c>
    </row>
    <row r="25" spans="5:9" x14ac:dyDescent="0.25">
      <c r="E25" s="23" t="s">
        <v>28</v>
      </c>
      <c r="F25" s="24">
        <v>72373</v>
      </c>
      <c r="G25" s="24">
        <v>3207</v>
      </c>
      <c r="H25" s="27">
        <v>39084.340000000004</v>
      </c>
      <c r="I25" s="36">
        <v>0.54004034653807365</v>
      </c>
    </row>
    <row r="26" spans="5:9" x14ac:dyDescent="0.25">
      <c r="E26" s="23" t="s">
        <v>79</v>
      </c>
      <c r="F26" s="24">
        <v>1240869</v>
      </c>
      <c r="G26" s="24">
        <v>45660</v>
      </c>
      <c r="H26" s="27">
        <v>801165.2699999999</v>
      </c>
      <c r="I26" s="36">
        <v>0.64564854952456696</v>
      </c>
    </row>
  </sheetData>
  <conditionalFormatting pivot="1" sqref="I4:I26">
    <cfRule type="colorScale" priority="1">
      <colorScale>
        <cfvo type="min"/>
        <cfvo type="percentile" val="50"/>
        <cfvo type="max"/>
        <color rgb="FFF8696B"/>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Quick Statistics</vt:lpstr>
      <vt:lpstr>EDA</vt:lpstr>
      <vt:lpstr>EDA2</vt:lpstr>
      <vt:lpstr>Sales By Country</vt:lpstr>
      <vt:lpstr>Sales Analysis</vt:lpstr>
      <vt:lpstr>Top 5</vt:lpstr>
      <vt:lpstr>Anomaly Detection</vt:lpstr>
      <vt:lpstr>Best Sales Person</vt:lpstr>
      <vt:lpstr>Profits by product</vt:lpstr>
      <vt:lpstr>Category Report</vt:lpstr>
      <vt:lpstr>Open Ended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Owner</cp:lastModifiedBy>
  <dcterms:created xsi:type="dcterms:W3CDTF">2021-03-14T20:21:32Z</dcterms:created>
  <dcterms:modified xsi:type="dcterms:W3CDTF">2023-08-02T04:34:06Z</dcterms:modified>
</cp:coreProperties>
</file>