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/>
  <mc:AlternateContent xmlns:mc="http://schemas.openxmlformats.org/markup-compatibility/2006">
    <mc:Choice Requires="x15">
      <x15ac:absPath xmlns:x15ac="http://schemas.microsoft.com/office/spreadsheetml/2010/11/ac" url="C:\Users\acer\Desktop\Interview\"/>
    </mc:Choice>
  </mc:AlternateContent>
  <xr:revisionPtr revIDLastSave="0" documentId="13_ncr:1_{CC7AE6B6-9631-4785-9227-FE0AD81E338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44" i="1" l="1"/>
  <c r="A230" i="1"/>
  <c r="A229" i="1"/>
  <c r="A312" i="1"/>
  <c r="A307" i="1"/>
  <c r="A306" i="1"/>
  <c r="A293" i="1"/>
  <c r="A291" i="1"/>
  <c r="A288" i="1"/>
  <c r="A287" i="1"/>
  <c r="A286" i="1"/>
  <c r="A283" i="1"/>
  <c r="A282" i="1"/>
  <c r="A281" i="1"/>
  <c r="A280" i="1"/>
  <c r="A279" i="1"/>
  <c r="A278" i="1"/>
  <c r="A277" i="1"/>
  <c r="A276" i="1"/>
  <c r="A275" i="1"/>
  <c r="A274" i="1"/>
  <c r="A270" i="1"/>
  <c r="A269" i="1"/>
  <c r="A268" i="1"/>
  <c r="A267" i="1"/>
  <c r="A266" i="1"/>
  <c r="A265" i="1"/>
  <c r="A264" i="1"/>
  <c r="A263" i="1"/>
  <c r="A262" i="1"/>
  <c r="A261" i="1"/>
  <c r="A256" i="1"/>
  <c r="A255" i="1"/>
  <c r="A254" i="1"/>
  <c r="A253" i="1"/>
  <c r="A252" i="1"/>
  <c r="A251" i="1"/>
  <c r="A250" i="1"/>
  <c r="A249" i="1"/>
  <c r="A248" i="1"/>
  <c r="A247" i="1"/>
  <c r="A243" i="1"/>
  <c r="A242" i="1"/>
  <c r="A241" i="1"/>
  <c r="A240" i="1"/>
  <c r="A239" i="1"/>
  <c r="A238" i="1"/>
  <c r="A237" i="1"/>
  <c r="A236" i="1"/>
  <c r="A233" i="1"/>
  <c r="A232" i="1"/>
  <c r="A231" i="1"/>
  <c r="A228" i="1"/>
  <c r="A227" i="1"/>
  <c r="A226" i="1"/>
  <c r="A219" i="1"/>
  <c r="A216" i="1"/>
  <c r="A215" i="1"/>
  <c r="A214" i="1"/>
  <c r="A212" i="1"/>
  <c r="A209" i="1"/>
  <c r="A207" i="1"/>
  <c r="A206" i="1"/>
  <c r="A201" i="1"/>
  <c r="A200" i="1"/>
  <c r="A196" i="1"/>
  <c r="A195" i="1"/>
  <c r="A194" i="1"/>
  <c r="A193" i="1"/>
  <c r="A192" i="1"/>
  <c r="A191" i="1"/>
  <c r="A190" i="1"/>
  <c r="A188" i="1"/>
  <c r="A185" i="1"/>
  <c r="A184" i="1"/>
  <c r="A183" i="1"/>
  <c r="A182" i="1"/>
  <c r="A181" i="1"/>
  <c r="A178" i="1"/>
  <c r="A177" i="1"/>
  <c r="A176" i="1"/>
  <c r="A175" i="1"/>
  <c r="A174" i="1"/>
  <c r="A173" i="1"/>
  <c r="A172" i="1"/>
  <c r="A171" i="1"/>
  <c r="A170" i="1"/>
  <c r="A169" i="1"/>
  <c r="A168" i="1"/>
  <c r="A163" i="1"/>
  <c r="A162" i="1"/>
  <c r="A158" i="1"/>
  <c r="A153" i="1"/>
  <c r="A152" i="1"/>
  <c r="A151" i="1"/>
  <c r="A150" i="1"/>
  <c r="A149" i="1"/>
  <c r="A148" i="1"/>
  <c r="A147" i="1"/>
  <c r="A146" i="1"/>
  <c r="A145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4" i="1"/>
  <c r="A113" i="1"/>
  <c r="A112" i="1"/>
  <c r="A111" i="1"/>
  <c r="A110" i="1"/>
  <c r="A109" i="1"/>
  <c r="A108" i="1"/>
  <c r="A107" i="1"/>
  <c r="A106" i="1"/>
  <c r="A105" i="1"/>
  <c r="A104" i="1"/>
  <c r="A100" i="1"/>
  <c r="A99" i="1"/>
  <c r="A98" i="1"/>
  <c r="A97" i="1"/>
  <c r="A96" i="1"/>
  <c r="A95" i="1"/>
  <c r="A94" i="1"/>
  <c r="A93" i="1"/>
  <c r="A90" i="1"/>
  <c r="A89" i="1"/>
  <c r="A88" i="1"/>
  <c r="A87" i="1"/>
  <c r="A86" i="1"/>
  <c r="A85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7" i="1"/>
  <c r="A66" i="1"/>
  <c r="A65" i="1"/>
  <c r="A64" i="1"/>
  <c r="A63" i="1"/>
  <c r="A62" i="1"/>
  <c r="A61" i="1"/>
  <c r="A60" i="1"/>
  <c r="A59" i="1"/>
  <c r="A58" i="1"/>
  <c r="A53" i="1"/>
  <c r="A52" i="1"/>
  <c r="A51" i="1"/>
  <c r="A50" i="1"/>
  <c r="A49" i="1"/>
  <c r="A48" i="1"/>
  <c r="A47" i="1"/>
  <c r="A46" i="1"/>
  <c r="A45" i="1"/>
  <c r="A44" i="1"/>
  <c r="A41" i="1"/>
  <c r="A40" i="1"/>
  <c r="A39" i="1"/>
  <c r="A38" i="1"/>
  <c r="A37" i="1"/>
  <c r="A36" i="1"/>
  <c r="A35" i="1"/>
  <c r="A34" i="1"/>
  <c r="A33" i="1"/>
  <c r="A30" i="1"/>
  <c r="A29" i="1"/>
  <c r="A28" i="1"/>
  <c r="A27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<sst xmlns="http://schemas.openxmlformats.org/spreadsheetml/2006/main" count="318" uniqueCount="313">
  <si>
    <t>Infix,Prefix,Postfix</t>
  </si>
  <si>
    <t>Next Greater</t>
  </si>
  <si>
    <t>Next Greater 2</t>
  </si>
  <si>
    <t>Daily Temperatures</t>
  </si>
  <si>
    <t>Left Right smaller</t>
  </si>
  <si>
    <t>Stock Span</t>
  </si>
  <si>
    <t>Largest Area Histogram</t>
  </si>
  <si>
    <t>maximum size binary matrix</t>
  </si>
  <si>
    <t>Valid Parentheses</t>
  </si>
  <si>
    <t>Valid Parentheses Substring</t>
  </si>
  <si>
    <t>Count of Duplicate Parentheses</t>
  </si>
  <si>
    <t>String Decoding</t>
  </si>
  <si>
    <t>Min Reversal</t>
  </si>
  <si>
    <t>Making Parentheses Valid</t>
  </si>
  <si>
    <t>Bracket Number</t>
  </si>
  <si>
    <t>Asteroid Colllision</t>
  </si>
  <si>
    <t>Compare after deletion</t>
  </si>
  <si>
    <t>Binary Number upto n</t>
  </si>
  <si>
    <t>String score</t>
  </si>
  <si>
    <t>Longest Unbalanced Subsequence</t>
  </si>
  <si>
    <t>Adapters</t>
  </si>
  <si>
    <t>Remove k digits</t>
  </si>
  <si>
    <t>Car fleet</t>
  </si>
  <si>
    <t>First negative value</t>
  </si>
  <si>
    <t>BINADD</t>
  </si>
  <si>
    <t>Gas station</t>
  </si>
  <si>
    <t>Ternary operation</t>
  </si>
  <si>
    <t>max sum smallest and second smallest</t>
  </si>
  <si>
    <t>min stack</t>
  </si>
  <si>
    <t>K stacks in a single array</t>
  </si>
  <si>
    <t>Stack Validation</t>
  </si>
  <si>
    <t>K reverse in a queue</t>
  </si>
  <si>
    <t>Decode at index</t>
  </si>
  <si>
    <t>Largest Pair sum</t>
  </si>
  <si>
    <t>Reverse LinkedList</t>
  </si>
  <si>
    <t>K reverse</t>
  </si>
  <si>
    <t>Detect loop in a linkedlist</t>
  </si>
  <si>
    <t>Merge LinkedList</t>
  </si>
  <si>
    <t>clone</t>
  </si>
  <si>
    <t>modular node</t>
  </si>
  <si>
    <t>Remove duplicate</t>
  </si>
  <si>
    <t>middle element</t>
  </si>
  <si>
    <t>nth from end</t>
  </si>
  <si>
    <t>LRU Cache</t>
  </si>
  <si>
    <t>https://pastebin.com/Ahd14kRQ</t>
  </si>
  <si>
    <t>LevelUp LinkedList Class Code</t>
  </si>
  <si>
    <t>Inorder traversal</t>
  </si>
  <si>
    <t>Preorder traversal</t>
  </si>
  <si>
    <t>Postorder traversal</t>
  </si>
  <si>
    <t>Print ancestor</t>
  </si>
  <si>
    <t>Level Order</t>
  </si>
  <si>
    <t>Average of levels</t>
  </si>
  <si>
    <t>All nodes at K</t>
  </si>
  <si>
    <t>Nodes in a range</t>
  </si>
  <si>
    <t>Greater sum BST</t>
  </si>
  <si>
    <t>Binary tree camera</t>
  </si>
  <si>
    <t>max path sum</t>
  </si>
  <si>
    <t>Binary tree to bst</t>
  </si>
  <si>
    <t>right view</t>
  </si>
  <si>
    <t>Left view</t>
  </si>
  <si>
    <t>vertical order</t>
  </si>
  <si>
    <t>Top view</t>
  </si>
  <si>
    <t>Bottom view</t>
  </si>
  <si>
    <t>diagonal traversal</t>
  </si>
  <si>
    <t>leftmost and rightmost</t>
  </si>
  <si>
    <t>kth smallest</t>
  </si>
  <si>
    <t>Binary Tree tilt</t>
  </si>
  <si>
    <t>no siblings</t>
  </si>
  <si>
    <t>House robber</t>
  </si>
  <si>
    <t>Boundary traversal</t>
  </si>
  <si>
    <t>LCA in BST</t>
  </si>
  <si>
    <t>lowest common ancestor</t>
  </si>
  <si>
    <t>sqrt decomposition</t>
  </si>
  <si>
    <t>Delete in BST</t>
  </si>
  <si>
    <t>from in and pre</t>
  </si>
  <si>
    <t>from in and post</t>
  </si>
  <si>
    <t>construct bst</t>
  </si>
  <si>
    <t>Inorder and level order</t>
  </si>
  <si>
    <t>serialize and deserialize</t>
  </si>
  <si>
    <t>distribute coins</t>
  </si>
  <si>
    <t>duplicate subtree</t>
  </si>
  <si>
    <t>AVL</t>
  </si>
  <si>
    <t>image multiplication</t>
  </si>
  <si>
    <t>inorder successor</t>
  </si>
  <si>
    <t>Diameter</t>
  </si>
  <si>
    <t>Kth smallest in BST</t>
  </si>
  <si>
    <t>clone binary tree</t>
  </si>
  <si>
    <t>Flatten binary tree to linked list</t>
  </si>
  <si>
    <t>Convert to circular DLL</t>
  </si>
  <si>
    <t>DLL to BST</t>
  </si>
  <si>
    <t>Merge 2 BST</t>
  </si>
  <si>
    <t>Pair Violating BST property</t>
  </si>
  <si>
    <t>Fip to match preorder</t>
  </si>
  <si>
    <t>Binary TREE longest consecutive sequence</t>
  </si>
  <si>
    <t>Rabbits in a forest</t>
  </si>
  <si>
    <t>Array of doubled Pair</t>
  </si>
  <si>
    <t>Smallest window string</t>
  </si>
  <si>
    <t>longest consecutive 1's</t>
  </si>
  <si>
    <t>number of subarrays with sum exactly k</t>
  </si>
  <si>
    <t>Sum divisibe by k</t>
  </si>
  <si>
    <t>longest substring with unique character</t>
  </si>
  <si>
    <t>subarray with equal zero and one</t>
  </si>
  <si>
    <t>substring with equal 0 1 2</t>
  </si>
  <si>
    <t>Same after one removal</t>
  </si>
  <si>
    <t>K closest point from origin</t>
  </si>
  <si>
    <t>Anagram pallindrome</t>
  </si>
  <si>
    <t>minimum number of refueling spot</t>
  </si>
  <si>
    <t>Find all anagram</t>
  </si>
  <si>
    <t>K anagram</t>
  </si>
  <si>
    <t>Anagram mapping</t>
  </si>
  <si>
    <t>Group angram</t>
  </si>
  <si>
    <t>Line reflection</t>
  </si>
  <si>
    <t>Isomorphic string</t>
  </si>
  <si>
    <t>Check AP sequence</t>
  </si>
  <si>
    <t>Pair sum divisibility</t>
  </si>
  <si>
    <t>Smallest subarray with all MFE</t>
  </si>
  <si>
    <t>morning assembly</t>
  </si>
  <si>
    <t>kth smallest in multiplication table</t>
  </si>
  <si>
    <t>Kth smallest prime</t>
  </si>
  <si>
    <t>Max Points on a line</t>
  </si>
  <si>
    <t>Brick wall</t>
  </si>
  <si>
    <t>Divisibility</t>
  </si>
  <si>
    <t>A simple fraction</t>
  </si>
  <si>
    <t>Grid illumination</t>
  </si>
  <si>
    <t>Insert delete GetRand O(1)</t>
  </si>
  <si>
    <t>count of substring with k 1</t>
  </si>
  <si>
    <t>Incomplete array</t>
  </si>
  <si>
    <t>Long Pressed Name</t>
  </si>
  <si>
    <t>long-pressed-name</t>
  </si>
  <si>
    <t>Range Addition</t>
  </si>
  <si>
    <t>range-addition</t>
  </si>
  <si>
    <t>Magic Squares In Grid</t>
  </si>
  <si>
    <t>magic-squares-in-grid</t>
  </si>
  <si>
    <t>Next Greater Element III</t>
  </si>
  <si>
    <t>next-greater-element-version3</t>
  </si>
  <si>
    <t>Orderly Queue</t>
  </si>
  <si>
    <t>orderly-queue</t>
  </si>
  <si>
    <t>kadanes-algo</t>
  </si>
  <si>
    <t>squares-of-a-sorted-array</t>
  </si>
  <si>
    <t>Rotate Array</t>
  </si>
  <si>
    <t>rotate-array</t>
  </si>
  <si>
    <t>Remove Duplicates from Sorted Array</t>
  </si>
  <si>
    <t>remove-duplicates-from-sorted-array</t>
  </si>
  <si>
    <t>X of a kind in a deck</t>
  </si>
  <si>
    <t>Employee free time</t>
  </si>
  <si>
    <t>Kth smallest after removing natural numbers</t>
  </si>
  <si>
    <t>rearrange such that no two are same</t>
  </si>
  <si>
    <t>Longest consecutive sequence</t>
  </si>
  <si>
    <t>length of largest subarray with cont element</t>
  </si>
  <si>
    <t>length of largest subarray with cont element 2</t>
  </si>
  <si>
    <t>Huffman</t>
  </si>
  <si>
    <t>Smallest no. digit multiply to given number</t>
  </si>
  <si>
    <t>Heap construction</t>
  </si>
  <si>
    <t>Build heap from array</t>
  </si>
  <si>
    <t>Island perimeter</t>
  </si>
  <si>
    <t>skyline problem</t>
  </si>
  <si>
    <t>Coinciding points</t>
  </si>
  <si>
    <t>trapping rain water</t>
  </si>
  <si>
    <t>Trapping Rain Water II</t>
  </si>
  <si>
    <t>trapping rain water 2</t>
  </si>
  <si>
    <t>sort a nearly sorted array</t>
  </si>
  <si>
    <t>bulb switcher</t>
  </si>
  <si>
    <t>max freq stack</t>
  </si>
  <si>
    <t>sliding window maximum</t>
  </si>
  <si>
    <t>K empty slots</t>
  </si>
  <si>
    <t>swim in rising water</t>
  </si>
  <si>
    <t>Heap sort</t>
  </si>
  <si>
    <t>Product of Array Except Self</t>
  </si>
  <si>
    <t>product-of-array-except-self</t>
  </si>
  <si>
    <t>Sieve</t>
  </si>
  <si>
    <t>segmented sieve</t>
  </si>
  <si>
    <t>Squares of a Sorted Array</t>
  </si>
  <si>
    <t>Fast Exponentiation</t>
  </si>
  <si>
    <t>Fibonacci Number</t>
  </si>
  <si>
    <t>fibonacci-number</t>
  </si>
  <si>
    <t>Container With Most Water</t>
  </si>
  <si>
    <t>container-with-most-water</t>
  </si>
  <si>
    <t>Segregate 0 and 1</t>
  </si>
  <si>
    <t>Segregate 0,1,2</t>
  </si>
  <si>
    <t>Sort Array By Parity</t>
  </si>
  <si>
    <t>sort-array-by-parity</t>
  </si>
  <si>
    <t>min jump</t>
  </si>
  <si>
    <t>max chunks to make sorted</t>
  </si>
  <si>
    <t>Max Chunks To Make Sorted II</t>
  </si>
  <si>
    <t>max-chunks-to-make-sorted-ii</t>
  </si>
  <si>
    <t>two sum</t>
  </si>
  <si>
    <t>two difference</t>
  </si>
  <si>
    <t>Longest proper prefix and suffix</t>
  </si>
  <si>
    <t>Shortest Palindrome</t>
  </si>
  <si>
    <t>shortest-palindrome</t>
  </si>
  <si>
    <t>Boats to Save People</t>
  </si>
  <si>
    <t>save-people-using-boat</t>
  </si>
  <si>
    <t>min no. of platform</t>
  </si>
  <si>
    <t>Maximum Swap</t>
  </si>
  <si>
    <t>maximum-swap</t>
  </si>
  <si>
    <t>Optimal Division</t>
  </si>
  <si>
    <t>optimal-division</t>
  </si>
  <si>
    <t xml:space="preserve">                           </t>
  </si>
  <si>
    <t>Max Consecutive Ones II</t>
  </si>
  <si>
    <t>max-consecutive-ones-ii</t>
  </si>
  <si>
    <t>max consecutive ones 3</t>
  </si>
  <si>
    <t>majority element</t>
  </si>
  <si>
    <t>majority element 2</t>
  </si>
  <si>
    <t>majority element general</t>
  </si>
  <si>
    <t>reverse vowels of a string</t>
  </si>
  <si>
    <t>best meeting point</t>
  </si>
  <si>
    <t>first missing positive</t>
  </si>
  <si>
    <t>Push dominoes</t>
  </si>
  <si>
    <t>wiggle sort</t>
  </si>
  <si>
    <t>moving stones until consec 2</t>
  </si>
  <si>
    <t>max product of three numbers</t>
  </si>
  <si>
    <t>largest atleast twice</t>
  </si>
  <si>
    <t>max product subarray</t>
  </si>
  <si>
    <t>rotate image</t>
  </si>
  <si>
    <t>number with bounded max</t>
  </si>
  <si>
    <t>partition labels</t>
  </si>
  <si>
    <t>global and local</t>
  </si>
  <si>
    <t>partition array into disjoint</t>
  </si>
  <si>
    <t>valid pallindrome 2</t>
  </si>
  <si>
    <t>consecutive number sum</t>
  </si>
  <si>
    <t>min rotation</t>
  </si>
  <si>
    <t>multiply strings</t>
  </si>
  <si>
    <t>smallest from k lists</t>
  </si>
  <si>
    <t>pascal triangle 2</t>
  </si>
  <si>
    <t>max sum of two non overlapping</t>
  </si>
  <si>
    <t>max distace to closest</t>
  </si>
  <si>
    <t>subarray with k diff arrays</t>
  </si>
  <si>
    <t>Binary search</t>
  </si>
  <si>
    <t>Icing on cake</t>
  </si>
  <si>
    <t>search in rotated sorted array</t>
  </si>
  <si>
    <t>split array largest sum</t>
  </si>
  <si>
    <t>counting sort</t>
  </si>
  <si>
    <t>capacity to ship within D days</t>
  </si>
  <si>
    <t>insertion sort</t>
  </si>
  <si>
    <t>koko eating bananas</t>
  </si>
  <si>
    <t>median of two sorted array</t>
  </si>
  <si>
    <t>merge sort</t>
  </si>
  <si>
    <t>smallest divisor given a threshold</t>
  </si>
  <si>
    <t>BFS of graph</t>
  </si>
  <si>
    <t>bfs-of-graph</t>
  </si>
  <si>
    <t>Bipartite graph</t>
  </si>
  <si>
    <t>DFS</t>
  </si>
  <si>
    <t>detect in undirected</t>
  </si>
  <si>
    <t>Prims algo</t>
  </si>
  <si>
    <t>Dijkstra</t>
  </si>
  <si>
    <t>chef and reversing</t>
  </si>
  <si>
    <t>topological sorting</t>
  </si>
  <si>
    <t>Kahn's algo</t>
  </si>
  <si>
    <t>course schedule 2</t>
  </si>
  <si>
    <t>Connecting cities with min cost</t>
  </si>
  <si>
    <t>optimize water distribution</t>
  </si>
  <si>
    <t>Strongly Connected Components (Kosaraju's Algo)</t>
  </si>
  <si>
    <t>Mother Vertex</t>
  </si>
  <si>
    <t>mother-vertex</t>
  </si>
  <si>
    <t>Parallel courses</t>
  </si>
  <si>
    <t>Rotting Oranges</t>
  </si>
  <si>
    <t>rotten-oranges</t>
  </si>
  <si>
    <t>Bellman ford</t>
  </si>
  <si>
    <t>Number of Islands</t>
  </si>
  <si>
    <t>number-of-islands</t>
  </si>
  <si>
    <t>DSU</t>
  </si>
  <si>
    <t>Number of Islands II</t>
  </si>
  <si>
    <t>number-of-islands-ii</t>
  </si>
  <si>
    <t>Number of Enclaves</t>
  </si>
  <si>
    <t>number-of-enclaves</t>
  </si>
  <si>
    <t>Most Stones Removed with Same Row or Column</t>
  </si>
  <si>
    <t>most-stones-removed-with-same-row-or-column</t>
  </si>
  <si>
    <t>Regions Cut By Slashes</t>
  </si>
  <si>
    <t>regions-cut-by-slashes</t>
  </si>
  <si>
    <t>Number of Distinct Islands</t>
  </si>
  <si>
    <t>number-of-distinct-islands</t>
  </si>
  <si>
    <t>MST</t>
  </si>
  <si>
    <t>articulation point</t>
  </si>
  <si>
    <t>Doctor Strange</t>
  </si>
  <si>
    <t>doctor-strange</t>
  </si>
  <si>
    <t>Satisfiability of Equality Equations</t>
  </si>
  <si>
    <t>consistent-equations</t>
  </si>
  <si>
    <t>01-matrix</t>
  </si>
  <si>
    <t>Sentence Similarity II</t>
  </si>
  <si>
    <t>sentence-similarity</t>
  </si>
  <si>
    <t>Word Ladder</t>
  </si>
  <si>
    <t>word-ladder</t>
  </si>
  <si>
    <t>Job Sequencing</t>
  </si>
  <si>
    <t>Job sequencing</t>
  </si>
  <si>
    <t>Eulerian Path in an Undirected Graph</t>
  </si>
  <si>
    <t>euler-circuit-in-an-undirected-graph</t>
  </si>
  <si>
    <t>Euler Circuit in a Directed Graph</t>
  </si>
  <si>
    <t>euler-circuit-in-a-directed-graph</t>
  </si>
  <si>
    <t>Castle RUN</t>
  </si>
  <si>
    <t>castle-run</t>
  </si>
  <si>
    <t>Minimize Malware Spread</t>
  </si>
  <si>
    <t>minimize-malware-spread</t>
  </si>
  <si>
    <t>climbing stairs</t>
  </si>
  <si>
    <t>Climbing Stairs</t>
  </si>
  <si>
    <t>Jump game 2</t>
  </si>
  <si>
    <t>jump game 2</t>
  </si>
  <si>
    <t>Min cost path</t>
  </si>
  <si>
    <t>min cost path</t>
  </si>
  <si>
    <t>max size subsquare with all 1</t>
  </si>
  <si>
    <t>0-1 Knapsack</t>
  </si>
  <si>
    <t>fractional knapsack</t>
  </si>
  <si>
    <t>longest increasing subsequence</t>
  </si>
  <si>
    <t>LIS(n^2)</t>
  </si>
  <si>
    <t>LIS(nLogn)</t>
  </si>
  <si>
    <t>minimum number of increasing subsequence</t>
  </si>
  <si>
    <t>min number of inc subseq</t>
  </si>
  <si>
    <t>Russian doll envelopes</t>
  </si>
  <si>
    <t>Envelope stacking</t>
  </si>
  <si>
    <t>building bridges</t>
  </si>
  <si>
    <t>Building bridges</t>
  </si>
  <si>
    <t>********************************</t>
  </si>
  <si>
    <t>###########################################</t>
  </si>
  <si>
    <t>///////////////////////////////////////////////////////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</si>
</sst>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 mmm\ yyyy"/>
    <numFmt numFmtId="165" formatCode="d\ mmm"/>
    <numFmt numFmtId="166" formatCode="d\ mmmm\ yyyy"/>
    <numFmt numFmtId="167" formatCode="d\ mmmm"/>
  </numFmts>
  <fonts count="2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1"/>
      <color rgb="FF1155CC"/>
      <name val="Calibri"/>
    </font>
    <font>
      <sz val="11"/>
      <color theme="1"/>
      <name val="Calibri"/>
    </font>
    <font>
      <u/>
      <sz val="10"/>
      <color rgb="FF0000FF"/>
      <name val="Arial"/>
    </font>
    <font>
      <b/>
      <sz val="11"/>
      <color theme="1"/>
      <name val="Calibri"/>
    </font>
    <font>
      <u/>
      <sz val="11"/>
      <color rgb="FF0563C1"/>
      <name val="Calibri"/>
    </font>
    <font>
      <sz val="11"/>
      <color rgb="FF000000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0"/>
      <color rgb="FF0000FF"/>
      <name val="Arial"/>
    </font>
    <font>
      <b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b/>
      <u/>
      <sz val="11"/>
      <color rgb="FF000000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0" borderId="0" xfId="0" applyFont="1"/>
    <xf numFmtId="164" fontId="1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165" fontId="1" fillId="0" borderId="0" xfId="0" applyNumberFormat="1" applyFont="1" applyAlignment="1"/>
    <xf numFmtId="166" fontId="7" fillId="0" borderId="0" xfId="0" applyNumberFormat="1" applyFont="1" applyAlignment="1"/>
    <xf numFmtId="167" fontId="1" fillId="0" borderId="0" xfId="0" applyNumberFormat="1" applyFont="1" applyAlignment="1"/>
    <xf numFmtId="0" fontId="5" fillId="0" borderId="0" xfId="0" applyFont="1" applyAlignment="1"/>
    <xf numFmtId="0" fontId="8" fillId="0" borderId="1" xfId="0" applyFont="1" applyBorder="1" applyAlignment="1"/>
    <xf numFmtId="0" fontId="9" fillId="0" borderId="2" xfId="0" applyFont="1" applyBorder="1" applyAlignment="1"/>
    <xf numFmtId="0" fontId="10" fillId="0" borderId="3" xfId="0" applyFont="1" applyBorder="1" applyAlignment="1"/>
    <xf numFmtId="0" fontId="9" fillId="0" borderId="4" xfId="0" applyFont="1" applyBorder="1" applyAlignment="1"/>
    <xf numFmtId="166" fontId="1" fillId="0" borderId="0" xfId="0" applyNumberFormat="1" applyFont="1" applyAlignment="1"/>
    <xf numFmtId="0" fontId="11" fillId="0" borderId="5" xfId="0" applyFont="1" applyBorder="1" applyAlignment="1"/>
    <xf numFmtId="0" fontId="5" fillId="0" borderId="5" xfId="0" applyFont="1" applyBorder="1" applyAlignment="1"/>
    <xf numFmtId="0" fontId="5" fillId="0" borderId="4" xfId="0" applyFont="1" applyBorder="1" applyAlignment="1"/>
    <xf numFmtId="0" fontId="12" fillId="0" borderId="0" xfId="0" applyFont="1" applyAlignment="1"/>
    <xf numFmtId="0" fontId="5" fillId="0" borderId="2" xfId="0" applyFont="1" applyBorder="1" applyAlignment="1"/>
    <xf numFmtId="0" fontId="13" fillId="0" borderId="3" xfId="0" applyFont="1" applyBorder="1" applyAlignment="1"/>
    <xf numFmtId="0" fontId="5" fillId="2" borderId="4" xfId="0" applyFont="1" applyFill="1" applyBorder="1" applyAlignment="1"/>
    <xf numFmtId="0" fontId="14" fillId="0" borderId="3" xfId="0" applyFont="1" applyBorder="1" applyAlignment="1"/>
    <xf numFmtId="0" fontId="9" fillId="0" borderId="4" xfId="0" applyFont="1" applyBorder="1" applyAlignment="1"/>
    <xf numFmtId="0" fontId="15" fillId="0" borderId="0" xfId="0" applyFont="1" applyAlignment="1"/>
    <xf numFmtId="0" fontId="9" fillId="0" borderId="0" xfId="0" applyFont="1" applyAlignment="1"/>
    <xf numFmtId="0" fontId="16" fillId="0" borderId="0" xfId="0" applyFont="1" applyAlignment="1"/>
    <xf numFmtId="0" fontId="9" fillId="0" borderId="0" xfId="0" applyFont="1" applyAlignment="1"/>
    <xf numFmtId="0" fontId="2" fillId="0" borderId="0" xfId="0" applyFont="1" applyAlignment="1"/>
    <xf numFmtId="166" fontId="17" fillId="0" borderId="0" xfId="0" applyNumberFormat="1" applyFont="1" applyAlignment="1"/>
    <xf numFmtId="166" fontId="18" fillId="0" borderId="1" xfId="0" applyNumberFormat="1" applyFont="1" applyBorder="1" applyAlignment="1"/>
    <xf numFmtId="166" fontId="19" fillId="0" borderId="1" xfId="0" applyNumberFormat="1" applyFont="1" applyBorder="1" applyAlignment="1"/>
    <xf numFmtId="0" fontId="9" fillId="0" borderId="2" xfId="0" applyFont="1" applyBorder="1" applyAlignment="1"/>
    <xf numFmtId="0" fontId="20" fillId="0" borderId="0" xfId="0" applyFont="1" applyAlignment="1"/>
    <xf numFmtId="0" fontId="9" fillId="0" borderId="2" xfId="0" applyFont="1" applyBorder="1" applyAlignment="1"/>
    <xf numFmtId="166" fontId="13" fillId="0" borderId="1" xfId="0" applyNumberFormat="1" applyFont="1" applyBorder="1" applyAlignment="1"/>
    <xf numFmtId="0" fontId="21" fillId="0" borderId="1" xfId="0" applyFont="1" applyBorder="1" applyAlignment="1"/>
    <xf numFmtId="0" fontId="22" fillId="0" borderId="0" xfId="0" applyFont="1" applyAlignment="1"/>
    <xf numFmtId="0" fontId="23" fillId="0" borderId="3" xfId="0" applyFont="1" applyBorder="1" applyAlignment="1"/>
    <xf numFmtId="166" fontId="24" fillId="0" borderId="0" xfId="0" applyNumberFormat="1" applyFont="1" applyAlignment="1"/>
    <xf numFmtId="0" fontId="25" fillId="0" borderId="0" xfId="0" applyFont="1" applyAlignment="1"/>
    <xf numFmtId="0" fontId="26" fillId="0" borderId="0" xfId="0" applyFont="1" applyAlignment="1"/>
    <xf numFmtId="0" fontId="27" fillId="0" borderId="0" xfId="1" applyAlignment="1" applyProtection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container-with-most-water" TargetMode="External"/><Relationship Id="rId18" Type="http://schemas.openxmlformats.org/officeDocument/2006/relationships/hyperlink" Target="https://leetcode.com/problems/maximum-swap" TargetMode="External"/><Relationship Id="rId26" Type="http://schemas.openxmlformats.org/officeDocument/2006/relationships/hyperlink" Target="https://leetcode.com/problems/number-of-islands-ii" TargetMode="External"/><Relationship Id="rId39" Type="http://schemas.openxmlformats.org/officeDocument/2006/relationships/hyperlink" Target="https://leetcode.com/problems/minimize-malware-spread" TargetMode="External"/><Relationship Id="rId3" Type="http://schemas.openxmlformats.org/officeDocument/2006/relationships/hyperlink" Target="https://leetcode.com/problems/range-addition" TargetMode="External"/><Relationship Id="rId21" Type="http://schemas.openxmlformats.org/officeDocument/2006/relationships/hyperlink" Target="https://practice.geeksforgeeks.org/problems/bfs-traversal-of-graph/1" TargetMode="External"/><Relationship Id="rId34" Type="http://schemas.openxmlformats.org/officeDocument/2006/relationships/hyperlink" Target="https://leetcode.com/problems/word-ladder" TargetMode="External"/><Relationship Id="rId42" Type="http://schemas.openxmlformats.org/officeDocument/2006/relationships/hyperlink" Target="https://leetcode.com/problems/minimum-path-sum/" TargetMode="External"/><Relationship Id="rId47" Type="http://schemas.openxmlformats.org/officeDocument/2006/relationships/hyperlink" Target="https://leetcode.com/problems/longest-increasing-subsequence/" TargetMode="External"/><Relationship Id="rId50" Type="http://schemas.openxmlformats.org/officeDocument/2006/relationships/hyperlink" Target="https://www.geeksforgeeks.org/dynamic-programming-building-bridges/" TargetMode="External"/><Relationship Id="rId7" Type="http://schemas.openxmlformats.org/officeDocument/2006/relationships/hyperlink" Target="https://leetcode.com/problems/rotate-array" TargetMode="External"/><Relationship Id="rId12" Type="http://schemas.openxmlformats.org/officeDocument/2006/relationships/hyperlink" Target="https://leetcode.com/problems/fibonacci-number" TargetMode="External"/><Relationship Id="rId17" Type="http://schemas.openxmlformats.org/officeDocument/2006/relationships/hyperlink" Target="https://leetcode.com/problems/boats-to-save-people" TargetMode="External"/><Relationship Id="rId25" Type="http://schemas.openxmlformats.org/officeDocument/2006/relationships/hyperlink" Target="https://leetcode.com/problems/number-of-islands" TargetMode="External"/><Relationship Id="rId33" Type="http://schemas.openxmlformats.org/officeDocument/2006/relationships/hyperlink" Target="https://leetcode.com/problems/sentence-similarity-ii" TargetMode="External"/><Relationship Id="rId38" Type="http://schemas.openxmlformats.org/officeDocument/2006/relationships/hyperlink" Target="https://practice.geeksforgeeks.org/problems/castle-run/0" TargetMode="External"/><Relationship Id="rId46" Type="http://schemas.openxmlformats.org/officeDocument/2006/relationships/hyperlink" Target="https://leetcode.com/problems/longest-increasing-subsequence/" TargetMode="External"/><Relationship Id="rId2" Type="http://schemas.openxmlformats.org/officeDocument/2006/relationships/hyperlink" Target="https://leetcode.com/problems/long-pressed-name" TargetMode="External"/><Relationship Id="rId16" Type="http://schemas.openxmlformats.org/officeDocument/2006/relationships/hyperlink" Target="https://leetcode.com/problems/shortest-palindrome" TargetMode="External"/><Relationship Id="rId20" Type="http://schemas.openxmlformats.org/officeDocument/2006/relationships/hyperlink" Target="https://leetcode.com/problems/max-consecutive-ones-ii" TargetMode="External"/><Relationship Id="rId29" Type="http://schemas.openxmlformats.org/officeDocument/2006/relationships/hyperlink" Target="https://leetcode.com/problems/regions-cut-by-slashes" TargetMode="External"/><Relationship Id="rId41" Type="http://schemas.openxmlformats.org/officeDocument/2006/relationships/hyperlink" Target="https://leetcode.com/problems/jump-game-ii/" TargetMode="External"/><Relationship Id="rId1" Type="http://schemas.openxmlformats.org/officeDocument/2006/relationships/hyperlink" Target="https://pastebin.com/Ahd14kRQ" TargetMode="External"/><Relationship Id="rId6" Type="http://schemas.openxmlformats.org/officeDocument/2006/relationships/hyperlink" Target="https://leetcode.com/problems/orderly-queue" TargetMode="External"/><Relationship Id="rId11" Type="http://schemas.openxmlformats.org/officeDocument/2006/relationships/hyperlink" Target="https://leetcode.com/problems/squares-of-a-sorted-array" TargetMode="External"/><Relationship Id="rId24" Type="http://schemas.openxmlformats.org/officeDocument/2006/relationships/hyperlink" Target="https://leetcode.com/problems/rotting-oranges" TargetMode="External"/><Relationship Id="rId32" Type="http://schemas.openxmlformats.org/officeDocument/2006/relationships/hyperlink" Target="https://leetcode.com/problems/satisfiability-of-equality-equations" TargetMode="External"/><Relationship Id="rId37" Type="http://schemas.openxmlformats.org/officeDocument/2006/relationships/hyperlink" Target="https://practice.geeksforgeeks.org/problems/euler-circuit-in-a-directed-graph/1" TargetMode="External"/><Relationship Id="rId40" Type="http://schemas.openxmlformats.org/officeDocument/2006/relationships/hyperlink" Target="https://leetcode.com/problems/climbing-stairs/" TargetMode="External"/><Relationship Id="rId45" Type="http://schemas.openxmlformats.org/officeDocument/2006/relationships/hyperlink" Target="https://www.geeksforgeeks.org/fractional-knapsack-problem/" TargetMode="External"/><Relationship Id="rId5" Type="http://schemas.openxmlformats.org/officeDocument/2006/relationships/hyperlink" Target="https://leetcode.com/problems/next-greater-element-iii" TargetMode="External"/><Relationship Id="rId15" Type="http://schemas.openxmlformats.org/officeDocument/2006/relationships/hyperlink" Target="https://leetcode.com/problems/max-chunks-to-make-sorted-ii" TargetMode="External"/><Relationship Id="rId23" Type="http://schemas.openxmlformats.org/officeDocument/2006/relationships/hyperlink" Target="https://practice.geeksforgeeks.org/problems/mother-vertex/1" TargetMode="External"/><Relationship Id="rId28" Type="http://schemas.openxmlformats.org/officeDocument/2006/relationships/hyperlink" Target="https://leetcode.com/problems/most-stones-removed-with-same-row-or-column" TargetMode="External"/><Relationship Id="rId36" Type="http://schemas.openxmlformats.org/officeDocument/2006/relationships/hyperlink" Target="https://practice.geeksforgeeks.org/problems/eulerian-path-in-an-undirected-graph/0" TargetMode="External"/><Relationship Id="rId49" Type="http://schemas.openxmlformats.org/officeDocument/2006/relationships/hyperlink" Target="https://leetcode.com/problems/russian-doll-envelopes/" TargetMode="External"/><Relationship Id="rId10" Type="http://schemas.openxmlformats.org/officeDocument/2006/relationships/hyperlink" Target="https://leetcode.com/problems/product-of-array-except-self" TargetMode="External"/><Relationship Id="rId19" Type="http://schemas.openxmlformats.org/officeDocument/2006/relationships/hyperlink" Target="https://leetcode.com/problems/optimal-division" TargetMode="External"/><Relationship Id="rId31" Type="http://schemas.openxmlformats.org/officeDocument/2006/relationships/hyperlink" Target="https://practice.geeksforgeeks.org/problems/doctor-strange/0" TargetMode="External"/><Relationship Id="rId44" Type="http://schemas.openxmlformats.org/officeDocument/2006/relationships/hyperlink" Target="https://www.geeksforgeeks.org/0-1-knapsack-problem-dp-10/" TargetMode="External"/><Relationship Id="rId4" Type="http://schemas.openxmlformats.org/officeDocument/2006/relationships/hyperlink" Target="https://leetcode.com/problems/magic-squares-in-grid" TargetMode="External"/><Relationship Id="rId9" Type="http://schemas.openxmlformats.org/officeDocument/2006/relationships/hyperlink" Target="https://leetcode.com/problems/trapping-rain-water-ii" TargetMode="External"/><Relationship Id="rId14" Type="http://schemas.openxmlformats.org/officeDocument/2006/relationships/hyperlink" Target="https://leetcode.com/problems/sort-array-by-parity" TargetMode="External"/><Relationship Id="rId22" Type="http://schemas.openxmlformats.org/officeDocument/2006/relationships/hyperlink" Target="https://practice.geeksforgeeks.org/problems/strongly-connected-components-kosarajus-algo/1" TargetMode="External"/><Relationship Id="rId27" Type="http://schemas.openxmlformats.org/officeDocument/2006/relationships/hyperlink" Target="https://leetcode.com/problems/number-of-enclaves" TargetMode="External"/><Relationship Id="rId30" Type="http://schemas.openxmlformats.org/officeDocument/2006/relationships/hyperlink" Target="https://leetcode.com/problems/number-of-distinct-islands" TargetMode="External"/><Relationship Id="rId35" Type="http://schemas.openxmlformats.org/officeDocument/2006/relationships/hyperlink" Target="https://www.geeksforgeeks.org/job-sequencing-problem/" TargetMode="External"/><Relationship Id="rId43" Type="http://schemas.openxmlformats.org/officeDocument/2006/relationships/hyperlink" Target="https://www.geeksforgeeks.org/maximum-size-sub-matrix-with-all-1s-in-a-binary-matrix/" TargetMode="External"/><Relationship Id="rId48" Type="http://schemas.openxmlformats.org/officeDocument/2006/relationships/hyperlink" Target="https://www.geeksforgeeks.org/minimum-number-of-increasing-subsequences/" TargetMode="External"/><Relationship Id="rId8" Type="http://schemas.openxmlformats.org/officeDocument/2006/relationships/hyperlink" Target="https://leetcode.com/problems/remove-duplicates-from-sorted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32"/>
  <sheetViews>
    <sheetView tabSelected="1" topLeftCell="A315" zoomScale="130" zoomScaleNormal="130" workbookViewId="0">
      <selection activeCell="A332" sqref="A332"/>
    </sheetView>
  </sheetViews>
  <sheetFormatPr defaultColWidth="14.44140625" defaultRowHeight="15.75" customHeight="1" x14ac:dyDescent="0.25"/>
  <cols>
    <col min="1" max="1" width="49.5546875" customWidth="1"/>
    <col min="2" max="2" width="42.6640625" customWidth="1"/>
    <col min="3" max="3" width="43.44140625" customWidth="1"/>
  </cols>
  <sheetData>
    <row r="1" spans="1:2" ht="13.2" x14ac:dyDescent="0.25">
      <c r="A1" s="1">
        <v>43820</v>
      </c>
      <c r="B1" s="2"/>
    </row>
    <row r="2" spans="1:2" ht="13.2" x14ac:dyDescent="0.25">
      <c r="A2" s="3" t="s">
        <v>0</v>
      </c>
      <c r="B2" s="2"/>
    </row>
    <row r="3" spans="1:2" ht="13.2" x14ac:dyDescent="0.25">
      <c r="A3" s="4" t="str">
        <f>HYPERLINK("https://www.geeksforgeeks.org/next-greater-element/","Next Greater Element on right")</f>
        <v>Next Greater Element on right</v>
      </c>
      <c r="B3" s="2" t="s">
        <v>1</v>
      </c>
    </row>
    <row r="4" spans="1:2" ht="13.2" x14ac:dyDescent="0.25">
      <c r="A4" s="4" t="str">
        <f>HYPERLINK("https://leetcode.com/problems/next-greater-element-ii/","Next Greater Element 2")</f>
        <v>Next Greater Element 2</v>
      </c>
      <c r="B4" s="2" t="s">
        <v>2</v>
      </c>
    </row>
    <row r="5" spans="1:2" ht="13.2" x14ac:dyDescent="0.25">
      <c r="A5" s="4" t="str">
        <f>HYPERLINK("https://leetcode.com/problems/daily-temperatures/","Daily Temperatures")</f>
        <v>Daily Temperatures</v>
      </c>
      <c r="B5" s="2" t="s">
        <v>3</v>
      </c>
    </row>
    <row r="6" spans="1:2" ht="13.2" x14ac:dyDescent="0.25">
      <c r="A6" s="4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6" s="2" t="s">
        <v>4</v>
      </c>
    </row>
    <row r="7" spans="1:2" ht="13.2" x14ac:dyDescent="0.25">
      <c r="A7" s="4" t="str">
        <f>HYPERLINK("https://www.geeksforgeeks.org/the-stock-span-problem/","Stock Span Problem")</f>
        <v>Stock Span Problem</v>
      </c>
      <c r="B7" s="2" t="s">
        <v>5</v>
      </c>
    </row>
    <row r="8" spans="1:2" ht="13.2" x14ac:dyDescent="0.25">
      <c r="A8" s="5"/>
      <c r="B8" s="2"/>
    </row>
    <row r="9" spans="1:2" ht="13.2" x14ac:dyDescent="0.25">
      <c r="A9" s="1">
        <v>43821</v>
      </c>
      <c r="B9" s="2"/>
    </row>
    <row r="10" spans="1:2" ht="13.2" x14ac:dyDescent="0.25">
      <c r="A10" s="4" t="str">
        <f>HYPERLINK("https://leetcode.com/problems/largest-rectangle-in-histogram/","Largest Rectangular Area Histogram")</f>
        <v>Largest Rectangular Area Histogram</v>
      </c>
      <c r="B10" s="2" t="s">
        <v>6</v>
      </c>
    </row>
    <row r="11" spans="1:2" ht="13.2" x14ac:dyDescent="0.25">
      <c r="A11" s="4" t="str">
        <f>HYPERLINK("https://leetcode.com/problems/maximal-rectangle/","maximu size binary matrix containing 1")</f>
        <v>maximu size binary matrix containing 1</v>
      </c>
      <c r="B11" s="2" t="s">
        <v>7</v>
      </c>
    </row>
    <row r="12" spans="1:2" ht="13.2" x14ac:dyDescent="0.25">
      <c r="A12" s="4" t="str">
        <f>HYPERLINK("https://leetcode.com/problems/valid-parentheses/","Valid Parentheses")</f>
        <v>Valid Parentheses</v>
      </c>
      <c r="B12" s="2" t="s">
        <v>8</v>
      </c>
    </row>
    <row r="13" spans="1:2" ht="13.2" x14ac:dyDescent="0.25">
      <c r="A13" s="4" t="str">
        <f>HYPERLINK("https://www.geeksforgeeks.org/length-of-the-longest-valid-substring/","Length of longest valid substring")</f>
        <v>Length of longest valid substring</v>
      </c>
      <c r="B13" s="2" t="s">
        <v>9</v>
      </c>
    </row>
    <row r="14" spans="1:2" ht="13.2" x14ac:dyDescent="0.25">
      <c r="A14" s="4" t="str">
        <f>HYPERLINK("https://www.geeksforgeeks.org/find-expression-duplicate-parenthesis-not/","Count of duplicate Parentheses")</f>
        <v>Count of duplicate Parentheses</v>
      </c>
      <c r="B14" s="3" t="s">
        <v>10</v>
      </c>
    </row>
    <row r="15" spans="1:2" ht="13.2" x14ac:dyDescent="0.25">
      <c r="A15" s="4" t="str">
        <f>HYPERLINK("https://leetcode.com/problems/decode-string/","Decode String")</f>
        <v>Decode String</v>
      </c>
      <c r="B15" s="2" t="s">
        <v>11</v>
      </c>
    </row>
    <row r="16" spans="1:2" ht="13.2" x14ac:dyDescent="0.25">
      <c r="A16" s="4" t="str">
        <f>HYPERLINK("https://www.geeksforgeeks.org/minimum-number-of-bracket-reversals-needed-to-make-an-expression-balanced/","Minimum Number of bracket reversal")</f>
        <v>Minimum Number of bracket reversal</v>
      </c>
      <c r="B16" s="2" t="s">
        <v>12</v>
      </c>
    </row>
    <row r="17" spans="1:2" ht="13.2" x14ac:dyDescent="0.25">
      <c r="A17" s="4" t="str">
        <f>HYPERLINK("https://leetcode.com/problems/minimum-add-to-make-parentheses-valid/","Minimum Add To make Parentheses Valid")</f>
        <v>Minimum Add To make Parentheses Valid</v>
      </c>
      <c r="B17" s="2" t="s">
        <v>13</v>
      </c>
    </row>
    <row r="18" spans="1:2" ht="13.2" x14ac:dyDescent="0.25">
      <c r="A18" s="4" t="str">
        <f>HYPERLINK("https://www.geeksforgeeks.org/print-bracket-number/","Print Bracket Number")</f>
        <v>Print Bracket Number</v>
      </c>
      <c r="B18" s="2" t="s">
        <v>14</v>
      </c>
    </row>
    <row r="19" spans="1:2" ht="13.2" x14ac:dyDescent="0.25">
      <c r="A19" s="4" t="str">
        <f>HYPERLINK("https://leetcode.com/problems/asteroid-collision/","Asteroid Collision")</f>
        <v>Asteroid Collision</v>
      </c>
      <c r="B19" s="2" t="s">
        <v>15</v>
      </c>
    </row>
    <row r="20" spans="1:2" ht="13.2" x14ac:dyDescent="0.25">
      <c r="A20" s="4" t="str">
        <f>HYPERLINK("https://leetcode.com/problems/backspace-string-compare/","Backspace String Compare")</f>
        <v>Backspace String Compare</v>
      </c>
      <c r="B20" s="2" t="s">
        <v>16</v>
      </c>
    </row>
    <row r="21" spans="1:2" ht="13.2" x14ac:dyDescent="0.25">
      <c r="A21" s="4" t="str">
        <f>HYPERLINK("https://www.geeksforgeeks.org/interesting-method-generate-binary-numbers-1-n/","Print Binary Number")</f>
        <v>Print Binary Number</v>
      </c>
      <c r="B21" s="2" t="s">
        <v>17</v>
      </c>
    </row>
    <row r="22" spans="1:2" ht="13.2" x14ac:dyDescent="0.25">
      <c r="A22" s="4" t="str">
        <f>HYPERLINK("https://leetcode.com/problems/score-of-parentheses/","Score Of String")</f>
        <v>Score Of String</v>
      </c>
      <c r="B22" s="2" t="s">
        <v>18</v>
      </c>
    </row>
    <row r="24" spans="1:2" ht="13.2" x14ac:dyDescent="0.25">
      <c r="A24" s="6">
        <v>43824</v>
      </c>
    </row>
    <row r="25" spans="1:2" ht="13.2" x14ac:dyDescent="0.25">
      <c r="A25" s="2" t="s">
        <v>19</v>
      </c>
    </row>
    <row r="26" spans="1:2" ht="13.2" x14ac:dyDescent="0.25">
      <c r="A26" s="2" t="s">
        <v>20</v>
      </c>
    </row>
    <row r="27" spans="1:2" ht="13.2" x14ac:dyDescent="0.25">
      <c r="A27" s="4" t="str">
        <f>HYPERLINK("https://leetcode.com/problems/remove-k-digits/","Remove K digits From number")</f>
        <v>Remove K digits From number</v>
      </c>
      <c r="B27" s="2" t="s">
        <v>21</v>
      </c>
    </row>
    <row r="28" spans="1:2" ht="13.2" x14ac:dyDescent="0.25">
      <c r="A28" s="4" t="str">
        <f>HYPERLINK("https://leetcode.com/problems/car-fleet/","Car fleet")</f>
        <v>Car fleet</v>
      </c>
      <c r="B28" s="2" t="s">
        <v>22</v>
      </c>
    </row>
    <row r="29" spans="1:2" ht="13.2" x14ac:dyDescent="0.25">
      <c r="A29" s="4" t="str">
        <f>HYPERLINK("https://www.geeksforgeeks.org/first-negative-integer-every-window-size-k/","First negative Integer in k sized window")</f>
        <v>First negative Integer in k sized window</v>
      </c>
      <c r="B29" s="2" t="s">
        <v>23</v>
      </c>
    </row>
    <row r="30" spans="1:2" ht="13.2" x14ac:dyDescent="0.25">
      <c r="A30" s="4" t="str">
        <f>HYPERLINK("https://www.codechef.com/DEC19A/problems/BINADD","Addition")</f>
        <v>Addition</v>
      </c>
      <c r="B30" s="2" t="s">
        <v>24</v>
      </c>
    </row>
    <row r="32" spans="1:2" ht="13.2" x14ac:dyDescent="0.25">
      <c r="A32" s="6">
        <v>43827</v>
      </c>
    </row>
    <row r="33" spans="1:26" ht="15.75" customHeight="1" x14ac:dyDescent="0.3">
      <c r="A33" s="7" t="str">
        <f>HYPERLINK("https://leetcode.com/problems/gas-station/","Gas Station")</f>
        <v>Gas Station</v>
      </c>
      <c r="B33" s="8" t="s">
        <v>25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3">
      <c r="A34" s="7" t="str">
        <f>HYPERLINK("https://leetcode.com/problems/ternary-expression-parser/","Ternary Parser")</f>
        <v>Ternary Parser</v>
      </c>
      <c r="B34" s="8" t="s">
        <v>26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3">
      <c r="A35" s="7" t="str">
        <f>HYPERLINK("https://www.geeksforgeeks.org/maximum-sum-of-smallest-and-second-smallest-in-an-array/","Maximum sum of smallest and second smallest")</f>
        <v>Maximum sum of smallest and second smallest</v>
      </c>
      <c r="B35" s="8" t="s">
        <v>27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3">
      <c r="A36" s="7" t="str">
        <f>HYPERLINK("https://leetcode.com/problems/min-stack/","Min Stack")</f>
        <v>Min Stack</v>
      </c>
      <c r="B36" s="8" t="s">
        <v>28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3">
      <c r="A37" s="7" t="str">
        <f>HYPERLINK("https://www.geeksforgeeks.org/efficiently-implement-k-stacks-single-array/","K stacks in a single array")</f>
        <v>K stacks in a single array</v>
      </c>
      <c r="B37" s="8" t="s">
        <v>29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3">
      <c r="A38" s="7" t="str">
        <f>HYPERLINK("https://leetcode.com/problems/validate-stack-sequences/","Validate Stack")</f>
        <v>Validate Stack</v>
      </c>
      <c r="B38" s="8" t="s">
        <v>30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3">
      <c r="A39" s="7" t="str">
        <f>HYPERLINK("https://www.geeksforgeeks.org/reversing-first-k-elements-queue/","K reverse in a queue")</f>
        <v>K reverse in a queue</v>
      </c>
      <c r="B39" s="8" t="s">
        <v>31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3">
      <c r="A40" s="7" t="str">
        <f>HYPERLINK("https://leetcode.com/problems/decoded-string-at-index/","Decode String at a index")</f>
        <v>Decode String at a index</v>
      </c>
      <c r="B40" s="8" t="s">
        <v>32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3">
      <c r="A41" s="7" t="str">
        <f>HYPERLINK("https://www.geeksforgeeks.org/find-the-largest-pair-sum-in-an-unsorted-array/","largest Pair sum in unsorted array")</f>
        <v>largest Pair sum in unsorted array</v>
      </c>
      <c r="B41" s="8" t="s">
        <v>33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3" spans="1:26" ht="13.2" x14ac:dyDescent="0.25">
      <c r="A43" s="6">
        <v>43828</v>
      </c>
    </row>
    <row r="44" spans="1:26" ht="15.75" customHeight="1" x14ac:dyDescent="0.3">
      <c r="A44" s="7" t="str">
        <f>HYPERLINK("https://leetcode.com/problems/reverse-linked-list/","reverse LinkedList")</f>
        <v>reverse LinkedList</v>
      </c>
      <c r="B44" s="8" t="s">
        <v>34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3">
      <c r="A45" s="7" t="str">
        <f>HYPERLINK("https://www.geeksforgeeks.org/reverse-a-list-in-groups-of-given-size/","K reverse")</f>
        <v>K reverse</v>
      </c>
      <c r="B45" s="8" t="s">
        <v>35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3">
      <c r="A46" s="7" t="str">
        <f>HYPERLINK("https://www.geeksforgeeks.org/detect-loop-in-a-linked-list/","Floyd cycle")</f>
        <v>Floyd cycle</v>
      </c>
      <c r="B46" s="8" t="s">
        <v>36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3">
      <c r="A47" s="7" t="str">
        <f>HYPERLINK("https://www.geeksforgeeks.org/merge-a-linked-list-into-another-linked-list-at-alternate-positions/","Merge LinkedList")</f>
        <v>Merge LinkedList</v>
      </c>
      <c r="B47" s="8" t="s">
        <v>37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3">
      <c r="A48" s="7" t="str">
        <f>HYPERLINK("https://www.geeksforgeeks.org/a-linked-list-with-next-and-arbit-pointer/","Clone a linkedlist")</f>
        <v>Clone a linkedlist</v>
      </c>
      <c r="B48" s="8" t="s">
        <v>38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3">
      <c r="A49" s="7" t="str">
        <f>HYPERLINK("https://www.geeksforgeeks.org/find-modular-node-linked-list/","find modular node")</f>
        <v>find modular node</v>
      </c>
      <c r="B49" s="8" t="s">
        <v>39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3">
      <c r="A50" s="7" t="str">
        <f>HYPERLINK("https://www.geeksforgeeks.org/remove-duplicates-from-a-sorted-linked-list/","Remove duplicate from sorted")</f>
        <v>Remove duplicate from sorted</v>
      </c>
      <c r="B50" s="8" t="s">
        <v>40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3">
      <c r="A51" s="7" t="str">
        <f>HYPERLINK("https://www.geeksforgeeks.org/write-a-c-function-to-print-the-middle-of-the-linked-list/","Find the middle element")</f>
        <v>Find the middle element</v>
      </c>
      <c r="B51" s="8" t="s">
        <v>41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3">
      <c r="A52" s="7" t="str">
        <f>HYPERLINK("https://www.geeksforgeeks.org/nth-node-from-the-end-of-a-linked-list/","Nth element from end")</f>
        <v>Nth element from end</v>
      </c>
      <c r="B52" s="8" t="s">
        <v>42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3">
      <c r="A53" s="7" t="str">
        <f>HYPERLINK("https://leetcode.com/problems/lru-cache/","LRU Cache")</f>
        <v>LRU Cache</v>
      </c>
      <c r="B53" s="8" t="s">
        <v>43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5" spans="1:26" ht="13.2" x14ac:dyDescent="0.25">
      <c r="A55" s="9" t="s">
        <v>44</v>
      </c>
      <c r="B55" s="2" t="s">
        <v>45</v>
      </c>
    </row>
    <row r="57" spans="1:26" ht="13.2" x14ac:dyDescent="0.25">
      <c r="A57" s="10">
        <v>43834</v>
      </c>
    </row>
    <row r="58" spans="1:26" ht="15.75" customHeight="1" x14ac:dyDescent="0.3">
      <c r="A58" s="7" t="str">
        <f>HYPERLINK("https://leetcode.com/problems/binary-tree-inorder-traversal/","Inorder Traversal")</f>
        <v>Inorder Traversal</v>
      </c>
      <c r="B58" s="8" t="s">
        <v>46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3">
      <c r="A59" s="7" t="str">
        <f>HYPERLINK("https://leetcode.com/problems/binary-tree-preorder-traversal/","Preorder Traversal")</f>
        <v>Preorder Traversal</v>
      </c>
      <c r="B59" s="8" t="s">
        <v>47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3">
      <c r="A60" s="7" t="str">
        <f>HYPERLINK("https://leetcode.com/problems/binary-tree-postorder-traversal/","Postorder Traversal")</f>
        <v>Postorder Traversal</v>
      </c>
      <c r="B60" s="8" t="s">
        <v>48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3">
      <c r="A61" s="7" t="str">
        <f>HYPERLINK("https://www.geeksforgeeks.org/print-ancestors-of-a-given-node-in-binary-tree/","Print ancestor of given tree")</f>
        <v>Print ancestor of given tree</v>
      </c>
      <c r="B61" s="8" t="s">
        <v>49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3">
      <c r="A62" s="7" t="str">
        <f>HYPERLINK("https://leetcode.com/problems/binary-tree-level-order-traversal/","Binary Tree Level Order")</f>
        <v>Binary Tree Level Order</v>
      </c>
      <c r="B62" s="8" t="s">
        <v>50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3">
      <c r="A63" s="7" t="str">
        <f>HYPERLINK("https://leetcode.com/problems/average-of-levels-in-binary-tree/","Average of levels")</f>
        <v>Average of levels</v>
      </c>
      <c r="B63" s="8" t="s">
        <v>51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3">
      <c r="A64" s="7" t="str">
        <f>HYPERLINK("https://leetcode.com/problems/all-nodes-distance-k-in-binary-tree/","All Nodes at distance K")</f>
        <v>All Nodes at distance K</v>
      </c>
      <c r="B64" s="8" t="s">
        <v>52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3">
      <c r="A65" s="7" t="str">
        <f>HYPERLINK("https://www.geeksforgeeks.org/count-bst-nodes-that-are-in-a-given-range/","Count bst in a given range")</f>
        <v>Count bst in a given range</v>
      </c>
      <c r="B65" s="8" t="s">
        <v>53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3">
      <c r="A66" s="7" t="str">
        <f>HYPERLINK("https://leetcode.com/problems/binary-search-tree-to-greater-sum-tree/","Binary search tree to greater sum")</f>
        <v>Binary search tree to greater sum</v>
      </c>
      <c r="B66" s="8" t="s">
        <v>54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3">
      <c r="A67" s="7" t="str">
        <f>HYPERLINK("https://leetcode.com/problems/binary-tree-cameras/","Binary Tree Cameras")</f>
        <v>Binary Tree Cameras</v>
      </c>
      <c r="B67" s="8" t="s">
        <v>55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9" spans="1:26" ht="13.2" x14ac:dyDescent="0.25">
      <c r="A69" s="6">
        <v>43835</v>
      </c>
    </row>
    <row r="70" spans="1:26" ht="15.75" customHeight="1" x14ac:dyDescent="0.3">
      <c r="A70" s="7" t="str">
        <f>HYPERLINK("https://leetcode.com/problems/binary-tree-maximum-path-sum/","Binary Tree Maximum Path Sum")</f>
        <v>Binary Tree Maximum Path Sum</v>
      </c>
      <c r="B70" s="8" t="s">
        <v>56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3">
      <c r="A71" s="7" t="str">
        <f>HYPERLINK("https://practice.geeksforgeeks.org/problems/binary-tree-to-bst/1","Binary Tree to BST")</f>
        <v>Binary Tree to BST</v>
      </c>
      <c r="B71" s="8" t="s">
        <v>57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3">
      <c r="A72" s="7" t="str">
        <f>HYPERLINK("https://leetcode.com/problems/binary-tree-right-side-view/","right side view")</f>
        <v>right side view</v>
      </c>
      <c r="B72" s="8" t="s">
        <v>58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3">
      <c r="A73" s="7" t="str">
        <f>HYPERLINK("https://practice.geeksforgeeks.org/problems/left-view-of-binary-tree/1","Left View")</f>
        <v>Left View</v>
      </c>
      <c r="B73" s="8" t="s">
        <v>59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3">
      <c r="A74" s="7" t="str">
        <f>HYPERLINK("https://leetcode.com/problems/vertical-order-traversal-of-a-binary-tree/","Vertical order")</f>
        <v>Vertical order</v>
      </c>
      <c r="B74" s="8" t="s">
        <v>60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3">
      <c r="A75" s="7" t="str">
        <f>HYPERLINK("https://www.geeksforgeeks.org/print-nodes-in-the-top-view-of-binary-tree-set-3/","Top View")</f>
        <v>Top View</v>
      </c>
      <c r="B75" s="8" t="s">
        <v>61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">
      <c r="A76" s="7" t="str">
        <f>HYPERLINK("https://practice.geeksforgeeks.org/problems/bottom-view-of-binary-tree/1","Bottom View")</f>
        <v>Bottom View</v>
      </c>
      <c r="B76" s="8" t="s">
        <v>62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3">
      <c r="A77" s="7" t="str">
        <f>HYPERLINK("https://www.geeksforgeeks.org/diagonal-traversal-of-binary-tree/","Diagonal Traversal")</f>
        <v>Diagonal Traversal</v>
      </c>
      <c r="B77" s="8" t="s">
        <v>63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">
      <c r="A78" s="7" t="str">
        <f>HYPERLINK("https://practice.geeksforgeeks.org/problems/leftmost-and-rightmost-nodes-of-binary-tree/1","leftmost and rightmost node")</f>
        <v>leftmost and rightmost node</v>
      </c>
      <c r="B78" s="8" t="s">
        <v>64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3">
      <c r="A79" s="7" t="str">
        <f>HYPERLINK("https://leetcode.com/problems/kth-smallest-element-in-a-bst/","kth smallest element")</f>
        <v>kth smallest element</v>
      </c>
      <c r="B79" s="8" t="s">
        <v>65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3">
      <c r="A80" s="7" t="str">
        <f>HYPERLINK("https://leetcode.com/problems/binary-tree-tilt/","Binary Tree Tilt")</f>
        <v>Binary Tree Tilt</v>
      </c>
      <c r="B80" s="8" t="s">
        <v>66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3">
      <c r="A81" s="7" t="str">
        <f>HYPERLINK("https://www.geeksforgeeks.org/print-nodes-dont-sibling-binary-tree/","Print all nodes that dont have siblings")</f>
        <v>Print all nodes that dont have siblings</v>
      </c>
      <c r="B81" s="8" t="s">
        <v>67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3">
      <c r="A82" s="7" t="str">
        <f>HYPERLINK("https://leetcode.com/problems/house-robber-iii/","House robber 3")</f>
        <v>House robber 3</v>
      </c>
      <c r="B82" s="8" t="s">
        <v>68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4" spans="1:26" ht="13.2" x14ac:dyDescent="0.25">
      <c r="A84" s="6">
        <v>43841</v>
      </c>
    </row>
    <row r="85" spans="1:26" ht="15.75" customHeight="1" x14ac:dyDescent="0.3">
      <c r="A85" s="7" t="str">
        <f>HYPERLINK("https://leetcode.com/problems/boundary-of-binary-tree/","Boundary Traversal")</f>
        <v>Boundary Traversal</v>
      </c>
      <c r="B85" s="8" t="s">
        <v>69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">
      <c r="A86" s="7" t="str">
        <f>HYPERLINK("https://leetcode.com/problems/lowest-common-ancestor-of-a-binary-search-tree/","Lowest common ancestor in BST")</f>
        <v>Lowest common ancestor in BST</v>
      </c>
      <c r="B86" s="8" t="s">
        <v>70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3">
      <c r="A87" s="7" t="str">
        <f>HYPERLINK("https://practice.geeksforgeeks.org/problems/lowest-common-ancestor-in-a-binary-tree/1","Lowest common ancestor")</f>
        <v>Lowest common ancestor</v>
      </c>
      <c r="B87" s="8" t="s">
        <v>71</v>
      </c>
      <c r="C87" s="13" t="s">
        <v>310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">
      <c r="A88" s="7" t="str">
        <f>HYPERLINK("https://www.spoj.com/problems/RMQSQ/","square root decomposition")</f>
        <v>square root decomposition</v>
      </c>
      <c r="B88" s="8" t="s">
        <v>72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3">
      <c r="A89" s="7" t="str">
        <f>HYPERLINK("https://leetcode.com/problems/delete-node-in-a-bst/","Delete Node in BST")</f>
        <v>Delete Node in BST</v>
      </c>
      <c r="B89" s="8" t="s">
        <v>73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3">
      <c r="A90" s="7" t="str">
        <f>HYPERLINK("https://leetcode.com/problems/construct-binary-tree-from-preorder-and-inorder-traversal/","Construct from inorder and preorder")</f>
        <v>Construct from inorder and preorder</v>
      </c>
      <c r="B90" s="8" t="s">
        <v>74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2" spans="1:26" ht="13.2" x14ac:dyDescent="0.25">
      <c r="A92" s="6">
        <v>43842</v>
      </c>
    </row>
    <row r="93" spans="1:26" ht="15.75" customHeight="1" x14ac:dyDescent="0.3">
      <c r="A93" s="7" t="str">
        <f>HYPERLINK("https://leetcode.com/problems/construct-binary-tree-from-inorder-and-postorder-traversal/","Construct from inorder and postorder")</f>
        <v>Construct from inorder and postorder</v>
      </c>
      <c r="B93" s="8" t="s">
        <v>75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3">
      <c r="A94" s="7" t="str">
        <f>HYPERLINK("https://www.geeksforgeeks.org/construct-a-binary-search-tree-from-given-postorder/","construct bst using postorder")</f>
        <v>construct bst using postorder</v>
      </c>
      <c r="B94" s="8" t="s">
        <v>76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3">
      <c r="A95" s="7" t="str">
        <f>HYPERLINK("https://www.geeksforgeeks.org/construct-tree-inorder-level-order-traversals/","Inorder and level order")</f>
        <v>Inorder and level order</v>
      </c>
      <c r="B95" s="8" t="s">
        <v>77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3">
      <c r="A96" s="7" t="str">
        <f>HYPERLINK("https://leetcode.com/problems/serialize-and-deserialize-binary-tree/","serialize and deserialise")</f>
        <v>serialize and deserialise</v>
      </c>
      <c r="B96" s="8" t="s">
        <v>78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3">
      <c r="A97" s="7" t="str">
        <f>HYPERLINK("https://leetcode.com/problems/distribute-coins-in-binary-tree/","Distribute coins in a binary tree")</f>
        <v>Distribute coins in a binary tree</v>
      </c>
      <c r="B97" s="8" t="s">
        <v>79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3">
      <c r="A98" s="7" t="str">
        <f>HYPERLINK("https://leetcode.com/problems/find-duplicate-subtrees/","duplicate subtree in a binary tree")</f>
        <v>duplicate subtree in a binary tree</v>
      </c>
      <c r="B98" s="8" t="s">
        <v>80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3">
      <c r="A99" s="7" t="str">
        <f>HYPERLINK("https://www.geeksforgeeks.org/avl-tree-set-1-insertion/","AVL tree")</f>
        <v>AVL tree</v>
      </c>
      <c r="B99" s="8" t="s">
        <v>81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3">
      <c r="A100" s="7" t="str">
        <f>HYPERLINK("https://practice.geeksforgeeks.org/problems/image-multiplication/0","image multiplication")</f>
        <v>image multiplication</v>
      </c>
      <c r="B100" s="8" t="s">
        <v>82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3" spans="1:26" ht="15.75" customHeight="1" x14ac:dyDescent="0.3">
      <c r="A103" s="11">
        <v>43848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3">
      <c r="A104" s="7" t="str">
        <f>HYPERLINK("https://leetcode.com/problems/inorder-successor-in-bst/","inorder succesor")</f>
        <v>inorder succesor</v>
      </c>
      <c r="B104" s="8" t="s">
        <v>83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">
      <c r="A105" s="7" t="str">
        <f>HYPERLINK("https://www.geeksforgeeks.org/diameter-tree-using-dfs/","diameter of a tree")</f>
        <v>diameter of a tree</v>
      </c>
      <c r="B105" s="8" t="s">
        <v>84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3">
      <c r="A106" s="7" t="str">
        <f>HYPERLINK("https://www.geeksforgeeks.org/kth-smallest-element-in-bst-using-o1-extra-space/","Kth smallest element of BST")</f>
        <v>Kth smallest element of BST</v>
      </c>
      <c r="B106" s="8" t="s">
        <v>85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">
      <c r="A107" s="7" t="str">
        <f>HYPERLINK("https://www.geeksforgeeks.org/clone-binary-tree-random-pointers/","clone a binary tree with random pointer")</f>
        <v>clone a binary tree with random pointer</v>
      </c>
      <c r="B107" s="8" t="s">
        <v>86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3">
      <c r="A108" s="7" t="str">
        <f>HYPERLINK("https://leetcode.com/problems/flatten-binary-tree-to-linked-list/","Flatten binary tree to linked list")</f>
        <v>Flatten binary tree to linked list</v>
      </c>
      <c r="B108" s="8" t="s">
        <v>87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3">
      <c r="A109" s="7" t="str">
        <f>HYPERLINK("https://www.geeksforgeeks.org/convert-a-binary-tree-to-a-circular-doubly-link-list/","Convert a binary tree to circular doubly linked list")</f>
        <v>Convert a binary tree to circular doubly linked list</v>
      </c>
      <c r="B109" s="8" t="s">
        <v>88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3">
      <c r="A110" s="7" t="str">
        <f>HYPERLINK("https://www.geeksforgeeks.org/in-place-conversion-of-sorted-dll-to-balanced-bst/","Conversion of sorted DLL to BST")</f>
        <v>Conversion of sorted DLL to BST</v>
      </c>
      <c r="B110" s="8" t="s">
        <v>89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3">
      <c r="A111" s="7" t="str">
        <f>HYPERLINK("https://www.geeksforgeeks.org/merge-two-balanced-binary-search-trees/","Merge Two BST")</f>
        <v>Merge Two BST</v>
      </c>
      <c r="B111" s="8" t="s">
        <v>90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3">
      <c r="A112" s="7" t="str">
        <f>HYPERLINK("https://www.geeksforgeeks.org/count-of-pairs-violating-bst-property/","Pair violating BST property")</f>
        <v>Pair violating BST property</v>
      </c>
      <c r="B112" s="8" t="s">
        <v>91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3">
      <c r="A113" s="7" t="str">
        <f>HYPERLINK("https://leetcode.com/problems/flip-binary-tree-to-match-preorder-traversal/","Flip binary tree to match preorder")</f>
        <v>Flip binary tree to match preorder</v>
      </c>
      <c r="B113" s="8" t="s">
        <v>92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3">
      <c r="A114" s="7" t="str">
        <f>HYPERLINK("https://leetcode.com/problems/binary-tree-longest-consecutive-sequence/","Binary TREE longest consecutive sequence")</f>
        <v>Binary TREE longest consecutive sequence</v>
      </c>
      <c r="B114" s="8" t="s">
        <v>93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6" spans="1:26" ht="13.2" x14ac:dyDescent="0.25">
      <c r="A116" s="6">
        <v>43849</v>
      </c>
    </row>
    <row r="117" spans="1:26" ht="15.75" customHeight="1" x14ac:dyDescent="0.3">
      <c r="A117" s="7" t="str">
        <f>HYPERLINK("https://leetcode.com/problems/rabbits-in-forest/","Rabbits in forest")</f>
        <v>Rabbits in forest</v>
      </c>
      <c r="B117" s="8" t="s">
        <v>94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3">
      <c r="A118" s="7" t="str">
        <f>HYPERLINK("https://leetcode.com/problems/array-of-doubled-pairs/","Array of doubled Pair")</f>
        <v>Array of doubled Pair</v>
      </c>
      <c r="B118" s="8" t="s">
        <v>95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">
      <c r="A119" s="7" t="str">
        <f>HYPERLINK("https://www.geeksforgeeks.org/find-the-smallest-window-in-a-string-containing-all-characters-of-another-string/","Find smallest size of string containing all char of other")</f>
        <v>Find smallest size of string containing all char of other</v>
      </c>
      <c r="B119" s="8" t="s">
        <v>96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3">
      <c r="A120" s="7" t="str">
        <f>HYPERLINK("https://www.geeksforgeeks.org/maximum-consecutive-ones-or-zeros-in-a-binary-array/","Longest consecutive 1's")</f>
        <v>Longest consecutive 1's</v>
      </c>
      <c r="B120" s="8" t="s">
        <v>97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">
      <c r="A121" s="7" t="str">
        <f>HYPERLINK("https://leetcode.com/problems/subarray-sum-equals-k/","number of subarrays sum exactly k")</f>
        <v>number of subarrays sum exactly k</v>
      </c>
      <c r="B121" s="8" t="s">
        <v>98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3">
      <c r="A122" s="7" t="str">
        <f>HYPERLINK("https://www.geeksforgeeks.org/count-sub-arrays-sum-divisible-k/","Subarray sum Divisible by k")</f>
        <v>Subarray sum Divisible by k</v>
      </c>
      <c r="B122" s="8" t="s">
        <v>99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3">
      <c r="A123" s="7" t="str">
        <f>HYPERLINK("https://www.geeksforgeeks.org/length-of-the-longest-substring-without-repeating-characters/","longest substring with unique character")</f>
        <v>longest substring with unique character</v>
      </c>
      <c r="B123" s="8" t="s">
        <v>100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3">
      <c r="A124" s="7" t="str">
        <f>HYPERLINK("https://www.geeksforgeeks.org/count-subarrays-equal-number-1s-0s/","subarray with equal number of 0 and 1")</f>
        <v>subarray with equal number of 0 and 1</v>
      </c>
      <c r="B124" s="8" t="s">
        <v>101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3">
      <c r="A125" s="7" t="str">
        <f>HYPERLINK("https://www.geeksforgeeks.org/substring-equal-number-0-1-2/","Substring with equal 0 1 and 2")</f>
        <v>Substring with equal 0 1 and 2</v>
      </c>
      <c r="B125" s="8" t="s">
        <v>102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3">
      <c r="A126" s="7" t="str">
        <f>HYPERLINK("https://www.geeksforgeeks.org/check-if-frequency-of-all-characters-can-become-same-by-one-removal/","same frequency after one removal")</f>
        <v>same frequency after one removal</v>
      </c>
      <c r="B126" s="8" t="s">
        <v>103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3">
      <c r="A127" s="7" t="str">
        <f>HYPERLINK("https://leetcode.com/problems/k-closest-points-to-origin/","K closest point from origin")</f>
        <v>K closest point from origin</v>
      </c>
      <c r="B127" s="8" t="s">
        <v>104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3">
      <c r="A128" s="7" t="str">
        <f>HYPERLINK("https://www.geeksforgeeks.org/check-anagram-string-palindrome-not/","Anagram Pallindrome")</f>
        <v>Anagram Pallindrome</v>
      </c>
      <c r="B128" s="8" t="s">
        <v>105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30" spans="1:26" ht="13.2" x14ac:dyDescent="0.25">
      <c r="A130" s="6">
        <v>43855</v>
      </c>
    </row>
    <row r="131" spans="1:26" ht="15.75" customHeight="1" x14ac:dyDescent="0.3">
      <c r="A131" s="7" t="str">
        <f>HYPERLINK("https://leetcode.com/problems/minimum-number-of-refueling-stops/","Minimum number of refueling spots")</f>
        <v>Minimum number of refueling spots</v>
      </c>
      <c r="B131" s="8" t="s">
        <v>106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3">
      <c r="A132" s="7" t="str">
        <f>HYPERLINK("https://leetcode.com/problems/find-all-anagrams-in-a-string/","Find all anagrams in a string")</f>
        <v>Find all anagrams in a string</v>
      </c>
      <c r="B132" s="8" t="s">
        <v>107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3">
      <c r="A133" s="7" t="str">
        <f>HYPERLINK("https://www.geeksforgeeks.org/check-two-strings-k-anagrams-not/","K anagram")</f>
        <v>K anagram</v>
      </c>
      <c r="B133" s="8" t="s">
        <v>108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">
      <c r="A134" s="7" t="str">
        <f>HYPERLINK("https://leetcode.com/problems/find-anagram-mappings/","Anagram mapping")</f>
        <v>Anagram mapping</v>
      </c>
      <c r="B134" s="8" t="s">
        <v>109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3">
      <c r="A135" s="7" t="str">
        <f>HYPERLINK("https://leetcode.com/problems/group-anagrams/","Group anagram")</f>
        <v>Group anagram</v>
      </c>
      <c r="B135" s="8" t="s">
        <v>110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">
      <c r="A136" s="7" t="str">
        <f>HYPERLINK("https://leetcode.com/problems/line-reflection/","Line reflection")</f>
        <v>Line reflection</v>
      </c>
      <c r="B136" s="8" t="s">
        <v>111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3">
      <c r="A137" s="7" t="str">
        <f>HYPERLINK("https://leetcode.com/problems/isomorphic-strings/","Isomorphic string")</f>
        <v>Isomorphic string</v>
      </c>
      <c r="B137" s="8" t="s">
        <v>112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3">
      <c r="A138" s="7" t="str">
        <f>HYPERLINK("https://www.geeksforgeeks.org/check-whether-arithmetic-progression-can-formed-given-array/","Check AP sequence")</f>
        <v>Check AP sequence</v>
      </c>
      <c r="B138" s="8" t="s">
        <v>113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3">
      <c r="A139" s="7" t="str">
        <f>HYPERLINK("https://www.geeksforgeeks.org/count-pairs-in-array-whose-sum-is-divisible-by-k/","Count Pair whose sum is divisible by k")</f>
        <v>Count Pair whose sum is divisible by k</v>
      </c>
      <c r="B139" s="8" t="s">
        <v>114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3">
      <c r="A140" s="7" t="str">
        <f>HYPERLINK("https://www.geeksforgeeks.org/smallest-subarray-with-all-occurrences-of-a-most-frequent-element/","smallest subarray with all the occurence of MFE")</f>
        <v>smallest subarray with all the occurence of MFE</v>
      </c>
      <c r="B140" s="8" t="s">
        <v>115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3">
      <c r="A141" s="7" t="str">
        <f>HYPERLINK("https://practice.geeksforgeeks.org/problems/morning-assembly/0","Morning Assembly")</f>
        <v>Morning Assembly</v>
      </c>
      <c r="B141" s="8" t="s">
        <v>116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3">
      <c r="A142" s="7" t="str">
        <f>HYPERLINK("https://leetcode.com/problems/kth-smallest-element-in-a-sorted-matrix/","Kth smallest element in sorted 2d matrix")</f>
        <v>Kth smallest element in sorted 2d matrix</v>
      </c>
      <c r="B142" s="8" t="s">
        <v>117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4" spans="1:26" ht="13.2" x14ac:dyDescent="0.25">
      <c r="A144" s="12">
        <v>43859</v>
      </c>
    </row>
    <row r="145" spans="1:26" ht="15.75" customHeight="1" x14ac:dyDescent="0.3">
      <c r="A145" s="7" t="str">
        <f>HYPERLINK("https://leetcode.com/problems/k-th-smallest-prime-fraction/","Kth smallest prime fraction")</f>
        <v>Kth smallest prime fraction</v>
      </c>
      <c r="B145" s="8" t="s">
        <v>118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3">
      <c r="A146" s="7" t="str">
        <f>HYPERLINK("https://leetcode.com/problems/max-points-on-a-line/","Max points on a line")</f>
        <v>Max points on a line</v>
      </c>
      <c r="B146" s="8" t="s">
        <v>119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3">
      <c r="A147" s="7" t="str">
        <f>HYPERLINK("https://leetcode.com/problems/brick-wall/","Brick wall")</f>
        <v>Brick wall</v>
      </c>
      <c r="B147" s="13" t="s">
        <v>120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3">
      <c r="A148" s="7" t="str">
        <f>HYPERLINK("https://practice.geeksforgeeks.org/problems/array-pair-sum-divisibility-problem/0","Array Pair sum divisibility ")</f>
        <v xml:space="preserve">Array Pair sum divisibility </v>
      </c>
      <c r="B148" s="8" t="s">
        <v>121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3">
      <c r="A149" s="7" t="str">
        <f>HYPERLINK("https://practice.geeksforgeeks.org/problems/a-simple-fraction/0","A simple fraction")</f>
        <v>A simple fraction</v>
      </c>
      <c r="B149" s="8" t="s">
        <v>122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3">
      <c r="A150" s="7" t="str">
        <f>HYPERLINK("https://leetcode.com/problems/grid-illumination/","Grid illumination")</f>
        <v>Grid illumination</v>
      </c>
      <c r="B150" s="8" t="s">
        <v>123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3">
      <c r="A151" s="7" t="str">
        <f>HYPERLINK("https://leetcode.com/problems/insert-delete-getrandom-o1/","Insert Delete GetRandom O(1)")</f>
        <v>Insert Delete GetRandom O(1)</v>
      </c>
      <c r="B151" s="8" t="s">
        <v>124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3">
      <c r="A152" s="7" t="str">
        <f>HYPERLINK("https://www.geeksforgeeks.org/count-substrings-binary-string-containing-k-ones/","Count of substring with k 1")</f>
        <v>Count of substring with k 1</v>
      </c>
      <c r="B152" s="8" t="s">
        <v>125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">
      <c r="A153" s="7" t="str">
        <f>HYPERLINK("https://practice.geeksforgeeks.org/problems/incomplete-array/0","Incomplete array")</f>
        <v>Incomplete array</v>
      </c>
      <c r="B153" s="8" t="s">
        <v>126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5" spans="1:26" ht="13.2" x14ac:dyDescent="0.25">
      <c r="A155" s="12">
        <v>43862</v>
      </c>
    </row>
    <row r="156" spans="1:26" ht="15.75" customHeight="1" x14ac:dyDescent="0.3">
      <c r="A156" s="14" t="s">
        <v>127</v>
      </c>
      <c r="B156" s="15" t="s">
        <v>128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</row>
    <row r="157" spans="1:26" ht="15.75" customHeight="1" x14ac:dyDescent="0.3">
      <c r="A157" s="16" t="s">
        <v>129</v>
      </c>
      <c r="B157" s="17" t="s">
        <v>130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</row>
    <row r="158" spans="1:26" ht="15.75" customHeight="1" x14ac:dyDescent="0.3">
      <c r="A158" s="16" t="str">
        <f>HYPERLINK("https://www.codechef.com/COOK103B/problems/MAXREMOV","Max range query")</f>
        <v>Max range query</v>
      </c>
      <c r="B158" s="17"/>
      <c r="C158" s="8"/>
      <c r="D158" s="8"/>
      <c r="E158" s="8"/>
      <c r="F158" s="8"/>
      <c r="G158" s="8"/>
      <c r="H158" s="8"/>
      <c r="I158" s="8"/>
      <c r="J158" s="8"/>
      <c r="K158" s="8"/>
      <c r="L158" s="8"/>
    </row>
    <row r="159" spans="1:26" ht="15.75" customHeight="1" x14ac:dyDescent="0.3">
      <c r="A159" s="16" t="s">
        <v>131</v>
      </c>
      <c r="B159" s="17" t="s">
        <v>132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</row>
    <row r="160" spans="1:26" ht="15.75" customHeight="1" x14ac:dyDescent="0.3">
      <c r="A160" s="16" t="s">
        <v>133</v>
      </c>
      <c r="B160" s="17" t="s">
        <v>134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</row>
    <row r="161" spans="1:26" ht="15.75" customHeight="1" x14ac:dyDescent="0.3">
      <c r="A161" s="14" t="s">
        <v>135</v>
      </c>
      <c r="B161" s="15" t="s">
        <v>136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3">
      <c r="A162" s="16" t="str">
        <f>HYPERLINK("https://leetcode.com/problems/maximum-subarray/","maximum subarray")</f>
        <v>maximum subarray</v>
      </c>
      <c r="B162" s="17" t="s">
        <v>137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</row>
    <row r="163" spans="1:26" ht="15.75" customHeight="1" x14ac:dyDescent="0.3">
      <c r="A163" s="16" t="str">
        <f>HYPERLINK("https://www.codechef.com/JAN18/problems/KCON","K-CON")</f>
        <v>K-CON</v>
      </c>
      <c r="B163" s="17" t="s">
        <v>138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</row>
    <row r="164" spans="1:26" ht="15.75" customHeight="1" x14ac:dyDescent="0.3">
      <c r="A164" s="16" t="s">
        <v>139</v>
      </c>
      <c r="B164" s="17" t="s">
        <v>140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</row>
    <row r="165" spans="1:26" ht="15.75" customHeight="1" x14ac:dyDescent="0.3">
      <c r="A165" s="16" t="s">
        <v>141</v>
      </c>
      <c r="B165" s="17" t="s">
        <v>142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</row>
    <row r="167" spans="1:26" ht="13.2" x14ac:dyDescent="0.25">
      <c r="A167" s="12">
        <v>43863</v>
      </c>
    </row>
    <row r="168" spans="1:26" ht="15.75" customHeight="1" x14ac:dyDescent="0.3">
      <c r="A168" s="7" t="str">
        <f>HYPERLINK("https://leetcode.com/problems/x-of-a-kind-in-a-deck-of-cards/","X of akind in a deck")</f>
        <v>X of akind in a deck</v>
      </c>
      <c r="B168" s="8" t="s">
        <v>143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3">
      <c r="A169" s="7" t="str">
        <f>HYPERLINK("https://practice.geeksforgeeks.org/problems/merge-k-sorted-arrays/1","merge k sorted array")</f>
        <v>merge k sorted array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3">
      <c r="A170" s="7" t="str">
        <f>HYPERLINK("https://leetcode.com/problems/employee-free-time/","Employee Free time")</f>
        <v>Employee Free time</v>
      </c>
      <c r="B170" s="8" t="s">
        <v>144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3">
      <c r="A171" s="7" t="str">
        <f>HYPERLINK("https://www.geeksforgeeks.org/k-th-smallest-element-removing-integers-natural-numbers/","Kth smallest after removing natural numbers")</f>
        <v>Kth smallest after removing natural numbers</v>
      </c>
      <c r="B171" s="8" t="s">
        <v>145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3">
      <c r="A172" s="7" t="str">
        <f>HYPERLINK("https://www.geeksforgeeks.org/rearrange-characters-string-no-two-adjacent/","rearrange character string such that no two are same")</f>
        <v>rearrange character string such that no two are same</v>
      </c>
      <c r="B172" s="8" t="s">
        <v>146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3">
      <c r="A173" s="7" t="str">
        <f>HYPERLINK("https://leetcode.com/problems/longest-consecutive-sequence/","Longest consecutive sequence")</f>
        <v>Longest consecutive sequence</v>
      </c>
      <c r="B173" s="8" t="s">
        <v>147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3">
      <c r="A174" s="7" t="str">
        <f>HYPERLINK("https://www.geeksforgeeks.org/length-largest-subarray-contiguous-elements-set-2/","length of largest subarray with continuous element")</f>
        <v>length of largest subarray with continuous element</v>
      </c>
      <c r="B174" s="8" t="s">
        <v>148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3">
      <c r="A175" s="7" t="str">
        <f>HYPERLINK("https://www.geeksforgeeks.org/length-largest-subarray-contiguous-elements-set-2/","length of largest subarray with cont element 2")</f>
        <v>length of largest subarray with cont element 2</v>
      </c>
      <c r="B175" s="8" t="s">
        <v>149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3">
      <c r="A176" s="7" t="str">
        <f>HYPERLINK("https://www.geeksforgeeks.org/huffman-coding-greedy-algo-3/","Huffman coding")</f>
        <v>Huffman coding</v>
      </c>
      <c r="B176" s="8" t="s">
        <v>150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3">
      <c r="A177" s="7" t="str">
        <f>HYPERLINK("https://www.geeksforgeeks.org/find-smallest-number-whose-digits-multiply-given-number-n/","smallest number whose digit mult to given no.")</f>
        <v>smallest number whose digit mult to given no.</v>
      </c>
      <c r="B177" s="8" t="s">
        <v>151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3">
      <c r="A178" s="7" t="str">
        <f>HYPERLINK("https://leetcode.com/problems/grid-illumination/","Grid illumination")</f>
        <v>Grid illumination</v>
      </c>
      <c r="B178" s="8" t="s">
        <v>123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80" spans="1:26" ht="13.2" x14ac:dyDescent="0.25">
      <c r="A180" s="18">
        <v>43866</v>
      </c>
    </row>
    <row r="181" spans="1:26" ht="15.75" customHeight="1" x14ac:dyDescent="0.3">
      <c r="A181" s="7" t="str">
        <f>HYPERLINK("https://www.geeksforgeeks.org/binary-heap/","Binary heap")</f>
        <v>Binary heap</v>
      </c>
      <c r="B181" s="8" t="s">
        <v>152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3">
      <c r="A182" s="7" t="str">
        <f>HYPERLINK("https://www.geeksforgeeks.org/building-heap-from-array/","Build heap from array")</f>
        <v>Build heap from array</v>
      </c>
      <c r="B182" s="8" t="s">
        <v>153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3">
      <c r="A183" s="7" t="str">
        <f>HYPERLINK("https://leetcode.com/problems/island-perimeter/","Island perimeter")</f>
        <v>Island perimeter</v>
      </c>
      <c r="B183" s="8" t="s">
        <v>154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3">
      <c r="A184" s="7" t="str">
        <f>HYPERLINK("https://leetcode.com/problems/the-skyline-problem/","skyline problem")</f>
        <v>skyline problem</v>
      </c>
      <c r="B184" s="8" t="s">
        <v>155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3">
      <c r="A185" s="7" t="str">
        <f>HYPERLINK("https://practice.geeksforgeeks.org/problems/pairs-of-non-coinciding-points/0","Pairs of coinciding points")</f>
        <v>Pairs of coinciding points</v>
      </c>
      <c r="B185" s="8" t="s">
        <v>156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7" spans="1:26" ht="13.2" x14ac:dyDescent="0.25">
      <c r="A187" s="18">
        <v>43870</v>
      </c>
    </row>
    <row r="188" spans="1:26" ht="15.75" customHeight="1" x14ac:dyDescent="0.3">
      <c r="A188" s="19" t="str">
        <f>HYPERLINK("https://leetcode.com/problems/trapping-rain-water/","trapping rain water")</f>
        <v>trapping rain water</v>
      </c>
      <c r="B188" s="20" t="s">
        <v>157</v>
      </c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8"/>
      <c r="U188" s="8"/>
      <c r="V188" s="8"/>
      <c r="W188" s="8"/>
      <c r="X188" s="8"/>
      <c r="Y188" s="8"/>
      <c r="Z188" s="8"/>
    </row>
    <row r="189" spans="1:26" ht="15.75" customHeight="1" x14ac:dyDescent="0.3">
      <c r="A189" s="16" t="s">
        <v>158</v>
      </c>
      <c r="B189" s="21" t="s">
        <v>159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3">
      <c r="A190" s="7" t="str">
        <f>HYPERLINK("https://www.geeksforgeeks.org/nearly-sorted-algorithm/","Sort a nearly sorted array")</f>
        <v>Sort a nearly sorted array</v>
      </c>
      <c r="B190" s="8" t="s">
        <v>160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3">
      <c r="A191" s="7" t="str">
        <f>HYPERLINK("https://leetcode.com/problems/bulb-switcher/","bulb switcher")</f>
        <v>bulb switcher</v>
      </c>
      <c r="B191" s="8" t="s">
        <v>161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3">
      <c r="A192" s="7" t="str">
        <f>HYPERLINK("https://leetcode.com/problems/maximum-frequency-stack/","max frequency stack")</f>
        <v>max frequency stack</v>
      </c>
      <c r="B192" s="8" t="s">
        <v>162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3">
      <c r="A193" s="7" t="str">
        <f>HYPERLINK("https://leetcode.com/problems/sliding-window-maximum/","Sliding window maximum")</f>
        <v>Sliding window maximum</v>
      </c>
      <c r="B193" s="8" t="s">
        <v>163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3">
      <c r="A194" s="7" t="str">
        <f>HYPERLINK("https://leetcode.com/problems/k-empty-slots/","K empty slots")</f>
        <v>K empty slots</v>
      </c>
      <c r="B194" s="8" t="s">
        <v>164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3">
      <c r="A195" s="22" t="str">
        <f>HYPERLINK("https://leetcode.com/problems/swim-in-rising-water/","Swim in rising water")</f>
        <v>Swim in rising water</v>
      </c>
      <c r="B195" s="13" t="s">
        <v>165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3">
      <c r="A196" s="7" t="str">
        <f>HYPERLINK("https://www.geeksforgeeks.org/heap-sort/","Heap sort")</f>
        <v>Heap sort</v>
      </c>
      <c r="B196" s="8" t="s">
        <v>166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8" spans="1:26" ht="13.2" x14ac:dyDescent="0.25">
      <c r="A198" s="18">
        <v>43873</v>
      </c>
    </row>
    <row r="199" spans="1:26" ht="15.75" customHeight="1" x14ac:dyDescent="0.3">
      <c r="A199" s="14" t="s">
        <v>167</v>
      </c>
      <c r="B199" s="15" t="s">
        <v>168</v>
      </c>
      <c r="C199" s="23"/>
      <c r="D199" s="23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6" ht="15.75" customHeight="1" x14ac:dyDescent="0.3">
      <c r="A200" s="16" t="str">
        <f>HYPERLINK("https://www.geeksforgeeks.org/sieve-of-eratosthenes/","Sieve of Eratosthenes")</f>
        <v>Sieve of Eratosthenes</v>
      </c>
      <c r="B200" s="17" t="s">
        <v>169</v>
      </c>
      <c r="C200" s="21"/>
      <c r="D200" s="21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6" ht="15.75" customHeight="1" x14ac:dyDescent="0.3">
      <c r="A201" s="16" t="str">
        <f>HYPERLINK("https://www.spoj.com/problems/PRIME1/cstart=10","Segmented sieve")</f>
        <v>Segmented sieve</v>
      </c>
      <c r="B201" s="17" t="s">
        <v>170</v>
      </c>
      <c r="C201" s="21"/>
      <c r="D201" s="21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6" ht="15.75" customHeight="1" x14ac:dyDescent="0.3">
      <c r="A202" s="16" t="s">
        <v>171</v>
      </c>
      <c r="B202" s="17" t="s">
        <v>138</v>
      </c>
      <c r="C202" s="21"/>
      <c r="D202" s="21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6" ht="15.75" customHeight="1" x14ac:dyDescent="0.3">
      <c r="A203" s="24" t="s">
        <v>172</v>
      </c>
      <c r="B203" s="17"/>
      <c r="C203" s="25"/>
      <c r="D203" s="25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6" ht="15.75" customHeight="1" x14ac:dyDescent="0.3">
      <c r="A204" s="16" t="s">
        <v>173</v>
      </c>
      <c r="B204" s="17" t="s">
        <v>174</v>
      </c>
      <c r="C204" s="21"/>
      <c r="D204" s="21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6" ht="15.75" customHeight="1" x14ac:dyDescent="0.3">
      <c r="A205" s="14" t="s">
        <v>175</v>
      </c>
      <c r="B205" s="15" t="s">
        <v>176</v>
      </c>
      <c r="C205" s="23"/>
      <c r="D205" s="23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3">
      <c r="A206" s="16" t="str">
        <f>HYPERLINK("https://www.geeksforgeeks.org/segregate-0s-and-1s-in-an-array-by-traversing-array-once/","Segregate 0 and 1")</f>
        <v>Segregate 0 and 1</v>
      </c>
      <c r="B206" s="17" t="s">
        <v>177</v>
      </c>
      <c r="C206" s="21"/>
      <c r="D206" s="21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3">
      <c r="A207" s="16" t="str">
        <f>HYPERLINK("https://www.geeksforgeeks.org/sort-an-array-of-0s-1s-and-2s/","Segregate 0-1-2")</f>
        <v>Segregate 0-1-2</v>
      </c>
      <c r="B207" s="17" t="s">
        <v>178</v>
      </c>
      <c r="C207" s="21"/>
      <c r="D207" s="21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3">
      <c r="A208" s="16" t="s">
        <v>179</v>
      </c>
      <c r="B208" s="17" t="s">
        <v>180</v>
      </c>
      <c r="C208" s="21"/>
      <c r="D208" s="21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3">
      <c r="A209" s="14" t="str">
        <f>HYPERLINK("https://www.geeksforgeeks.org/find-the-number-of-jumps-to-reach-x-in-the-number-line-from-zero/","MIn Jump required with +i or -i allowed")</f>
        <v>MIn Jump required with +i or -i allowed</v>
      </c>
      <c r="B209" s="15" t="s">
        <v>181</v>
      </c>
      <c r="C209" s="23"/>
      <c r="D209" s="23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1" spans="1:26" ht="13.2" x14ac:dyDescent="0.25">
      <c r="A211" s="18">
        <v>43877</v>
      </c>
    </row>
    <row r="212" spans="1:26" ht="13.2" x14ac:dyDescent="0.25">
      <c r="A212" s="4" t="str">
        <f>HYPERLINK("https://leetcode.com/problems/max-chunks-to-make-sorted/","Max chunks to make sorted")</f>
        <v>Max chunks to make sorted</v>
      </c>
      <c r="B212" s="2" t="s">
        <v>182</v>
      </c>
    </row>
    <row r="213" spans="1:26" ht="15.75" customHeight="1" x14ac:dyDescent="0.3">
      <c r="A213" s="16" t="s">
        <v>183</v>
      </c>
      <c r="B213" s="17" t="s">
        <v>184</v>
      </c>
      <c r="C213" s="21"/>
      <c r="D213" s="21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">
      <c r="A214" s="14" t="str">
        <f>HYPERLINK("https://www.geeksforgeeks.org/given-an-array-a-and-a-number-x-check-for-pair-in-a-with-sum-as-x/","Two Sum")</f>
        <v>Two Sum</v>
      </c>
      <c r="B214" s="15" t="s">
        <v>185</v>
      </c>
      <c r="C214" s="23"/>
      <c r="D214" s="23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">
      <c r="A215" s="16" t="str">
        <f>HYPERLINK("https://www.geeksforgeeks.org/find-a-pair-with-the-given-difference/","Two Difference")</f>
        <v>Two Difference</v>
      </c>
      <c r="B215" s="17" t="s">
        <v>186</v>
      </c>
      <c r="C215" s="21"/>
      <c r="D215" s="21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">
      <c r="A216" s="26" t="str">
        <f>HYPERLINK("https://www.geeksforgeeks.org/longest-prefix-also-suffix/","LPS")</f>
        <v>LPS</v>
      </c>
      <c r="B216" s="27" t="s">
        <v>187</v>
      </c>
      <c r="C216" s="21"/>
      <c r="D216" s="21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">
      <c r="A217" s="16" t="s">
        <v>188</v>
      </c>
      <c r="B217" s="17" t="s">
        <v>189</v>
      </c>
      <c r="C217" s="21"/>
      <c r="D217" s="21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3">
      <c r="A218" s="14" t="s">
        <v>190</v>
      </c>
      <c r="B218" s="15" t="s">
        <v>191</v>
      </c>
      <c r="C218" s="23"/>
      <c r="D218" s="23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3">
      <c r="A219" s="16" t="str">
        <f>HYPERLINK("https://www.geeksforgeeks.org/minimum-number-platforms-required-railwaybus-station/","Min No. of Platform")</f>
        <v>Min No. of Platform</v>
      </c>
      <c r="B219" s="17" t="s">
        <v>192</v>
      </c>
      <c r="C219" s="21"/>
      <c r="D219" s="21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3">
      <c r="A220" s="16" t="s">
        <v>193</v>
      </c>
      <c r="B220" s="17" t="s">
        <v>194</v>
      </c>
      <c r="C220" s="21"/>
      <c r="D220" s="21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3">
      <c r="A221" s="16" t="s">
        <v>195</v>
      </c>
      <c r="B221" s="17" t="s">
        <v>196</v>
      </c>
      <c r="C221" s="21"/>
      <c r="D221" s="21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4" spans="1:26" ht="13.2" x14ac:dyDescent="0.25">
      <c r="A224" s="18">
        <v>43881</v>
      </c>
      <c r="B224" s="2" t="s">
        <v>197</v>
      </c>
    </row>
    <row r="225" spans="1:26" ht="15.75" customHeight="1" x14ac:dyDescent="0.3">
      <c r="A225" s="16" t="s">
        <v>198</v>
      </c>
      <c r="B225" s="17" t="s">
        <v>199</v>
      </c>
      <c r="C225" s="21" t="s">
        <v>311</v>
      </c>
      <c r="D225" s="21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">
      <c r="A226" s="28" t="str">
        <f>HYPERLINK("https://leetcode.com/problems/max-consecutive-ones-iii/","max consecutive ones 3")</f>
        <v>max consecutive ones 3</v>
      </c>
      <c r="B226" s="29" t="s">
        <v>200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">
      <c r="A227" s="7" t="str">
        <f>HYPERLINK("https://leetcode.com/problems/majority-element/","majority element")</f>
        <v>majority element</v>
      </c>
      <c r="B227" s="8" t="s">
        <v>201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">
      <c r="A228" s="7" t="str">
        <f>HYPERLINK("https://leetcode.com/problems/majority-element-ii/","majority element 2")</f>
        <v>majority element 2</v>
      </c>
      <c r="B228" s="8" t="s">
        <v>202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">
      <c r="A229" s="46" t="str">
        <f>HYPERLINK("geeksforgeeks.org/given-an-array-B230n-finds-all-the-elements-that-appear-more-than-nk-times/","majority element general")</f>
        <v>majority element general</v>
      </c>
      <c r="B229" s="8" t="s">
        <v>203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">
      <c r="A230" s="46" t="str">
        <f>HYPERLINK("https://leetcode.com/problems/reverse-vowels-of-a-string/","Reverse vowels of a string")</f>
        <v>Reverse vowels of a string</v>
      </c>
      <c r="B230" s="8" t="s">
        <v>204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">
      <c r="A231" s="7" t="str">
        <f>HYPERLINK("https://leetcode.com/problems/best-meeting-point/","best meeting points")</f>
        <v>best meeting points</v>
      </c>
      <c r="B231" s="8" t="s">
        <v>205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">
      <c r="A232" s="7" t="str">
        <f>HYPERLINK("https://leetcode.com/problems/first-missing-positive/","First missing positive")</f>
        <v>First missing positive</v>
      </c>
      <c r="B232" s="8" t="s">
        <v>206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">
      <c r="A233" s="7" t="str">
        <f>HYPERLINK("https://leetcode.com/problems/push-dominoes/","push dominoes")</f>
        <v>push dominoes</v>
      </c>
      <c r="B233" s="8" t="s">
        <v>207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5" spans="1:26" ht="13.2" x14ac:dyDescent="0.25">
      <c r="A235" s="18">
        <v>43883</v>
      </c>
    </row>
    <row r="236" spans="1:26" ht="15.75" customHeight="1" x14ac:dyDescent="0.3">
      <c r="A236" s="30" t="str">
        <f>HYPERLINK("https://leetcode.com/problems/wiggle-sort/","wiggle sort")</f>
        <v>wiggle sort</v>
      </c>
      <c r="B236" s="31" t="s">
        <v>208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">
      <c r="A237" s="7" t="str">
        <f>HYPERLINK("https://leetcode.com/problems/moving-stones-until-consecutive-ii/","moving stones until consecutive 2")</f>
        <v>moving stones until consecutive 2</v>
      </c>
      <c r="B237" s="8" t="s">
        <v>209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">
      <c r="A238" s="30" t="str">
        <f>HYPERLINK("https://leetcode.com/problems/maximum-product-of-three-numbers/","max product of 3 numbers")</f>
        <v>max product of 3 numbers</v>
      </c>
      <c r="B238" s="31" t="s">
        <v>210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">
      <c r="A239" s="30" t="str">
        <f>HYPERLINK("https://leetcode.com/problems/largest-number-at-least-twice-of-others/","largest number atleast twice of others")</f>
        <v>largest number atleast twice of others</v>
      </c>
      <c r="B239" s="31" t="s">
        <v>211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">
      <c r="A240" s="28" t="str">
        <f>HYPERLINK("https://leetcode.com/problems/maximum-product-subarray/","maximum product subarray")</f>
        <v>maximum product subarray</v>
      </c>
      <c r="B240" s="29" t="s">
        <v>212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">
      <c r="A241" s="7" t="str">
        <f>HYPERLINK("https://leetcode.com/problems/rotate-image/","rotate image")</f>
        <v>rotate image</v>
      </c>
      <c r="B241" s="8" t="s">
        <v>213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">
      <c r="A242" s="30" t="str">
        <f>HYPERLINK("https://leetcode.com/problems/number-of-subarrays-with-bounded-maximum/","number of subarrays with bounded maximum")</f>
        <v>number of subarrays with bounded maximum</v>
      </c>
      <c r="B242" s="31" t="s">
        <v>214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">
      <c r="A243" s="30" t="str">
        <f>HYPERLINK("https://leetcode.com/problems/partition-labels/","partition labels")</f>
        <v>partition labels</v>
      </c>
      <c r="B243" s="31" t="s">
        <v>215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">
      <c r="A244" s="46" t="str">
        <f>HYPERLINK("https://leetcode.com/problems/global-and-local-inversions/","global and local inversions")</f>
        <v>global and local inversions</v>
      </c>
      <c r="B244" s="31" t="s">
        <v>216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6" spans="1:26" ht="13.2" x14ac:dyDescent="0.25">
      <c r="A246" s="18">
        <v>43884</v>
      </c>
    </row>
    <row r="247" spans="1:26" ht="15.75" customHeight="1" x14ac:dyDescent="0.3">
      <c r="A247" s="30" t="str">
        <f>HYPERLINK("https://leetcode.com/problems/partition-array-into-disjoint-intervals/","partition array into disjoint intervals")</f>
        <v>partition array into disjoint intervals</v>
      </c>
      <c r="B247" s="31" t="s">
        <v>217</v>
      </c>
      <c r="C247" s="13" t="s">
        <v>312</v>
      </c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">
      <c r="A248" s="30" t="str">
        <f>HYPERLINK("https://leetcode.com/problems/valid-palindrome-ii/","valid pallindrome 2")</f>
        <v>valid pallindrome 2</v>
      </c>
      <c r="B248" s="31" t="s">
        <v>218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">
      <c r="A249" s="7" t="str">
        <f>HYPERLINK("https://leetcode.com/problems/consecutive-numbers-sum/","consecutive number sum")</f>
        <v>consecutive number sum</v>
      </c>
      <c r="B249" s="8" t="s">
        <v>219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">
      <c r="A250" s="30" t="str">
        <f>HYPERLINK("https://leetcode.com/problems/minimum-domino-rotations-for-equal-row/","minimum domino rotation for equal row")</f>
        <v>minimum domino rotation for equal row</v>
      </c>
      <c r="B250" s="31" t="s">
        <v>220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">
      <c r="A251" s="30" t="str">
        <f>HYPERLINK("https://leetcode.com/problems/multiply-strings/","multiply strings")</f>
        <v>multiply strings</v>
      </c>
      <c r="B251" s="31" t="s">
        <v>221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">
      <c r="A252" s="7" t="str">
        <f>HYPERLINK("https://leetcode.com/problems/smallest-range-covering-elements-from-k-lists/","smallest range from k lists")</f>
        <v>smallest range from k lists</v>
      </c>
      <c r="B252" s="8" t="s">
        <v>222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">
      <c r="A253" s="30" t="str">
        <f>HYPERLINK("https://leetcode.com/problems/pascals-triangle-ii/","pascal triangle 2")</f>
        <v>pascal triangle 2</v>
      </c>
      <c r="B253" s="31" t="s">
        <v>223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">
      <c r="A254" s="30" t="str">
        <f>HYPERLINK("https://leetcode.com/problems/maximum-sum-of-two-non-overlapping-subarrays/","max sum of two non overlapping subarrays")</f>
        <v>max sum of two non overlapping subarrays</v>
      </c>
      <c r="B254" s="31" t="s">
        <v>224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">
      <c r="A255" s="30" t="str">
        <f>HYPERLINK("https://leetcode.com/problems/maximize-distance-to-closest-person/","maximize distance to closest person")</f>
        <v>maximize distance to closest person</v>
      </c>
      <c r="B255" s="31" t="s">
        <v>225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">
      <c r="A256" s="7" t="str">
        <f>HYPERLINK("https://leetcode.com/problems/subarrays-with-k-different-integers/","Subarrays with k different integers")</f>
        <v>Subarrays with k different integers</v>
      </c>
      <c r="B256" s="8" t="s">
        <v>226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9" spans="1:26" ht="13.2" x14ac:dyDescent="0.25">
      <c r="A259" s="18">
        <v>43897</v>
      </c>
    </row>
    <row r="260" spans="1:26" ht="13.2" x14ac:dyDescent="0.25">
      <c r="A260" s="32" t="s">
        <v>227</v>
      </c>
    </row>
    <row r="261" spans="1:26" ht="15.75" customHeight="1" x14ac:dyDescent="0.3">
      <c r="A261" s="30" t="str">
        <f>HYPERLINK("https://www.codechef.com/problems/IOC","Icing on cake")</f>
        <v>Icing on cake</v>
      </c>
      <c r="B261" s="31" t="s">
        <v>228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">
      <c r="A262" s="7" t="str">
        <f>HYPERLINK("https://leetcode.com/problems/search-in-rotated-sorted-array/","search in rotated sorted array")</f>
        <v>search in rotated sorted array</v>
      </c>
      <c r="B262" s="8" t="s">
        <v>229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">
      <c r="A263" s="30" t="str">
        <f>HYPERLINK("https://leetcode.com/problems/split-array-largest-sum/","split array largest sum")</f>
        <v>split array largest sum</v>
      </c>
      <c r="B263" s="31" t="s">
        <v>230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3.2" x14ac:dyDescent="0.25">
      <c r="A264" s="33" t="str">
        <f>HYPERLINK("https://www.geeksforgeeks.org/counting-sort/","counting sort")</f>
        <v>counting sort</v>
      </c>
      <c r="B264" s="2" t="s">
        <v>231</v>
      </c>
    </row>
    <row r="265" spans="1:26" ht="15.75" customHeight="1" x14ac:dyDescent="0.3">
      <c r="A265" s="7" t="str">
        <f>HYPERLINK("https://leetcode.com/problems/capacity-to-ship-packages-within-d-days/","capacity to ship within D days")</f>
        <v>capacity to ship within D days</v>
      </c>
      <c r="B265" s="8" t="s">
        <v>232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3.2" x14ac:dyDescent="0.25">
      <c r="A266" s="33" t="str">
        <f>HYPERLINK("https://www.geeksforgeeks.org/insertion-sort/","insertion sort")</f>
        <v>insertion sort</v>
      </c>
      <c r="B266" s="2" t="s">
        <v>233</v>
      </c>
    </row>
    <row r="267" spans="1:26" ht="15.75" customHeight="1" x14ac:dyDescent="0.3">
      <c r="A267" s="30" t="str">
        <f>HYPERLINK("https://leetcode.com/problems/koko-eating-bananas/","koko eating bananas")</f>
        <v>koko eating bananas</v>
      </c>
      <c r="B267" s="31" t="s">
        <v>234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">
      <c r="A268" s="7" t="str">
        <f>HYPERLINK("https://leetcode.com/problems/median-of-two-sorted-arrays/","median of two sorted array")</f>
        <v>median of two sorted array</v>
      </c>
      <c r="B268" s="8" t="s">
        <v>235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3.2" x14ac:dyDescent="0.25">
      <c r="A269" s="33" t="str">
        <f>HYPERLINK("https://www.geeksforgeeks.org/merge-sort/","merge sort")</f>
        <v>merge sort</v>
      </c>
      <c r="B269" s="2" t="s">
        <v>236</v>
      </c>
    </row>
    <row r="270" spans="1:26" ht="15.75" customHeight="1" x14ac:dyDescent="0.3">
      <c r="A270" s="30" t="str">
        <f>HYPERLINK("https://leetcode.com/problems/find-the-smallest-divisor-given-a-threshold/","smallest divisor given a threshold")</f>
        <v>smallest divisor given a threshold</v>
      </c>
      <c r="B270" s="31" t="s">
        <v>237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2" spans="1:26" ht="13.2" x14ac:dyDescent="0.25">
      <c r="A272" s="18">
        <v>43898</v>
      </c>
    </row>
    <row r="273" spans="1:26" ht="15.75" customHeight="1" x14ac:dyDescent="0.3">
      <c r="A273" s="14" t="s">
        <v>238</v>
      </c>
      <c r="B273" s="15" t="s">
        <v>239</v>
      </c>
      <c r="C273" s="23"/>
      <c r="D273" s="23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spans="1:26" ht="13.2" x14ac:dyDescent="0.25">
      <c r="A274" s="4" t="str">
        <f>HYPERLINK("https://leetcode.com/problems/is-graph-bipartite/","Bipartite graph")</f>
        <v>Bipartite graph</v>
      </c>
      <c r="B274" s="2" t="s">
        <v>240</v>
      </c>
    </row>
    <row r="275" spans="1:26" ht="15.75" customHeight="1" x14ac:dyDescent="0.3">
      <c r="A275" s="28" t="str">
        <f>HYPERLINK("https://practice.geeksforgeeks.org/problems/depth-first-traversal-for-a-graph/1","DFS")</f>
        <v>DFS</v>
      </c>
      <c r="B275" s="29" t="s">
        <v>241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spans="1:26" ht="15.75" customHeight="1" x14ac:dyDescent="0.3">
      <c r="A276" s="28" t="str">
        <f>HYPERLINK("https://www.geeksforgeeks.org/detect-cycle-undirected-graph/","detect cycle in undirected graph")</f>
        <v>detect cycle in undirected graph</v>
      </c>
      <c r="B276" s="29" t="s">
        <v>242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spans="1:26" ht="13.2" x14ac:dyDescent="0.25">
      <c r="A277" s="4" t="str">
        <f>HYPERLINK("https://www.spoj.com/problems/MST/","Prim's Algo")</f>
        <v>Prim's Algo</v>
      </c>
      <c r="B277" s="2" t="s">
        <v>243</v>
      </c>
    </row>
    <row r="278" spans="1:26" ht="13.2" x14ac:dyDescent="0.25">
      <c r="A278" s="4" t="str">
        <f>HYPERLINK("https://www.geeksforgeeks.org/dijkstras-shortest-path-algorithm-greedy-algo-7/","Dijkstra algo")</f>
        <v>Dijkstra algo</v>
      </c>
      <c r="B278" s="2" t="s">
        <v>244</v>
      </c>
    </row>
    <row r="279" spans="1:26" ht="13.2" x14ac:dyDescent="0.25">
      <c r="A279" s="4" t="str">
        <f>HYPERLINK("https://www.codechef.com/problems/REVERSE","chef and reversing")</f>
        <v>chef and reversing</v>
      </c>
      <c r="B279" s="2" t="s">
        <v>245</v>
      </c>
    </row>
    <row r="280" spans="1:26" ht="13.2" x14ac:dyDescent="0.25">
      <c r="A280" s="4" t="str">
        <f>HYPERLINK("https://leetcode.com/problems/bus-routes/","Bus routes")</f>
        <v>Bus routes</v>
      </c>
      <c r="B280" s="2"/>
    </row>
    <row r="281" spans="1:26" ht="13.2" x14ac:dyDescent="0.25">
      <c r="A281" s="4" t="str">
        <f>HYPERLINK("https://leetcode.com/problems/evaluate-division/","evaluate division")</f>
        <v>evaluate division</v>
      </c>
      <c r="B281" s="2"/>
    </row>
    <row r="282" spans="1:26" ht="13.2" x14ac:dyDescent="0.25">
      <c r="A282" s="4" t="str">
        <f>HYPERLINK("https://www.geeksforgeeks.org/topological-sorting/","topological sorting")</f>
        <v>topological sorting</v>
      </c>
      <c r="B282" s="2" t="s">
        <v>246</v>
      </c>
    </row>
    <row r="283" spans="1:26" ht="13.2" x14ac:dyDescent="0.25">
      <c r="A283" s="4" t="str">
        <f>HYPERLINK("https://www.geeksforgeeks.org/topological-sorting-indegree-based-solution/","Kahn's algo")</f>
        <v>Kahn's algo</v>
      </c>
      <c r="B283" s="2" t="s">
        <v>247</v>
      </c>
    </row>
    <row r="285" spans="1:26" ht="13.2" x14ac:dyDescent="0.25">
      <c r="A285" s="18">
        <v>43905</v>
      </c>
    </row>
    <row r="286" spans="1:26" ht="13.2" x14ac:dyDescent="0.25">
      <c r="A286" s="4" t="str">
        <f>HYPERLINK("https://leetcode.com/problems/course-schedule-ii/","course schedule 2")</f>
        <v>course schedule 2</v>
      </c>
      <c r="B286" s="2" t="s">
        <v>248</v>
      </c>
    </row>
    <row r="287" spans="1:26" ht="15.75" customHeight="1" x14ac:dyDescent="0.3">
      <c r="A287" s="7" t="str">
        <f>HYPERLINK("https://leetcode.com/problems/connecting-cities-with-minimum-cost/","connecting cities with minimum cost")</f>
        <v>connecting cities with minimum cost</v>
      </c>
      <c r="B287" s="8" t="s">
        <v>249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">
      <c r="A288" s="7" t="str">
        <f>HYPERLINK("https://leetcode.com/problems/optimize-water-distribution-in-a-village/","optimize water distribution in village")</f>
        <v>optimize water distribution in village</v>
      </c>
      <c r="B288" s="8" t="s">
        <v>250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">
      <c r="A289" s="14" t="s">
        <v>251</v>
      </c>
      <c r="B289" s="23"/>
      <c r="C289" s="23"/>
      <c r="D289" s="23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spans="1:26" ht="15.75" customHeight="1" x14ac:dyDescent="0.3">
      <c r="A290" s="14" t="s">
        <v>252</v>
      </c>
      <c r="B290" s="15" t="s">
        <v>253</v>
      </c>
      <c r="C290" s="23"/>
      <c r="D290" s="23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spans="1:26" ht="15.75" customHeight="1" x14ac:dyDescent="0.3">
      <c r="A291" s="7" t="str">
        <f>HYPERLINK("https://leetcode.com/problems/parallel-courses/","Parallel courses")</f>
        <v>Parallel courses</v>
      </c>
      <c r="B291" s="8" t="s">
        <v>254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">
      <c r="A292" s="14" t="s">
        <v>255</v>
      </c>
      <c r="B292" s="15" t="s">
        <v>256</v>
      </c>
      <c r="C292" s="15"/>
      <c r="D292" s="15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spans="1:26" ht="13.2" x14ac:dyDescent="0.25">
      <c r="A293" s="4" t="str">
        <f>HYPERLINK("https://www.geeksforgeeks.org/bellman-ford-algorithm-dp-23/","bellman ford")</f>
        <v>bellman ford</v>
      </c>
      <c r="B293" s="2" t="s">
        <v>257</v>
      </c>
    </row>
    <row r="295" spans="1:26" ht="13.2" x14ac:dyDescent="0.25">
      <c r="A295" s="18">
        <v>43906</v>
      </c>
    </row>
    <row r="296" spans="1:26" ht="15.75" customHeight="1" x14ac:dyDescent="0.3">
      <c r="A296" s="14" t="s">
        <v>258</v>
      </c>
      <c r="B296" s="15" t="s">
        <v>259</v>
      </c>
      <c r="C296" s="15"/>
      <c r="D296" s="15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spans="1:26" ht="13.2" x14ac:dyDescent="0.25">
      <c r="A297" s="2" t="s">
        <v>260</v>
      </c>
    </row>
    <row r="298" spans="1:26" ht="15.75" customHeight="1" x14ac:dyDescent="0.3">
      <c r="A298" s="16" t="s">
        <v>261</v>
      </c>
      <c r="B298" s="17" t="s">
        <v>262</v>
      </c>
      <c r="C298" s="17"/>
      <c r="D298" s="17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spans="1:26" ht="15.75" customHeight="1" x14ac:dyDescent="0.3">
      <c r="A299" s="14" t="s">
        <v>263</v>
      </c>
      <c r="B299" s="15" t="s">
        <v>264</v>
      </c>
      <c r="C299" s="23"/>
      <c r="D299" s="23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spans="1:26" ht="15.75" customHeight="1" x14ac:dyDescent="0.3">
      <c r="A300" s="14" t="s">
        <v>265</v>
      </c>
      <c r="B300" s="15" t="s">
        <v>266</v>
      </c>
      <c r="C300" s="15"/>
      <c r="D300" s="15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spans="1:26" ht="15.75" customHeight="1" x14ac:dyDescent="0.3">
      <c r="A301" s="14"/>
      <c r="B301" s="15"/>
      <c r="C301" s="15"/>
      <c r="D301" s="15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spans="1:26" ht="15.75" customHeight="1" x14ac:dyDescent="0.3">
      <c r="A302" s="14"/>
      <c r="B302" s="15"/>
      <c r="C302" s="15"/>
      <c r="D302" s="15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spans="1:26" ht="15.75" customHeight="1" x14ac:dyDescent="0.3">
      <c r="A303" s="34">
        <v>43908</v>
      </c>
      <c r="B303" s="15"/>
      <c r="C303" s="15"/>
      <c r="D303" s="15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spans="1:26" ht="15.75" customHeight="1" x14ac:dyDescent="0.3">
      <c r="A304" s="35" t="s">
        <v>267</v>
      </c>
      <c r="B304" s="36" t="s">
        <v>268</v>
      </c>
      <c r="C304" s="23"/>
      <c r="D304" s="23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spans="1:24" ht="15.75" customHeight="1" x14ac:dyDescent="0.3">
      <c r="A305" s="37" t="s">
        <v>269</v>
      </c>
      <c r="B305" s="38" t="s">
        <v>270</v>
      </c>
      <c r="C305" s="23"/>
      <c r="D305" s="23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spans="1:24" ht="15.75" customHeight="1" x14ac:dyDescent="0.3">
      <c r="A306" s="39" t="str">
        <f>HYPERLINK("https://www.geeksforgeeks.org/kruskals-minimum-spanning-tree-algorithm-greedy-algo-2/","Kruskal's algo")</f>
        <v>Kruskal's algo</v>
      </c>
      <c r="B306" s="38" t="s">
        <v>271</v>
      </c>
      <c r="C306" s="15"/>
      <c r="D306" s="15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spans="1:24" ht="15.75" customHeight="1" x14ac:dyDescent="0.3">
      <c r="A307" s="40" t="str">
        <f>HYPERLINK("https://www.geeksforgeeks.org/articulation-points-or-cut-vertices-in-a-graph/","Articulation point")</f>
        <v>Articulation point</v>
      </c>
      <c r="B307" s="38" t="s">
        <v>272</v>
      </c>
      <c r="C307" s="23"/>
      <c r="D307" s="23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 ht="15.75" customHeight="1" x14ac:dyDescent="0.3">
      <c r="A308" s="14" t="s">
        <v>273</v>
      </c>
      <c r="B308" s="15" t="s">
        <v>274</v>
      </c>
      <c r="C308" s="23"/>
      <c r="D308" s="23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spans="1:24" ht="15.75" customHeight="1" x14ac:dyDescent="0.3">
      <c r="A309" s="14"/>
      <c r="B309" s="15"/>
      <c r="C309" s="23"/>
      <c r="D309" s="23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spans="1:24" ht="15.75" customHeight="1" x14ac:dyDescent="0.3">
      <c r="A310" s="34">
        <v>43910</v>
      </c>
      <c r="B310" s="15"/>
      <c r="C310" s="23"/>
      <c r="D310" s="23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spans="1:24" ht="15.75" customHeight="1" x14ac:dyDescent="0.3">
      <c r="A311" s="37" t="s">
        <v>275</v>
      </c>
      <c r="B311" s="38" t="s">
        <v>276</v>
      </c>
      <c r="C311" s="23"/>
      <c r="D311" s="23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spans="1:24" ht="15.75" customHeight="1" x14ac:dyDescent="0.3">
      <c r="A312" s="41" t="str">
        <f>HYPERLINK("https://leetcode.com/problems/01-matrix/","0-1 matrix")</f>
        <v>0-1 matrix</v>
      </c>
      <c r="B312" s="38" t="s">
        <v>277</v>
      </c>
      <c r="C312" s="38"/>
      <c r="D312" s="15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spans="1:24" ht="15.75" customHeight="1" x14ac:dyDescent="0.3">
      <c r="A313" s="37" t="s">
        <v>278</v>
      </c>
      <c r="B313" s="38" t="s">
        <v>279</v>
      </c>
      <c r="C313" s="23"/>
      <c r="D313" s="23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spans="1:24" ht="15.75" customHeight="1" x14ac:dyDescent="0.3">
      <c r="A314" s="14" t="s">
        <v>280</v>
      </c>
      <c r="B314" s="15" t="s">
        <v>281</v>
      </c>
      <c r="C314" s="23"/>
      <c r="D314" s="23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spans="1:24" ht="15.75" customHeight="1" x14ac:dyDescent="0.3">
      <c r="A315" s="37" t="s">
        <v>282</v>
      </c>
      <c r="B315" s="38" t="s">
        <v>283</v>
      </c>
      <c r="C315" s="38"/>
      <c r="D315" s="15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spans="1:24" ht="15.75" customHeight="1" x14ac:dyDescent="0.3">
      <c r="A316" s="42" t="s">
        <v>284</v>
      </c>
      <c r="B316" s="27" t="s">
        <v>285</v>
      </c>
      <c r="C316" s="21"/>
      <c r="D316" s="21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spans="1:24" ht="15.75" customHeight="1" x14ac:dyDescent="0.3">
      <c r="A317" s="37" t="s">
        <v>286</v>
      </c>
      <c r="B317" s="38" t="s">
        <v>287</v>
      </c>
      <c r="C317" s="23"/>
      <c r="D317" s="23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spans="1:24" ht="15.75" customHeight="1" x14ac:dyDescent="0.3">
      <c r="A318" s="37" t="s">
        <v>288</v>
      </c>
      <c r="B318" s="38" t="s">
        <v>289</v>
      </c>
      <c r="C318" s="23"/>
      <c r="D318" s="23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spans="1:24" ht="15.75" customHeight="1" x14ac:dyDescent="0.3">
      <c r="A319" s="37" t="s">
        <v>290</v>
      </c>
      <c r="B319" s="38" t="s">
        <v>291</v>
      </c>
      <c r="C319" s="23"/>
      <c r="D319" s="23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spans="1:24" ht="15.75" customHeight="1" x14ac:dyDescent="0.3">
      <c r="A320" s="37"/>
      <c r="B320" s="27"/>
      <c r="C320" s="21"/>
      <c r="D320" s="21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spans="1:26" ht="15.75" customHeight="1" x14ac:dyDescent="0.3">
      <c r="A321" s="43">
        <v>43921</v>
      </c>
      <c r="B321" s="27"/>
      <c r="C321" s="21"/>
      <c r="D321" s="21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spans="1:26" ht="15.75" customHeight="1" x14ac:dyDescent="0.3">
      <c r="A322" s="44" t="s">
        <v>292</v>
      </c>
      <c r="B322" s="13" t="s">
        <v>293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">
      <c r="A323" s="44" t="s">
        <v>294</v>
      </c>
      <c r="B323" s="13" t="s">
        <v>295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">
      <c r="A324" s="45" t="s">
        <v>296</v>
      </c>
      <c r="B324" s="13" t="s">
        <v>297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">
      <c r="A325" s="45" t="s">
        <v>298</v>
      </c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">
      <c r="A326" s="45" t="s">
        <v>299</v>
      </c>
      <c r="B326" s="13" t="s">
        <v>299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">
      <c r="A327" s="45" t="s">
        <v>300</v>
      </c>
      <c r="B327" s="13" t="s">
        <v>300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">
      <c r="A328" s="45" t="s">
        <v>301</v>
      </c>
      <c r="B328" s="13" t="s">
        <v>302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">
      <c r="A329" s="45" t="s">
        <v>301</v>
      </c>
      <c r="B329" s="13" t="s">
        <v>303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">
      <c r="A330" s="45" t="s">
        <v>304</v>
      </c>
      <c r="B330" s="13" t="s">
        <v>305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">
      <c r="A331" s="45" t="s">
        <v>306</v>
      </c>
      <c r="B331" s="13" t="s">
        <v>307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">
      <c r="A332" s="47" t="s">
        <v>308</v>
      </c>
      <c r="B332" s="13" t="s">
        <v>309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</sheetData>
  <hyperlinks>
    <hyperlink ref="A55" r:id="rId1" xr:uid="{00000000-0004-0000-0000-000000000000}"/>
    <hyperlink ref="A156" r:id="rId2" xr:uid="{00000000-0004-0000-0000-000001000000}"/>
    <hyperlink ref="A157" r:id="rId3" xr:uid="{00000000-0004-0000-0000-000002000000}"/>
    <hyperlink ref="A159" r:id="rId4" xr:uid="{00000000-0004-0000-0000-000003000000}"/>
    <hyperlink ref="A160" r:id="rId5" xr:uid="{00000000-0004-0000-0000-000004000000}"/>
    <hyperlink ref="A161" r:id="rId6" xr:uid="{00000000-0004-0000-0000-000005000000}"/>
    <hyperlink ref="A164" r:id="rId7" xr:uid="{00000000-0004-0000-0000-000006000000}"/>
    <hyperlink ref="A165" r:id="rId8" xr:uid="{00000000-0004-0000-0000-000007000000}"/>
    <hyperlink ref="A189" r:id="rId9" xr:uid="{00000000-0004-0000-0000-000008000000}"/>
    <hyperlink ref="A199" r:id="rId10" xr:uid="{00000000-0004-0000-0000-000009000000}"/>
    <hyperlink ref="A202" r:id="rId11" xr:uid="{00000000-0004-0000-0000-00000A000000}"/>
    <hyperlink ref="A204" r:id="rId12" xr:uid="{00000000-0004-0000-0000-00000B000000}"/>
    <hyperlink ref="A205" r:id="rId13" xr:uid="{00000000-0004-0000-0000-00000C000000}"/>
    <hyperlink ref="A208" r:id="rId14" xr:uid="{00000000-0004-0000-0000-00000D000000}"/>
    <hyperlink ref="A213" r:id="rId15" xr:uid="{00000000-0004-0000-0000-00000E000000}"/>
    <hyperlink ref="A217" r:id="rId16" xr:uid="{00000000-0004-0000-0000-00000F000000}"/>
    <hyperlink ref="A218" r:id="rId17" xr:uid="{00000000-0004-0000-0000-000010000000}"/>
    <hyperlink ref="A220" r:id="rId18" xr:uid="{00000000-0004-0000-0000-000011000000}"/>
    <hyperlink ref="A221" r:id="rId19" xr:uid="{00000000-0004-0000-0000-000012000000}"/>
    <hyperlink ref="A225" r:id="rId20" xr:uid="{00000000-0004-0000-0000-000013000000}"/>
    <hyperlink ref="A273" r:id="rId21" xr:uid="{00000000-0004-0000-0000-000014000000}"/>
    <hyperlink ref="A289" r:id="rId22" xr:uid="{00000000-0004-0000-0000-000015000000}"/>
    <hyperlink ref="A290" r:id="rId23" xr:uid="{00000000-0004-0000-0000-000016000000}"/>
    <hyperlink ref="A292" r:id="rId24" xr:uid="{00000000-0004-0000-0000-000017000000}"/>
    <hyperlink ref="A296" r:id="rId25" xr:uid="{00000000-0004-0000-0000-000018000000}"/>
    <hyperlink ref="A298" r:id="rId26" xr:uid="{00000000-0004-0000-0000-000019000000}"/>
    <hyperlink ref="A299" r:id="rId27" xr:uid="{00000000-0004-0000-0000-00001A000000}"/>
    <hyperlink ref="A300" r:id="rId28" xr:uid="{00000000-0004-0000-0000-00001B000000}"/>
    <hyperlink ref="A304" r:id="rId29" xr:uid="{00000000-0004-0000-0000-00001C000000}"/>
    <hyperlink ref="A305" r:id="rId30" xr:uid="{00000000-0004-0000-0000-00001D000000}"/>
    <hyperlink ref="A308" r:id="rId31" xr:uid="{00000000-0004-0000-0000-00001E000000}"/>
    <hyperlink ref="A311" r:id="rId32" xr:uid="{00000000-0004-0000-0000-00001F000000}"/>
    <hyperlink ref="A313" r:id="rId33" xr:uid="{00000000-0004-0000-0000-000020000000}"/>
    <hyperlink ref="A314" r:id="rId34" xr:uid="{00000000-0004-0000-0000-000021000000}"/>
    <hyperlink ref="A315" r:id="rId35" xr:uid="{00000000-0004-0000-0000-000022000000}"/>
    <hyperlink ref="A316" r:id="rId36" xr:uid="{00000000-0004-0000-0000-000023000000}"/>
    <hyperlink ref="A317" r:id="rId37" xr:uid="{00000000-0004-0000-0000-000024000000}"/>
    <hyperlink ref="A318" r:id="rId38" xr:uid="{00000000-0004-0000-0000-000025000000}"/>
    <hyperlink ref="A319" r:id="rId39" xr:uid="{00000000-0004-0000-0000-000026000000}"/>
    <hyperlink ref="A322" r:id="rId40" xr:uid="{00000000-0004-0000-0000-000027000000}"/>
    <hyperlink ref="A323" r:id="rId41" xr:uid="{00000000-0004-0000-0000-000028000000}"/>
    <hyperlink ref="A324" r:id="rId42" xr:uid="{00000000-0004-0000-0000-000029000000}"/>
    <hyperlink ref="A325" r:id="rId43" xr:uid="{00000000-0004-0000-0000-00002A000000}"/>
    <hyperlink ref="A326" r:id="rId44" xr:uid="{00000000-0004-0000-0000-00002B000000}"/>
    <hyperlink ref="A327" r:id="rId45" xr:uid="{00000000-0004-0000-0000-00002C000000}"/>
    <hyperlink ref="A328" r:id="rId46" xr:uid="{00000000-0004-0000-0000-00002D000000}"/>
    <hyperlink ref="A329" r:id="rId47" xr:uid="{00000000-0004-0000-0000-00002E000000}"/>
    <hyperlink ref="A330" r:id="rId48" xr:uid="{00000000-0004-0000-0000-00002F000000}"/>
    <hyperlink ref="A331" r:id="rId49" xr:uid="{00000000-0004-0000-0000-000030000000}"/>
    <hyperlink ref="A332" r:id="rId50" xr:uid="{00000000-0004-0000-0000-00003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2020-07-13T01:08:15Z</dcterms:modified>
</cp:coreProperties>
</file>