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denny/OneDrive/Testing files/"/>
    </mc:Choice>
  </mc:AlternateContent>
  <xr:revisionPtr revIDLastSave="820" documentId="8_{0954EEE3-ECFD-744F-83B8-CEF257C5FF30}" xr6:coauthVersionLast="37" xr6:coauthVersionMax="37" xr10:uidLastSave="{78BC4D1E-C278-074C-A51D-442977EFEDDF}"/>
  <bookViews>
    <workbookView xWindow="0" yWindow="460" windowWidth="25600" windowHeight="14280" xr2:uid="{A3EBC706-49C0-2F4B-BB79-EF7A4E395896}"/>
  </bookViews>
  <sheets>
    <sheet name="ICO control sheet" sheetId="1" r:id="rId1"/>
    <sheet name="工作表2" sheetId="2" r:id="rId2"/>
  </sheets>
  <definedNames>
    <definedName name="prevWBS" localSheetId="0">'ICO control sheet'!$A1048576</definedName>
    <definedName name="prevWBS" localSheetId="1">工作表2!$A1048576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1" l="1"/>
  <c r="A15" i="1" s="1"/>
  <c r="A16" i="1" s="1"/>
  <c r="A17" i="1" s="1"/>
  <c r="A18" i="1" s="1"/>
  <c r="A19" i="1" s="1"/>
  <c r="A20" i="1" s="1"/>
  <c r="A21" i="1" s="1"/>
  <c r="G13" i="1"/>
  <c r="J13" i="1" s="1"/>
  <c r="D13" i="1"/>
  <c r="F98" i="1" l="1"/>
  <c r="F93" i="1"/>
  <c r="F89" i="1"/>
  <c r="F81" i="1"/>
  <c r="F65" i="1"/>
  <c r="F8" i="1"/>
  <c r="I93" i="1"/>
  <c r="D93" i="1" s="1"/>
  <c r="I98" i="1"/>
  <c r="D98" i="1" s="1"/>
  <c r="I89" i="1"/>
  <c r="I81" i="1"/>
  <c r="D81" i="1" s="1"/>
  <c r="I72" i="1"/>
  <c r="D72" i="1" s="1"/>
  <c r="I69" i="1"/>
  <c r="D69" i="1" s="1"/>
  <c r="I66" i="1"/>
  <c r="I58" i="1"/>
  <c r="I54" i="1"/>
  <c r="I43" i="1"/>
  <c r="I37" i="1"/>
  <c r="I33" i="1"/>
  <c r="I27" i="1"/>
  <c r="I22" i="1"/>
  <c r="I9" i="1"/>
  <c r="I62" i="1"/>
  <c r="D62" i="1" s="1"/>
  <c r="G103" i="1"/>
  <c r="J103" i="1" s="1"/>
  <c r="D103" i="1"/>
  <c r="G102" i="1"/>
  <c r="J102" i="1" s="1"/>
  <c r="D102" i="1"/>
  <c r="G101" i="1"/>
  <c r="J101" i="1" s="1"/>
  <c r="D101" i="1"/>
  <c r="G100" i="1"/>
  <c r="J100" i="1" s="1"/>
  <c r="D100" i="1"/>
  <c r="G99" i="1"/>
  <c r="J99" i="1" s="1"/>
  <c r="D99" i="1"/>
  <c r="G97" i="1"/>
  <c r="J97" i="1" s="1"/>
  <c r="D97" i="1"/>
  <c r="G96" i="1"/>
  <c r="J96" i="1" s="1"/>
  <c r="D96" i="1"/>
  <c r="G95" i="1"/>
  <c r="J95" i="1" s="1"/>
  <c r="D95" i="1"/>
  <c r="G94" i="1"/>
  <c r="J94" i="1" s="1"/>
  <c r="D94" i="1"/>
  <c r="G6" i="2"/>
  <c r="J6" i="2" s="1"/>
  <c r="D6" i="2"/>
  <c r="G5" i="2"/>
  <c r="J5" i="2" s="1"/>
  <c r="D5" i="2"/>
  <c r="G4" i="2"/>
  <c r="J4" i="2" s="1"/>
  <c r="D4" i="2"/>
  <c r="G3" i="2"/>
  <c r="J3" i="2" s="1"/>
  <c r="D3" i="2"/>
  <c r="A3" i="2"/>
  <c r="A4" i="2" s="1"/>
  <c r="A5" i="2" s="1"/>
  <c r="A6" i="2" s="1"/>
  <c r="G73" i="1"/>
  <c r="J73" i="1" s="1"/>
  <c r="D73" i="1"/>
  <c r="D21" i="1"/>
  <c r="D20" i="1"/>
  <c r="G88" i="1"/>
  <c r="J88" i="1" s="1"/>
  <c r="D88" i="1"/>
  <c r="G87" i="1"/>
  <c r="J87" i="1" s="1"/>
  <c r="D87" i="1"/>
  <c r="G86" i="1"/>
  <c r="J86" i="1" s="1"/>
  <c r="D86" i="1"/>
  <c r="G78" i="1"/>
  <c r="J78" i="1" s="1"/>
  <c r="D78" i="1"/>
  <c r="G77" i="1"/>
  <c r="J77" i="1" s="1"/>
  <c r="D77" i="1"/>
  <c r="G76" i="1"/>
  <c r="J76" i="1" s="1"/>
  <c r="D76" i="1"/>
  <c r="G75" i="1"/>
  <c r="J75" i="1" s="1"/>
  <c r="D75" i="1"/>
  <c r="G74" i="1"/>
  <c r="J74" i="1" s="1"/>
  <c r="D74" i="1"/>
  <c r="G71" i="1"/>
  <c r="J71" i="1" s="1"/>
  <c r="D71" i="1"/>
  <c r="G70" i="1"/>
  <c r="J70" i="1" s="1"/>
  <c r="D70" i="1"/>
  <c r="G68" i="1"/>
  <c r="J68" i="1" s="1"/>
  <c r="D68" i="1"/>
  <c r="G67" i="1"/>
  <c r="J67" i="1" s="1"/>
  <c r="D67" i="1"/>
  <c r="G64" i="1"/>
  <c r="J64" i="1" s="1"/>
  <c r="D64" i="1"/>
  <c r="G63" i="1"/>
  <c r="J63" i="1" s="1"/>
  <c r="D63" i="1"/>
  <c r="G80" i="1"/>
  <c r="J80" i="1" s="1"/>
  <c r="D80" i="1"/>
  <c r="G79" i="1"/>
  <c r="J79" i="1" s="1"/>
  <c r="D79" i="1"/>
  <c r="G61" i="1"/>
  <c r="J61" i="1" s="1"/>
  <c r="D61" i="1"/>
  <c r="G60" i="1"/>
  <c r="J60" i="1" s="1"/>
  <c r="D60" i="1"/>
  <c r="G59" i="1"/>
  <c r="J59" i="1" s="1"/>
  <c r="D59" i="1"/>
  <c r="G57" i="1"/>
  <c r="J57" i="1" s="1"/>
  <c r="D57" i="1"/>
  <c r="G56" i="1"/>
  <c r="J56" i="1" s="1"/>
  <c r="D56" i="1"/>
  <c r="G55" i="1"/>
  <c r="J55" i="1" s="1"/>
  <c r="D55" i="1"/>
  <c r="D10" i="1"/>
  <c r="D11" i="1"/>
  <c r="D12" i="1"/>
  <c r="D14" i="1"/>
  <c r="D15" i="1"/>
  <c r="D16" i="1"/>
  <c r="D17" i="1"/>
  <c r="D18" i="1"/>
  <c r="D19" i="1"/>
  <c r="D23" i="1"/>
  <c r="D24" i="1"/>
  <c r="D25" i="1"/>
  <c r="D26" i="1"/>
  <c r="D28" i="1"/>
  <c r="D29" i="1"/>
  <c r="D30" i="1"/>
  <c r="D31" i="1"/>
  <c r="D32" i="1"/>
  <c r="D34" i="1"/>
  <c r="D35" i="1"/>
  <c r="D36" i="1"/>
  <c r="D38" i="1"/>
  <c r="D39" i="1"/>
  <c r="D40" i="1"/>
  <c r="D41" i="1"/>
  <c r="D42" i="1"/>
  <c r="D44" i="1"/>
  <c r="D45" i="1"/>
  <c r="D46" i="1"/>
  <c r="D47" i="1"/>
  <c r="D48" i="1"/>
  <c r="D49" i="1"/>
  <c r="D50" i="1"/>
  <c r="D51" i="1"/>
  <c r="D52" i="1"/>
  <c r="D53" i="1"/>
  <c r="D82" i="1"/>
  <c r="D83" i="1"/>
  <c r="D84" i="1"/>
  <c r="D85" i="1"/>
  <c r="D90" i="1"/>
  <c r="D91" i="1"/>
  <c r="D92" i="1"/>
  <c r="D109" i="1"/>
  <c r="D110" i="1"/>
  <c r="D111" i="1"/>
  <c r="D112" i="1"/>
  <c r="G53" i="1"/>
  <c r="J53" i="1" s="1"/>
  <c r="G52" i="1"/>
  <c r="J52" i="1" s="1"/>
  <c r="G51" i="1"/>
  <c r="J51" i="1" s="1"/>
  <c r="G50" i="1"/>
  <c r="J50" i="1" s="1"/>
  <c r="G49" i="1"/>
  <c r="J49" i="1" s="1"/>
  <c r="G48" i="1"/>
  <c r="J48" i="1" s="1"/>
  <c r="G47" i="1"/>
  <c r="J47" i="1" s="1"/>
  <c r="G46" i="1"/>
  <c r="J46" i="1" s="1"/>
  <c r="G45" i="1"/>
  <c r="J45" i="1" s="1"/>
  <c r="G44" i="1"/>
  <c r="J44" i="1" s="1"/>
  <c r="G42" i="1"/>
  <c r="J42" i="1" s="1"/>
  <c r="G41" i="1"/>
  <c r="J41" i="1" s="1"/>
  <c r="G40" i="1"/>
  <c r="J40" i="1" s="1"/>
  <c r="G39" i="1"/>
  <c r="J39" i="1" s="1"/>
  <c r="G38" i="1"/>
  <c r="J38" i="1" s="1"/>
  <c r="G36" i="1"/>
  <c r="J36" i="1" s="1"/>
  <c r="G35" i="1"/>
  <c r="J35" i="1" s="1"/>
  <c r="G34" i="1"/>
  <c r="J34" i="1" s="1"/>
  <c r="G26" i="1"/>
  <c r="J26" i="1" s="1"/>
  <c r="G32" i="1"/>
  <c r="J32" i="1" s="1"/>
  <c r="G31" i="1"/>
  <c r="J31" i="1" s="1"/>
  <c r="G30" i="1"/>
  <c r="J30" i="1" s="1"/>
  <c r="G25" i="1"/>
  <c r="J25" i="1" s="1"/>
  <c r="G24" i="1"/>
  <c r="J24" i="1" s="1"/>
  <c r="H72" i="1" l="1"/>
  <c r="G72" i="1" s="1"/>
  <c r="H69" i="1" s="1"/>
  <c r="G69" i="1" s="1"/>
  <c r="H66" i="1" s="1"/>
  <c r="G66" i="1" s="1"/>
  <c r="J66" i="1" s="1"/>
  <c r="I8" i="1"/>
  <c r="D8" i="1" s="1"/>
  <c r="D89" i="1"/>
  <c r="H58" i="1"/>
  <c r="G58" i="1" s="1"/>
  <c r="H54" i="1"/>
  <c r="G54" i="1" s="1"/>
  <c r="H43" i="1"/>
  <c r="G43" i="1" s="1"/>
  <c r="H37" i="1"/>
  <c r="G37" i="1" s="1"/>
  <c r="H33" i="1"/>
  <c r="G33" i="1" s="1"/>
  <c r="H62" i="1"/>
  <c r="I65" i="1" l="1"/>
  <c r="D65" i="1" s="1"/>
  <c r="D66" i="1"/>
  <c r="G112" i="1" l="1"/>
  <c r="J112" i="1" s="1"/>
  <c r="G111" i="1"/>
  <c r="J111" i="1" s="1"/>
  <c r="G110" i="1"/>
  <c r="J110" i="1" s="1"/>
  <c r="G109" i="1"/>
  <c r="A109" i="1"/>
  <c r="A110" i="1" s="1"/>
  <c r="A111" i="1" s="1"/>
  <c r="A112" i="1" s="1"/>
  <c r="J104" i="1"/>
  <c r="G92" i="1"/>
  <c r="J92" i="1" s="1"/>
  <c r="G91" i="1"/>
  <c r="J91" i="1" s="1"/>
  <c r="G90" i="1"/>
  <c r="J90" i="1" s="1"/>
  <c r="G85" i="1"/>
  <c r="J85" i="1" s="1"/>
  <c r="G84" i="1"/>
  <c r="J84" i="1" s="1"/>
  <c r="G83" i="1"/>
  <c r="J83" i="1" s="1"/>
  <c r="G82" i="1"/>
  <c r="J72" i="1"/>
  <c r="J69" i="1"/>
  <c r="G29" i="1"/>
  <c r="J29" i="1" s="1"/>
  <c r="G28" i="1"/>
  <c r="A8" i="1"/>
  <c r="A9" i="1" s="1"/>
  <c r="L6" i="1"/>
  <c r="M6" i="1" s="1"/>
  <c r="M7" i="1" s="1"/>
  <c r="J109" i="1" l="1"/>
  <c r="H98" i="1"/>
  <c r="G98" i="1" s="1"/>
  <c r="J82" i="1"/>
  <c r="H27" i="1"/>
  <c r="G27" i="1" s="1"/>
  <c r="D58" i="1"/>
  <c r="J28" i="1"/>
  <c r="A10" i="1"/>
  <c r="L4" i="1"/>
  <c r="L5" i="1"/>
  <c r="N6" i="1"/>
  <c r="L7" i="1"/>
  <c r="H93" i="1" l="1"/>
  <c r="G93" i="1" s="1"/>
  <c r="J93" i="1" s="1"/>
  <c r="J98" i="1"/>
  <c r="G62" i="1"/>
  <c r="A11" i="1"/>
  <c r="A12" i="1" s="1"/>
  <c r="O6" i="1"/>
  <c r="N7" i="1"/>
  <c r="A13" i="1" l="1"/>
  <c r="H89" i="1"/>
  <c r="G89" i="1" s="1"/>
  <c r="D54" i="1"/>
  <c r="J62" i="1"/>
  <c r="J58" i="1"/>
  <c r="G21" i="1"/>
  <c r="P6" i="1"/>
  <c r="O7" i="1"/>
  <c r="J89" i="1" l="1"/>
  <c r="H81" i="1"/>
  <c r="G81" i="1" s="1"/>
  <c r="D43" i="1"/>
  <c r="G23" i="1"/>
  <c r="H22" i="1" s="1"/>
  <c r="G22" i="1" s="1"/>
  <c r="J21" i="1"/>
  <c r="G20" i="1"/>
  <c r="A22" i="1"/>
  <c r="A23" i="1" s="1"/>
  <c r="A24" i="1" s="1"/>
  <c r="A25" i="1" s="1"/>
  <c r="A26" i="1" s="1"/>
  <c r="Q6" i="1"/>
  <c r="P7" i="1"/>
  <c r="J81" i="1" l="1"/>
  <c r="H65" i="1"/>
  <c r="G65" i="1" s="1"/>
  <c r="J65" i="1" s="1"/>
  <c r="J54" i="1"/>
  <c r="J23" i="1"/>
  <c r="J20" i="1"/>
  <c r="G19" i="1"/>
  <c r="Q7" i="1"/>
  <c r="R6" i="1"/>
  <c r="D37" i="1" l="1"/>
  <c r="J19" i="1"/>
  <c r="G18" i="1"/>
  <c r="A27" i="1"/>
  <c r="A28" i="1" s="1"/>
  <c r="A29" i="1" s="1"/>
  <c r="S6" i="1"/>
  <c r="R7" i="1"/>
  <c r="J43" i="1" l="1"/>
  <c r="J18" i="1"/>
  <c r="G17" i="1"/>
  <c r="S5" i="1"/>
  <c r="S4" i="1"/>
  <c r="T6" i="1"/>
  <c r="S7" i="1"/>
  <c r="D33" i="1" l="1"/>
  <c r="J17" i="1"/>
  <c r="G16" i="1"/>
  <c r="A30" i="1"/>
  <c r="A31" i="1" s="1"/>
  <c r="A32" i="1" s="1"/>
  <c r="A33" i="1" s="1"/>
  <c r="U6" i="1"/>
  <c r="T7" i="1"/>
  <c r="J37" i="1" l="1"/>
  <c r="J16" i="1"/>
  <c r="G15" i="1"/>
  <c r="A34" i="1"/>
  <c r="A35" i="1" s="1"/>
  <c r="A36" i="1" s="1"/>
  <c r="U7" i="1"/>
  <c r="V6" i="1"/>
  <c r="D27" i="1" l="1"/>
  <c r="J15" i="1"/>
  <c r="G14" i="1"/>
  <c r="A37" i="1"/>
  <c r="A38" i="1" s="1"/>
  <c r="A39" i="1" s="1"/>
  <c r="A40" i="1" s="1"/>
  <c r="A41" i="1" s="1"/>
  <c r="A42" i="1" s="1"/>
  <c r="W6" i="1"/>
  <c r="V7" i="1"/>
  <c r="J33" i="1" l="1"/>
  <c r="J14" i="1"/>
  <c r="G12" i="1"/>
  <c r="A43" i="1"/>
  <c r="A44" i="1" s="1"/>
  <c r="A45" i="1" s="1"/>
  <c r="A46" i="1" s="1"/>
  <c r="A47" i="1" s="1"/>
  <c r="A48" i="1" s="1"/>
  <c r="A49" i="1" s="1"/>
  <c r="X6" i="1"/>
  <c r="W7" i="1"/>
  <c r="D22" i="1" l="1"/>
  <c r="J12" i="1"/>
  <c r="G11" i="1"/>
  <c r="A50" i="1"/>
  <c r="A51" i="1" s="1"/>
  <c r="A52" i="1" s="1"/>
  <c r="A53" i="1" s="1"/>
  <c r="Y6" i="1"/>
  <c r="X7" i="1"/>
  <c r="J27" i="1" l="1"/>
  <c r="J22" i="1"/>
  <c r="J11" i="1"/>
  <c r="A54" i="1"/>
  <c r="A55" i="1" s="1"/>
  <c r="A56" i="1" s="1"/>
  <c r="A57" i="1" s="1"/>
  <c r="A58" i="1" s="1"/>
  <c r="Y7" i="1"/>
  <c r="Z6" i="1"/>
  <c r="D9" i="1" l="1"/>
  <c r="G10" i="1"/>
  <c r="A59" i="1"/>
  <c r="A60" i="1" s="1"/>
  <c r="A61" i="1" s="1"/>
  <c r="AA6" i="1"/>
  <c r="Z4" i="1"/>
  <c r="Z7" i="1"/>
  <c r="Z5" i="1"/>
  <c r="H9" i="1" l="1"/>
  <c r="G9" i="1" s="1"/>
  <c r="H8" i="1" s="1"/>
  <c r="J10" i="1"/>
  <c r="A62" i="1"/>
  <c r="A63" i="1" s="1"/>
  <c r="A64" i="1" s="1"/>
  <c r="A65" i="1" s="1"/>
  <c r="A66" i="1" s="1"/>
  <c r="AB6" i="1"/>
  <c r="AA7" i="1"/>
  <c r="A67" i="1" l="1"/>
  <c r="A68" i="1" s="1"/>
  <c r="A69" i="1" s="1"/>
  <c r="AC6" i="1"/>
  <c r="AB7" i="1"/>
  <c r="A70" i="1" l="1"/>
  <c r="A71" i="1" s="1"/>
  <c r="AC7" i="1"/>
  <c r="AD6" i="1"/>
  <c r="A72" i="1" l="1"/>
  <c r="A73" i="1" s="1"/>
  <c r="AE6" i="1"/>
  <c r="AD7" i="1"/>
  <c r="A74" i="1" l="1"/>
  <c r="A75" i="1" s="1"/>
  <c r="A76" i="1" s="1"/>
  <c r="A77" i="1" s="1"/>
  <c r="AF6" i="1"/>
  <c r="AE7" i="1"/>
  <c r="A78" i="1" l="1"/>
  <c r="AG6" i="1"/>
  <c r="AF7" i="1"/>
  <c r="A79" i="1" l="1"/>
  <c r="A80" i="1" s="1"/>
  <c r="A81" i="1" s="1"/>
  <c r="A82" i="1" s="1"/>
  <c r="A83" i="1" s="1"/>
  <c r="A84" i="1" s="1"/>
  <c r="A85" i="1" s="1"/>
  <c r="AG7" i="1"/>
  <c r="AG5" i="1"/>
  <c r="AG4" i="1"/>
  <c r="AH6" i="1"/>
  <c r="A86" i="1" l="1"/>
  <c r="A87" i="1" s="1"/>
  <c r="A88" i="1" s="1"/>
  <c r="A89" i="1" s="1"/>
  <c r="A90" i="1" s="1"/>
  <c r="A91" i="1" s="1"/>
  <c r="A92" i="1" s="1"/>
  <c r="A93" i="1" s="1"/>
  <c r="A94" i="1" s="1"/>
  <c r="A95" i="1" s="1"/>
  <c r="A96" i="1" s="1"/>
  <c r="A97" i="1" s="1"/>
  <c r="A98" i="1" s="1"/>
  <c r="A99" i="1" s="1"/>
  <c r="A100" i="1" s="1"/>
  <c r="A101" i="1" s="1"/>
  <c r="A102" i="1" s="1"/>
  <c r="A103" i="1" s="1"/>
  <c r="AI6" i="1"/>
  <c r="AH7" i="1"/>
  <c r="AJ6" i="1" l="1"/>
  <c r="AI7" i="1"/>
  <c r="AK6" i="1" l="1"/>
  <c r="AJ7" i="1"/>
  <c r="AK7" i="1" l="1"/>
  <c r="AL6" i="1"/>
  <c r="AM6" i="1" l="1"/>
  <c r="AL7" i="1"/>
  <c r="AN6" i="1" l="1"/>
  <c r="AM7" i="1"/>
  <c r="AO6" i="1" l="1"/>
  <c r="AN7" i="1"/>
  <c r="AN5" i="1"/>
  <c r="AN4" i="1"/>
  <c r="AO7" i="1" l="1"/>
  <c r="AP6" i="1"/>
  <c r="AQ6" i="1" l="1"/>
  <c r="AP7" i="1"/>
  <c r="AR6" i="1" l="1"/>
  <c r="AQ7" i="1"/>
  <c r="AS6" i="1" l="1"/>
  <c r="AR7" i="1"/>
  <c r="AS7" i="1" l="1"/>
  <c r="AT6" i="1"/>
  <c r="AU6" i="1" l="1"/>
  <c r="AT7" i="1"/>
  <c r="AU5" i="1" l="1"/>
  <c r="AU4" i="1"/>
  <c r="AV6" i="1"/>
  <c r="AU7" i="1"/>
  <c r="AW6" i="1" l="1"/>
  <c r="AV7" i="1"/>
  <c r="AW7" i="1" l="1"/>
  <c r="AX6" i="1"/>
  <c r="AY6" i="1" l="1"/>
  <c r="AX7" i="1"/>
  <c r="AZ6" i="1" l="1"/>
  <c r="AY7" i="1"/>
  <c r="BA6" i="1" l="1"/>
  <c r="AZ7" i="1"/>
  <c r="BA7" i="1" l="1"/>
  <c r="BB6" i="1"/>
  <c r="BC6" i="1" l="1"/>
  <c r="BB5" i="1"/>
  <c r="BB7" i="1"/>
  <c r="BB4" i="1"/>
  <c r="BD6" i="1" l="1"/>
  <c r="BC7" i="1"/>
  <c r="BE6" i="1" l="1"/>
  <c r="BD7" i="1"/>
  <c r="BE7" i="1" l="1"/>
  <c r="BF6" i="1"/>
  <c r="BG6" i="1" l="1"/>
  <c r="BF7" i="1"/>
  <c r="BH6" i="1" l="1"/>
  <c r="BG7" i="1"/>
  <c r="BI6" i="1" l="1"/>
  <c r="BH7" i="1"/>
  <c r="BI7" i="1" l="1"/>
  <c r="BI5" i="1"/>
  <c r="BI4" i="1"/>
  <c r="BJ6" i="1"/>
  <c r="BK6" i="1" l="1"/>
  <c r="BJ7" i="1"/>
  <c r="BL6" i="1" l="1"/>
  <c r="BK7" i="1"/>
  <c r="BM6" i="1" l="1"/>
  <c r="BL7" i="1"/>
  <c r="BM7" i="1" l="1"/>
  <c r="BN6" i="1"/>
  <c r="BO6" i="1" l="1"/>
  <c r="BO7" i="1" s="1"/>
  <c r="BN7" i="1"/>
  <c r="J9" i="1"/>
  <c r="G8" i="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Microsoft Office User</author>
  </authors>
  <commentList>
    <comment ref="A7" authorId="0" shapeId="0" xr:uid="{731D9184-DC43-9140-AA68-3A8DC1065E09}">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D33696A0-6128-8942-BB0F-C676DA5765A3}">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B12875FF-7FDD-E943-B8BA-BF2274485674}">
      <text>
        <r>
          <rPr>
            <b/>
            <sz val="9"/>
            <color indexed="81"/>
            <rFont val="Tahoma"/>
            <family val="2"/>
          </rPr>
          <t>Task Lead</t>
        </r>
        <r>
          <rPr>
            <sz val="9"/>
            <color indexed="81"/>
            <rFont val="Tahoma"/>
            <family val="2"/>
          </rPr>
          <t xml:space="preserve">
Enter the name of the Task Lead in this column.</t>
        </r>
      </text>
    </comment>
    <comment ref="D7" authorId="0" shapeId="0" xr:uid="{F866847E-214B-9242-A39B-6386D6D6B7E5}">
      <text>
        <r>
          <rPr>
            <sz val="9"/>
            <color rgb="FF000000"/>
            <rFont val="Tahoma"/>
            <family val="2"/>
          </rPr>
          <t>If indicated with NO, please specify in next worksheet</t>
        </r>
      </text>
    </comment>
    <comment ref="E7" authorId="0" shapeId="0" xr:uid="{3AB0F2AA-0418-8A4A-924A-DDD019F2716E}">
      <text>
        <r>
          <rPr>
            <b/>
            <sz val="9"/>
            <color rgb="FF000000"/>
            <rFont val="Tahoma"/>
            <family val="2"/>
          </rPr>
          <t>Owner</t>
        </r>
        <r>
          <rPr>
            <sz val="9"/>
            <color rgb="FF000000"/>
            <rFont val="Tahoma"/>
            <family val="2"/>
          </rPr>
          <t xml:space="preserve">
</t>
        </r>
        <r>
          <rPr>
            <sz val="9"/>
            <color rgb="FF000000"/>
            <rFont val="Tahoma"/>
            <family val="2"/>
          </rPr>
          <t xml:space="preserve">Enter the name of the </t>
        </r>
        <r>
          <rPr>
            <sz val="9"/>
            <color rgb="FF000000"/>
            <rFont val="Tahoma"/>
            <family val="2"/>
          </rPr>
          <t xml:space="preserve">Owner </t>
        </r>
        <r>
          <rPr>
            <sz val="9"/>
            <color rgb="FF000000"/>
            <rFont val="Tahoma"/>
            <family val="2"/>
          </rPr>
          <t>in this column.</t>
        </r>
      </text>
    </comment>
    <comment ref="F7" authorId="0" shapeId="0" xr:uid="{B2439103-6FF5-9C4A-9FDC-CB3811C94E8E}">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A4E58440-0F34-7548-A7B3-3BE16328EE4A}">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70CEFAA-A9FC-284C-8082-D299963084DC}">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9D67378A-91B0-624C-8D64-C611B0C5CED7}">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54975BA-9CA5-2C45-AAE6-9A16BF7CA152}">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 ref="B18" authorId="2" shapeId="0" xr:uid="{024ED863-2353-4441-9571-542A5D86F933}">
      <text>
        <r>
          <rPr>
            <sz val="8"/>
            <color rgb="FF000000"/>
            <rFont val="+mj-lt"/>
            <charset val="1"/>
          </rPr>
          <t>Technical info, e.g. Inner workings of application</t>
        </r>
      </text>
    </comment>
    <comment ref="B19" authorId="2" shapeId="0" xr:uid="{B890445B-D806-E942-BDCA-B633F4687DD8}">
      <text>
        <r>
          <rPr>
            <sz val="10"/>
            <color rgb="FF000000"/>
            <rFont val="Microsoft JhengHei UI"/>
          </rPr>
          <t>System info, e.g. how the whole system works</t>
        </r>
      </text>
    </comment>
    <comment ref="B20" authorId="2" shapeId="0" xr:uid="{04B46BDB-E085-444D-BCCD-8DB132D0F834}">
      <text>
        <r>
          <rPr>
            <b/>
            <sz val="10"/>
            <color rgb="FF000000"/>
            <rFont val="Microsoft JhengHei UI"/>
          </rPr>
          <t>Personal introduction; include: Telegram, Line, email, and ect.</t>
        </r>
      </text>
    </comment>
    <comment ref="B22" authorId="2" shapeId="0" xr:uid="{D8C8BAC6-2070-8244-A666-2267A88908F3}">
      <text>
        <r>
          <rPr>
            <sz val="10"/>
            <color rgb="FF000000"/>
            <rFont val="Microsoft JhengHei UI"/>
          </rPr>
          <t xml:space="preserve">Token info, e.g. how the token will be used within the system. </t>
        </r>
      </text>
    </comment>
    <comment ref="B40" authorId="2" shapeId="0" xr:uid="{99EDE33C-F908-5E4F-ACB0-C9D3709D6C51}">
      <text>
        <r>
          <rPr>
            <sz val="10"/>
            <color rgb="FF000000"/>
            <rFont val="新細明體"/>
            <family val="1"/>
            <charset val="136"/>
            <scheme val="minor"/>
          </rPr>
          <t>Only If Applicable</t>
        </r>
        <r>
          <rPr>
            <sz val="10"/>
            <color rgb="FF000000"/>
            <rFont val="新細明體"/>
            <family val="1"/>
            <charset val="136"/>
            <scheme val="minor"/>
          </rPr>
          <t xml:space="preserve"> </t>
        </r>
      </text>
    </comment>
    <comment ref="B41" authorId="2" shapeId="0" xr:uid="{5591EFB8-0A77-5140-B787-7CA6034E5915}">
      <text>
        <r>
          <rPr>
            <sz val="10"/>
            <color rgb="FF000000"/>
            <rFont val="新細明體"/>
            <family val="1"/>
            <charset val="136"/>
            <scheme val="minor"/>
          </rPr>
          <t>Only If Applicable</t>
        </r>
        <r>
          <rPr>
            <sz val="10"/>
            <color rgb="FF000000"/>
            <rFont val="新細明體"/>
            <family val="1"/>
            <charset val="136"/>
            <scheme val="minor"/>
          </rPr>
          <t xml:space="preserve"> </t>
        </r>
      </text>
    </comment>
    <comment ref="B44" authorId="2" shapeId="0" xr:uid="{44159658-9C40-A341-96C8-E67685C998EB}">
      <text>
        <r>
          <rPr>
            <b/>
            <sz val="8"/>
            <color rgb="FF000000"/>
            <rFont val="+mj-lt"/>
          </rPr>
          <t xml:space="preserve">With </t>
        </r>
        <r>
          <rPr>
            <sz val="8"/>
            <color rgb="FF000000"/>
            <rFont val="+mj-lt"/>
          </rPr>
          <t xml:space="preserve">incorporating blockchain companies/foundations and running an ICO process to advise you on your process </t>
        </r>
      </text>
    </comment>
    <comment ref="B53" authorId="2" shapeId="0" xr:uid="{620D061B-601D-6E4C-917F-1DADA366E31F}">
      <text>
        <r>
          <rPr>
            <sz val="9"/>
            <color rgb="FF000000"/>
            <rFont val="+mj-lt"/>
          </rPr>
          <t>ensure relevant risk and tax language is inserted in documents</t>
        </r>
      </text>
    </comment>
    <comment ref="B72" authorId="2" shapeId="0" xr:uid="{2C3915C9-E41C-F443-8E2C-1875841A9E76}">
      <text>
        <r>
          <rPr>
            <sz val="9"/>
            <color rgb="FF000000"/>
            <rFont val="+mj-lt"/>
          </rPr>
          <t xml:space="preserve">If you are doing a registration system based ICO, release all of the details and have people register beforehand. </t>
        </r>
      </text>
    </comment>
    <comment ref="B75" authorId="2" shapeId="0" xr:uid="{F97A3811-C317-3848-88CF-41000055F79A}">
      <text>
        <r>
          <rPr>
            <sz val="9"/>
            <color rgb="FF000000"/>
            <rFont val="+mj-lt"/>
            <charset val="1"/>
          </rPr>
          <t xml:space="preserve">Remind people to NOT send in their contributions from an exchange, they need to send it in 
</t>
        </r>
        <r>
          <rPr>
            <sz val="9"/>
            <color rgb="FF000000"/>
            <rFont val="+mj-lt"/>
            <charset val="1"/>
          </rPr>
          <t xml:space="preserve">from a wallet in which they control the private keys. 
</t>
        </r>
      </text>
    </comment>
    <comment ref="B77" authorId="2" shapeId="0" xr:uid="{44B8F9BA-16E6-9C46-867A-4D7FCF128613}">
      <text>
        <r>
          <rPr>
            <sz val="9"/>
            <color rgb="FF000000"/>
            <rFont val="+mj-lt"/>
            <charset val="1"/>
          </rPr>
          <t xml:space="preserve">Create explainer videos to show how to purchase tokens. You need at least a semi-professional 2– 3 minute video with professional voice talent. Set this to private and don’t release it till the day of the ICO. 
</t>
        </r>
      </text>
    </comment>
    <comment ref="B79" authorId="2" shapeId="0" xr:uid="{B6CF0354-624B-394C-A583-5A2A4C02AB77}">
      <text>
        <r>
          <rPr>
            <sz val="9"/>
            <color rgb="FF000000"/>
            <rFont val="+mj-lt"/>
            <charset val="1"/>
          </rPr>
          <t xml:space="preserve">you will get an enormous amount of questions leading up to the ICO. </t>
        </r>
      </text>
    </comment>
    <comment ref="B94" authorId="2" shapeId="0" xr:uid="{E3952A70-B55A-E642-8026-C5C92A2B5FAC}">
      <text>
        <r>
          <rPr>
            <sz val="9"/>
            <color rgb="FF000000"/>
            <rFont val="+mj-lt"/>
            <charset val="1"/>
          </rPr>
          <t xml:space="preserve">On the day of and the days leading up to your ICO, the whole team is basically going to need to be on call 24/7. </t>
        </r>
      </text>
    </comment>
    <comment ref="B95" authorId="2" shapeId="0" xr:uid="{82F0CE7D-4A5E-E640-AB3F-DBE0E9ED0521}">
      <text>
        <r>
          <rPr>
            <sz val="9"/>
            <color rgb="FF000000"/>
            <rFont val="+mj-lt"/>
            <charset val="1"/>
          </rPr>
          <t xml:space="preserve">shut down Slack if you need to. </t>
        </r>
      </text>
    </comment>
    <comment ref="B97" authorId="2" shapeId="0" xr:uid="{DC1B601E-9C60-464A-92B4-C4E9D9EF25A6}">
      <text>
        <r>
          <rPr>
            <sz val="9"/>
            <color rgb="FF000000"/>
            <rFont val="+mj-lt"/>
          </rPr>
          <t xml:space="preserve">Keep sharing the tutorial videos you have created for how to participate. Limit the sources of truth to one place where people find the information they need to contribute. </t>
        </r>
      </text>
    </comment>
  </commentList>
</comments>
</file>

<file path=xl/sharedStrings.xml><?xml version="1.0" encoding="utf-8"?>
<sst xmlns="http://schemas.openxmlformats.org/spreadsheetml/2006/main" count="127" uniqueCount="115">
  <si>
    <t xml:space="preserve">Project Start Date </t>
  </si>
  <si>
    <t xml:space="preserve">Display Week </t>
  </si>
  <si>
    <t xml:space="preserve">Project Lead </t>
  </si>
  <si>
    <t>WBS</t>
  </si>
  <si>
    <t>TASK</t>
  </si>
  <si>
    <t>LEAD</t>
  </si>
  <si>
    <t>START</t>
  </si>
  <si>
    <t>END</t>
  </si>
  <si>
    <t>DAYS</t>
  </si>
  <si>
    <t>% DONE</t>
  </si>
  <si>
    <t>WORK DAYS</t>
  </si>
  <si>
    <t>[Task]</t>
  </si>
  <si>
    <t>[Name]</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</si>
  <si>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</si>
  <si>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</si>
  <si>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</si>
  <si>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</si>
  <si>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</si>
  <si>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</si>
  <si>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ICO Project Schedule</t>
    <phoneticPr fontId="3" type="noConversion"/>
  </si>
  <si>
    <t>J-play</t>
    <phoneticPr fontId="3" type="noConversion"/>
  </si>
  <si>
    <t>Denny/ Sam L.</t>
    <phoneticPr fontId="3" type="noConversion"/>
  </si>
  <si>
    <t>Whit papers</t>
    <phoneticPr fontId="3" type="noConversion"/>
  </si>
  <si>
    <t>Chinese version</t>
    <phoneticPr fontId="3" type="noConversion"/>
  </si>
  <si>
    <t>English version</t>
    <phoneticPr fontId="3" type="noConversion"/>
  </si>
  <si>
    <t>Other version</t>
    <phoneticPr fontId="3" type="noConversion"/>
  </si>
  <si>
    <t>Developing Road Map</t>
    <phoneticPr fontId="9" type="noConversion"/>
  </si>
  <si>
    <t>Company Road Map</t>
    <phoneticPr fontId="9" type="noConversion"/>
  </si>
  <si>
    <t>Roles and responsiblities</t>
    <phoneticPr fontId="9" type="noConversion"/>
  </si>
  <si>
    <t>Accountability</t>
    <phoneticPr fontId="9" type="noConversion"/>
  </si>
  <si>
    <r>
      <rPr>
        <i/>
        <u/>
        <sz val="8"/>
        <color theme="1" tint="0.34998626667073579"/>
        <rFont val="Calibri Light"/>
        <family val="2"/>
      </rPr>
      <t>Gantt Chart Template</t>
    </r>
    <r>
      <rPr>
        <i/>
        <sz val="8"/>
        <color theme="1" tint="0.34998626667073579"/>
        <rFont val="Calibri Light"/>
        <family val="2"/>
      </rPr>
      <t xml:space="preserve"> © 2006-2018 by Vertex42.com.</t>
    </r>
  </si>
  <si>
    <t>Team info</t>
    <phoneticPr fontId="9" type="noConversion"/>
  </si>
  <si>
    <t xml:space="preserve">Budget </t>
    <phoneticPr fontId="9" type="noConversion"/>
  </si>
  <si>
    <t>Token info</t>
    <phoneticPr fontId="9" type="noConversion"/>
  </si>
  <si>
    <t>System info</t>
    <phoneticPr fontId="9" type="noConversion"/>
  </si>
  <si>
    <t>Technical info</t>
    <phoneticPr fontId="9" type="noConversion"/>
  </si>
  <si>
    <t>Total supply</t>
    <phoneticPr fontId="3" type="noConversion"/>
  </si>
  <si>
    <t>Token Economy</t>
    <phoneticPr fontId="3" type="noConversion"/>
  </si>
  <si>
    <t>Business Plan</t>
    <phoneticPr fontId="3" type="noConversion"/>
  </si>
  <si>
    <t>Business Plan CHT ver.</t>
    <phoneticPr fontId="27" type="noConversion"/>
  </si>
  <si>
    <t>Business Plan ENG ver.</t>
    <phoneticPr fontId="27" type="noConversion"/>
  </si>
  <si>
    <t>Discription of the pre-ICO</t>
    <phoneticPr fontId="27" type="noConversion"/>
  </si>
  <si>
    <t>Partners and Advisors</t>
    <phoneticPr fontId="27" type="noConversion"/>
  </si>
  <si>
    <t>Social Channels</t>
    <phoneticPr fontId="27" type="noConversion"/>
  </si>
  <si>
    <t>Token Allocations</t>
    <phoneticPr fontId="3" type="noConversion"/>
  </si>
  <si>
    <t>Token Management Team</t>
    <phoneticPr fontId="3" type="noConversion"/>
  </si>
  <si>
    <t>Governance &amp; Controls</t>
  </si>
  <si>
    <t xml:space="preserve">Clear processes and procedures </t>
  </si>
  <si>
    <t>Transparency and accountability</t>
    <phoneticPr fontId="9" type="noConversion"/>
  </si>
  <si>
    <t>Clear framework of escalation and operation</t>
    <phoneticPr fontId="9" type="noConversion"/>
  </si>
  <si>
    <t>Smart Contract</t>
    <phoneticPr fontId="9" type="noConversion"/>
  </si>
  <si>
    <t>Pre-ICO Contracts</t>
    <phoneticPr fontId="9" type="noConversion"/>
  </si>
  <si>
    <t>ICO Smart Contract</t>
    <phoneticPr fontId="9" type="noConversion"/>
  </si>
  <si>
    <t>Reservation Contract.</t>
    <phoneticPr fontId="9" type="noConversion"/>
  </si>
  <si>
    <t>Pre-Audits by third parties</t>
    <phoneticPr fontId="9" type="noConversion"/>
  </si>
  <si>
    <t>Bug Bounty</t>
    <phoneticPr fontId="9" type="noConversion"/>
  </si>
  <si>
    <t xml:space="preserve">Legal </t>
    <phoneticPr fontId="9" type="noConversion"/>
  </si>
  <si>
    <t xml:space="preserve">Local Reputable Law Firm </t>
    <phoneticPr fontId="9" type="noConversion"/>
  </si>
  <si>
    <t>Legal consideration</t>
  </si>
  <si>
    <t xml:space="preserve">Is the token issued during the ICO a security or not </t>
    <phoneticPr fontId="9" type="noConversion"/>
  </si>
  <si>
    <t>Are you using SAFT</t>
  </si>
  <si>
    <t>Offering geo-fenced</t>
    <phoneticPr fontId="9" type="noConversion"/>
  </si>
  <si>
    <t>Setting up a foundation to be a steward of the token</t>
    <phoneticPr fontId="9" type="noConversion"/>
  </si>
  <si>
    <t>Subscruption Contract</t>
    <phoneticPr fontId="9" type="noConversion"/>
  </si>
  <si>
    <t>Company Legal Status</t>
    <phoneticPr fontId="9" type="noConversion"/>
  </si>
  <si>
    <t>Legal approval from the  Local Law Firm</t>
    <phoneticPr fontId="9" type="noConversion"/>
  </si>
  <si>
    <t>Legal clarification on all the public released contracts</t>
    <phoneticPr fontId="9" type="noConversion"/>
  </si>
  <si>
    <t>OWNER</t>
    <phoneticPr fontId="3" type="noConversion"/>
  </si>
  <si>
    <t>Check Ready</t>
    <phoneticPr fontId="3" type="noConversion"/>
  </si>
  <si>
    <t>Tax &amp; Accounting</t>
    <phoneticPr fontId="9" type="noConversion"/>
  </si>
  <si>
    <t>Tax footprint</t>
    <phoneticPr fontId="27" type="noConversion"/>
  </si>
  <si>
    <t>Accounting framework and transfer pricing</t>
    <phoneticPr fontId="27" type="noConversion"/>
  </si>
  <si>
    <t>Tax footprint of founders and investors</t>
    <phoneticPr fontId="27" type="noConversion"/>
  </si>
  <si>
    <t>Investment Deck</t>
    <phoneticPr fontId="9" type="noConversion"/>
  </si>
  <si>
    <t>2-Pages DM</t>
    <phoneticPr fontId="27" type="noConversion"/>
  </si>
  <si>
    <t>Investor Report PPT CHT ver.</t>
    <phoneticPr fontId="27" type="noConversion"/>
  </si>
  <si>
    <t>Investor Report PPT ENG ver.</t>
    <phoneticPr fontId="27" type="noConversion"/>
  </si>
  <si>
    <t>Pre ICO Documents Preparation</t>
    <phoneticPr fontId="3" type="noConversion"/>
  </si>
  <si>
    <t>Pre ICO Marketing Preparation</t>
    <phoneticPr fontId="3" type="noConversion"/>
  </si>
  <si>
    <t>Social media and community management</t>
    <phoneticPr fontId="9" type="noConversion"/>
  </si>
  <si>
    <t>Internal communications</t>
    <phoneticPr fontId="9" type="noConversion"/>
  </si>
  <si>
    <t>Marketing Plan CHT ver.</t>
    <phoneticPr fontId="9" type="noConversion"/>
  </si>
  <si>
    <t>Marketing Plan ENG ver.</t>
    <phoneticPr fontId="9" type="noConversion"/>
  </si>
  <si>
    <t>Registration</t>
    <phoneticPr fontId="9" type="noConversion"/>
  </si>
  <si>
    <t>Tutorial for the registration</t>
    <phoneticPr fontId="9" type="noConversion"/>
  </si>
  <si>
    <t>Tutorial video and blog post on how to participate</t>
    <phoneticPr fontId="9" type="noConversion"/>
  </si>
  <si>
    <t>Write blog posts about every step of the process</t>
    <phoneticPr fontId="9" type="noConversion"/>
  </si>
  <si>
    <t>Create explainer videos to show how to purchase tokens.</t>
  </si>
  <si>
    <t>Livestream video Q&amp;A</t>
    <phoneticPr fontId="9" type="noConversion"/>
  </si>
  <si>
    <t>Community management x100, be ready</t>
    <phoneticPr fontId="9" type="noConversion"/>
  </si>
  <si>
    <t>Watch out for all potential hackers.</t>
    <phoneticPr fontId="9" type="noConversion"/>
  </si>
  <si>
    <t>Marketing Stratege implant</t>
    <phoneticPr fontId="9" type="noConversion"/>
  </si>
  <si>
    <t>Public Paper</t>
    <phoneticPr fontId="9" type="noConversion"/>
  </si>
  <si>
    <t>Chinese version</t>
    <phoneticPr fontId="27" type="noConversion"/>
  </si>
  <si>
    <t>English version</t>
    <phoneticPr fontId="27" type="noConversion"/>
  </si>
  <si>
    <t>External communications</t>
    <phoneticPr fontId="9" type="noConversion"/>
  </si>
  <si>
    <t>Landing Page for ICO</t>
    <phoneticPr fontId="9" type="noConversion"/>
  </si>
  <si>
    <t>KYC/ AML White lists</t>
    <phoneticPr fontId="9" type="noConversion"/>
  </si>
  <si>
    <t>Framework</t>
    <phoneticPr fontId="9" type="noConversion"/>
  </si>
  <si>
    <t>Compliance with relevant regulatory requirements</t>
    <phoneticPr fontId="9" type="noConversion"/>
  </si>
  <si>
    <t>Third Parties verification</t>
    <phoneticPr fontId="9" type="noConversion"/>
  </si>
  <si>
    <t>KYC/ AML Landing pages</t>
    <phoneticPr fontId="9" type="noConversion"/>
  </si>
  <si>
    <t>Screening</t>
    <phoneticPr fontId="9" type="noConversion"/>
  </si>
  <si>
    <t>Sanctions list monitoring</t>
    <phoneticPr fontId="9" type="noConversion"/>
  </si>
  <si>
    <t>Risk Based Framwork</t>
    <phoneticPr fontId="9" type="noConversion"/>
  </si>
  <si>
    <t>ICO Pre-sale</t>
    <phoneticPr fontId="3" type="noConversion"/>
  </si>
  <si>
    <t>Pre-sale whitelist</t>
    <phoneticPr fontId="9" type="noConversion"/>
  </si>
  <si>
    <t>AirDrop</t>
    <phoneticPr fontId="9" type="noConversion"/>
  </si>
  <si>
    <t>Event/Seminar</t>
    <phoneticPr fontId="9" type="noConversion"/>
  </si>
  <si>
    <t>ICO Lunch Day (Issuance)</t>
    <phoneticPr fontId="9" type="noConversion"/>
  </si>
  <si>
    <t>Community management x1000, be ready</t>
    <phoneticPr fontId="9" type="noConversion"/>
  </si>
  <si>
    <t>Watch out for all attack vector</t>
    <phoneticPr fontId="9" type="noConversion"/>
  </si>
  <si>
    <t>Livestream at the comletion of the ICO</t>
    <phoneticPr fontId="9" type="noConversion"/>
  </si>
  <si>
    <t>Offical ICO website</t>
    <phoneticPr fontId="9" type="noConversion"/>
  </si>
  <si>
    <t>Post ICO</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</si>
</sst>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d/yyyy\ \(dddd\)"/>
    <numFmt numFmtId="177" formatCode="d\ mmm\ yyyy"/>
    <numFmt numFmtId="178" formatCode="d"/>
    <numFmt numFmtId="179" formatCode="ddd\ m/dd/yy"/>
    <numFmt numFmtId="180" formatCode="[$-409]d\-mmm\-yy;@"/>
  </numFmts>
  <fonts count="35">
    <font>
      <sz val="12"/>
      <color theme="1"/>
      <name val="新細明體"/>
      <family val="2"/>
      <charset val="136"/>
      <scheme val="minor"/>
    </font>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b/>
      <sz val="9"/>
      <color indexed="81"/>
      <name val="Tahoma"/>
      <family val="2"/>
    </font>
    <font>
      <sz val="9"/>
      <color indexed="81"/>
      <name val="Tahoma"/>
      <family val="2"/>
    </font>
    <font>
      <b/>
      <i/>
      <sz val="9"/>
      <color indexed="81"/>
      <name val="Tahoma"/>
      <family val="2"/>
    </font>
    <font>
      <i/>
      <sz val="9"/>
      <color indexed="81"/>
      <name val="Tahoma"/>
      <family val="2"/>
    </font>
    <font>
      <sz val="8"/>
      <color rgb="FF000000"/>
      <name val="Calibri Light"/>
      <family val="2"/>
    </font>
    <font>
      <sz val="9"/>
      <name val="Wawati TC"/>
      <family val="3"/>
      <charset val="136"/>
    </font>
    <font>
      <i/>
      <sz val="8"/>
      <color theme="1" tint="0.34998626667073579"/>
      <name val="Calibri Light"/>
      <family val="2"/>
    </font>
    <font>
      <i/>
      <u/>
      <sz val="8"/>
      <color theme="1" tint="0.34998626667073579"/>
      <name val="Calibri Light"/>
      <family val="2"/>
    </font>
    <font>
      <u/>
      <sz val="8"/>
      <color indexed="12"/>
      <name val="Calibri Light"/>
      <family val="2"/>
    </font>
    <font>
      <sz val="8"/>
      <name val="Calibri Light"/>
      <family val="2"/>
    </font>
    <font>
      <b/>
      <sz val="8"/>
      <name val="Calibri Light"/>
      <family val="2"/>
    </font>
    <font>
      <sz val="8"/>
      <color theme="4" tint="-0.249977111117893"/>
      <name val="Calibri Light"/>
      <family val="2"/>
    </font>
    <font>
      <sz val="8"/>
      <color indexed="56"/>
      <name val="Calibri Light"/>
      <family val="2"/>
    </font>
    <font>
      <sz val="8"/>
      <color theme="1"/>
      <name val="Calibri Light"/>
      <family val="2"/>
    </font>
    <font>
      <sz val="8"/>
      <color indexed="55"/>
      <name val="Calibri Light"/>
      <family val="2"/>
    </font>
    <font>
      <u/>
      <sz val="8"/>
      <color theme="10"/>
      <name val="Calibri Light"/>
      <family val="2"/>
    </font>
    <font>
      <i/>
      <sz val="8"/>
      <name val="Calibri Light"/>
      <family val="2"/>
    </font>
    <font>
      <b/>
      <sz val="8"/>
      <color rgb="FF000000"/>
      <name val="Calibri Light"/>
      <family val="2"/>
    </font>
    <font>
      <b/>
      <sz val="9"/>
      <color rgb="FF000000"/>
      <name val="Tahoma"/>
      <family val="2"/>
    </font>
    <font>
      <sz val="9"/>
      <color rgb="FF000000"/>
      <name val="Tahoma"/>
      <family val="2"/>
    </font>
    <font>
      <sz val="10"/>
      <color rgb="FF000000"/>
      <name val="Microsoft JhengHei UI"/>
    </font>
    <font>
      <b/>
      <sz val="10"/>
      <color rgb="FF000000"/>
      <name val="Microsoft JhengHei UI"/>
    </font>
    <font>
      <sz val="8"/>
      <color rgb="FF000000"/>
      <name val="+mj-lt"/>
      <charset val="1"/>
    </font>
    <font>
      <sz val="9"/>
      <name val="新細明體"/>
      <family val="3"/>
      <charset val="134"/>
      <scheme val="minor"/>
    </font>
    <font>
      <sz val="10"/>
      <color rgb="FF000000"/>
      <name val="新細明體"/>
      <family val="1"/>
      <charset val="136"/>
      <scheme val="minor"/>
    </font>
    <font>
      <sz val="9"/>
      <color rgb="FF000000"/>
      <name val="+mj-lt"/>
      <charset val="1"/>
    </font>
    <font>
      <b/>
      <sz val="8"/>
      <color rgb="FF000000"/>
      <name val="+mj-lt"/>
    </font>
    <font>
      <sz val="8"/>
      <color rgb="FF000000"/>
      <name val="+mj-lt"/>
    </font>
    <font>
      <sz val="9"/>
      <color rgb="FF000000"/>
      <name val="+mj-lt"/>
    </font>
    <font>
      <b/>
      <sz val="8"/>
      <color theme="1"/>
      <name val="Calibri Light"/>
      <family val="2"/>
    </font>
    <font>
      <i/>
      <sz val="12"/>
      <color rgb="FF000000"/>
      <name val="PMingLiU"/>
      <family val="1"/>
      <charset val="136"/>
    </font>
  </fonts>
  <fills count="1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D9D9D9"/>
      </patternFill>
    </fill>
    <fill>
      <patternFill patternType="solid">
        <fgColor rgb="FFFFFFFF"/>
        <bgColor rgb="FFFFFFFF"/>
      </patternFill>
    </fill>
    <fill>
      <patternFill patternType="solid">
        <fgColor theme="0" tint="-0.14999847407452621"/>
        <bgColor rgb="FF00FF00"/>
      </patternFill>
    </fill>
    <fill>
      <patternFill patternType="solid">
        <fgColor theme="0"/>
        <bgColor rgb="FFC0C0C0"/>
      </patternFill>
    </fill>
    <fill>
      <patternFill patternType="solid">
        <fgColor theme="0"/>
        <bgColor indexed="64"/>
      </patternFill>
    </fill>
    <fill>
      <patternFill patternType="solid">
        <fgColor theme="7" tint="0.79998168889431442"/>
        <bgColor indexed="64"/>
      </patternFill>
    </fill>
    <fill>
      <patternFill patternType="solid">
        <fgColor theme="7" tint="0.79998168889431442"/>
        <bgColor rgb="FFC0C0C0"/>
      </patternFill>
    </fill>
    <fill>
      <patternFill patternType="solid">
        <fgColor theme="7" tint="0.79998168889431442"/>
        <bgColor rgb="FFD6F4D9"/>
      </patternFill>
    </fill>
    <fill>
      <patternFill patternType="solid">
        <fgColor theme="7" tint="0.79998168889431442"/>
        <bgColor rgb="FF00FF00"/>
      </patternFill>
    </fill>
    <fill>
      <patternFill patternType="solid">
        <fgColor rgb="FF92D050"/>
        <bgColor rgb="FFD9D9D9"/>
      </patternFill>
    </fill>
    <fill>
      <patternFill patternType="solid">
        <fgColor rgb="FF92D050"/>
        <bgColor indexed="64"/>
      </patternFill>
    </fill>
    <fill>
      <patternFill patternType="solid">
        <fgColor rgb="FF92D050"/>
        <bgColor rgb="FFFFFFFF"/>
      </patternFill>
    </fill>
    <fill>
      <patternFill patternType="solid">
        <fgColor rgb="FF92D050"/>
        <bgColor rgb="FFD6F4D9"/>
      </patternFill>
    </fill>
  </fills>
  <borders count="11">
    <border>
      <left/>
      <right/>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rgb="FFEFEFEF"/>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34" fillId="0" borderId="0" applyNumberFormat="0" applyFill="0" applyBorder="0" applyAlignment="0" applyProtection="0"/>
    <xf numFmtId="9" fontId="1" fillId="0" borderId="0" applyFont="0" applyFill="0" applyBorder="0" applyAlignment="0" applyProtection="0">
      <alignment vertical="center"/>
    </xf>
    <xf numFmtId="0" fontId="2" fillId="0" borderId="0" applyNumberFormat="0" applyFill="0" applyBorder="0" applyAlignment="0" applyProtection="0">
      <alignment vertical="center"/>
    </xf>
  </cellStyleXfs>
  <cellXfs count="146">
    <xf numFmtId="0" fontId="0" fillId="0" borderId="0" xfId="0">
      <alignment vertical="center"/>
    </xf>
    <xf numFmtId="0" fontId="13" fillId="0" borderId="2" xfId="0" applyNumberFormat="1" applyFont="1" applyFill="1" applyBorder="1" applyAlignment="1" applyProtection="1">
      <alignment horizontal="center" vertical="center"/>
    </xf>
    <xf numFmtId="0" fontId="12" fillId="2" borderId="0" xfId="3" applyNumberFormat="1" applyFont="1" applyFill="1" applyAlignment="1" applyProtection="1">
      <alignment horizontal="right"/>
      <protection locked="0"/>
    </xf>
    <xf numFmtId="178" fontId="13" fillId="0" borderId="2" xfId="0" applyNumberFormat="1" applyFont="1" applyFill="1" applyBorder="1" applyAlignment="1" applyProtection="1">
      <alignment horizontal="center" vertical="center" shrinkToFit="1"/>
    </xf>
    <xf numFmtId="178" fontId="13" fillId="0" borderId="3" xfId="0" applyNumberFormat="1" applyFont="1" applyFill="1" applyBorder="1" applyAlignment="1" applyProtection="1">
      <alignment horizontal="center" vertical="center" shrinkToFit="1"/>
    </xf>
    <xf numFmtId="178" fontId="13" fillId="0" borderId="4" xfId="0" applyNumberFormat="1" applyFont="1" applyFill="1" applyBorder="1" applyAlignment="1" applyProtection="1">
      <alignment horizontal="center" vertical="center" shrinkToFit="1"/>
    </xf>
    <xf numFmtId="0" fontId="13" fillId="3" borderId="0" xfId="0" applyFont="1" applyFill="1" applyAlignment="1" applyProtection="1">
      <alignment vertical="center"/>
    </xf>
    <xf numFmtId="0" fontId="13" fillId="0" borderId="0" xfId="0" applyFont="1" applyFill="1" applyBorder="1" applyAlignment="1" applyProtection="1">
      <alignment vertical="center"/>
    </xf>
    <xf numFmtId="0" fontId="15" fillId="0" borderId="0"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7" fillId="0" borderId="0" xfId="0" applyFont="1" applyAlignment="1" applyProtection="1"/>
    <xf numFmtId="0" fontId="13" fillId="0" borderId="0" xfId="0" applyFont="1" applyAlignment="1" applyProtection="1">
      <alignment horizontal="right" vertical="center"/>
    </xf>
    <xf numFmtId="0" fontId="17" fillId="0" borderId="0" xfId="0" applyFont="1" applyFill="1" applyBorder="1" applyAlignment="1" applyProtection="1"/>
    <xf numFmtId="0" fontId="13" fillId="0" borderId="0" xfId="0" applyNumberFormat="1" applyFont="1" applyAlignment="1" applyProtection="1">
      <alignment vertical="center"/>
      <protection locked="0"/>
    </xf>
    <xf numFmtId="0" fontId="13" fillId="0" borderId="0" xfId="0" applyNumberFormat="1" applyFont="1" applyAlignment="1" applyProtection="1">
      <protection locked="0"/>
    </xf>
    <xf numFmtId="0" fontId="17" fillId="2" borderId="0" xfId="0" applyFont="1" applyFill="1" applyBorder="1" applyAlignment="1" applyProtection="1"/>
    <xf numFmtId="0" fontId="17" fillId="0" borderId="0" xfId="0" applyFont="1" applyFill="1" applyAlignment="1" applyProtection="1"/>
    <xf numFmtId="0" fontId="19" fillId="0" borderId="0" xfId="3" applyFont="1" applyAlignment="1" applyProtection="1">
      <alignment horizontal="left"/>
    </xf>
    <xf numFmtId="0" fontId="13" fillId="0" borderId="0" xfId="0" applyNumberFormat="1" applyFont="1" applyFill="1" applyBorder="1" applyAlignment="1" applyProtection="1"/>
    <xf numFmtId="0" fontId="13" fillId="0" borderId="0" xfId="0" applyFont="1" applyFill="1" applyAlignment="1" applyProtection="1">
      <alignment horizontal="right" vertical="center"/>
    </xf>
    <xf numFmtId="0" fontId="13" fillId="0" borderId="0" xfId="0" applyFont="1" applyFill="1" applyBorder="1" applyAlignment="1" applyProtection="1"/>
    <xf numFmtId="0" fontId="13" fillId="0" borderId="1" xfId="0" applyNumberFormat="1" applyFont="1" applyFill="1" applyBorder="1" applyAlignment="1" applyProtection="1">
      <alignment horizontal="center" vertical="center"/>
      <protection locked="0"/>
    </xf>
    <xf numFmtId="0" fontId="13" fillId="0" borderId="0" xfId="0" applyFont="1" applyAlignment="1" applyProtection="1"/>
    <xf numFmtId="0" fontId="13" fillId="0" borderId="0" xfId="0" applyNumberFormat="1" applyFont="1" applyAlignment="1" applyProtection="1"/>
    <xf numFmtId="0" fontId="13" fillId="0" borderId="7" xfId="0" applyNumberFormat="1" applyFont="1" applyFill="1" applyBorder="1" applyAlignment="1" applyProtection="1">
      <alignment horizontal="left" vertical="center"/>
    </xf>
    <xf numFmtId="0" fontId="8" fillId="0" borderId="8" xfId="0" applyFont="1" applyFill="1" applyBorder="1" applyAlignment="1" applyProtection="1">
      <alignment horizontal="center" vertical="center"/>
    </xf>
    <xf numFmtId="179" fontId="8" fillId="4" borderId="8" xfId="0" applyNumberFormat="1" applyFont="1" applyFill="1" applyBorder="1" applyAlignment="1" applyProtection="1">
      <alignment horizontal="center" vertical="center"/>
    </xf>
    <xf numFmtId="179" fontId="8" fillId="0" borderId="8" xfId="0" applyNumberFormat="1" applyFont="1" applyBorder="1" applyAlignment="1" applyProtection="1">
      <alignment horizontal="center" vertical="center"/>
    </xf>
    <xf numFmtId="1" fontId="8" fillId="5" borderId="8" xfId="0" applyNumberFormat="1" applyFont="1" applyFill="1" applyBorder="1" applyAlignment="1" applyProtection="1">
      <alignment horizontal="center" vertical="center"/>
    </xf>
    <xf numFmtId="9" fontId="8" fillId="5" borderId="8" xfId="2" applyFont="1" applyFill="1" applyBorder="1" applyAlignment="1" applyProtection="1">
      <alignment horizontal="center" vertical="center"/>
    </xf>
    <xf numFmtId="0" fontId="13" fillId="0" borderId="7" xfId="0" applyFont="1" applyFill="1" applyBorder="1" applyAlignment="1" applyProtection="1">
      <alignment horizontal="left" vertical="center"/>
    </xf>
    <xf numFmtId="0" fontId="21" fillId="6" borderId="0" xfId="0" applyFont="1" applyFill="1" applyBorder="1" applyAlignment="1" applyProtection="1">
      <alignment vertical="center"/>
    </xf>
    <xf numFmtId="0" fontId="8" fillId="6" borderId="0" xfId="0" applyFont="1" applyFill="1" applyBorder="1" applyAlignment="1" applyProtection="1">
      <alignment vertical="center"/>
    </xf>
    <xf numFmtId="0" fontId="8" fillId="6" borderId="0" xfId="0" applyFont="1" applyFill="1" applyBorder="1" applyAlignment="1" applyProtection="1">
      <alignment horizontal="center" vertical="center"/>
    </xf>
    <xf numFmtId="0" fontId="13" fillId="3" borderId="0" xfId="0" applyFont="1" applyFill="1" applyAlignment="1" applyProtection="1">
      <alignment horizontal="center" vertical="center"/>
    </xf>
    <xf numFmtId="0" fontId="14" fillId="0" borderId="7" xfId="0" applyNumberFormat="1" applyFont="1" applyFill="1" applyBorder="1" applyAlignment="1" applyProtection="1">
      <alignment horizontal="left" vertical="center"/>
    </xf>
    <xf numFmtId="0" fontId="21" fillId="7" borderId="9" xfId="0" applyFont="1" applyFill="1" applyBorder="1" applyAlignment="1" applyProtection="1">
      <alignment vertical="center"/>
    </xf>
    <xf numFmtId="0" fontId="8" fillId="7" borderId="9" xfId="0" applyFont="1" applyFill="1" applyBorder="1" applyAlignment="1" applyProtection="1">
      <alignment vertical="center"/>
    </xf>
    <xf numFmtId="1" fontId="8" fillId="0" borderId="8" xfId="0" applyNumberFormat="1" applyFont="1" applyFill="1" applyBorder="1" applyAlignment="1" applyProtection="1">
      <alignment horizontal="center" vertical="center"/>
    </xf>
    <xf numFmtId="0" fontId="8" fillId="0" borderId="8" xfId="0" applyFont="1" applyBorder="1" applyAlignment="1" applyProtection="1">
      <alignment vertical="center"/>
    </xf>
    <xf numFmtId="0" fontId="8" fillId="0" borderId="8" xfId="0" applyFont="1" applyBorder="1" applyAlignment="1" applyProtection="1">
      <alignment horizontal="left" vertical="center"/>
    </xf>
    <xf numFmtId="0" fontId="17" fillId="0" borderId="0" xfId="0" applyNumberFormat="1" applyFont="1" applyFill="1" applyBorder="1" applyAlignment="1" applyProtection="1">
      <protection locked="0"/>
    </xf>
    <xf numFmtId="0" fontId="17" fillId="0" borderId="0" xfId="0" applyFont="1" applyAlignment="1" applyProtection="1">
      <protection locked="0"/>
    </xf>
    <xf numFmtId="0" fontId="17" fillId="0" borderId="0" xfId="0" applyNumberFormat="1" applyFont="1" applyAlignment="1" applyProtection="1">
      <protection locked="0"/>
    </xf>
    <xf numFmtId="0" fontId="17" fillId="0" borderId="0" xfId="0" applyFont="1" applyFill="1" applyBorder="1" applyAlignment="1" applyProtection="1">
      <protection locked="0"/>
    </xf>
    <xf numFmtId="0" fontId="17" fillId="0" borderId="0" xfId="0" applyNumberFormat="1" applyFont="1" applyFill="1" applyBorder="1" applyAlignment="1" applyProtection="1"/>
    <xf numFmtId="0" fontId="17" fillId="0" borderId="0" xfId="0" applyNumberFormat="1" applyFont="1" applyAlignment="1" applyProtection="1"/>
    <xf numFmtId="0" fontId="20" fillId="0" borderId="6" xfId="0" applyFont="1" applyFill="1" applyBorder="1" applyAlignment="1" applyProtection="1">
      <alignment vertical="center"/>
    </xf>
    <xf numFmtId="0" fontId="8" fillId="0" borderId="9" xfId="0" applyFont="1" applyFill="1" applyBorder="1" applyAlignment="1" applyProtection="1">
      <alignment horizontal="center" vertical="center"/>
    </xf>
    <xf numFmtId="0" fontId="13" fillId="0" borderId="10" xfId="0" applyFont="1" applyFill="1" applyBorder="1" applyAlignment="1" applyProtection="1">
      <alignment vertical="center"/>
    </xf>
    <xf numFmtId="0" fontId="8" fillId="0" borderId="10" xfId="0" applyFont="1" applyFill="1" applyBorder="1" applyAlignment="1" applyProtection="1">
      <alignment horizontal="center" vertical="center"/>
    </xf>
    <xf numFmtId="0" fontId="8" fillId="0" borderId="10" xfId="0" applyFont="1" applyBorder="1" applyAlignment="1" applyProtection="1">
      <alignment vertical="center"/>
    </xf>
    <xf numFmtId="0" fontId="13" fillId="3" borderId="10" xfId="0" applyFont="1" applyFill="1" applyBorder="1" applyAlignment="1" applyProtection="1">
      <alignment vertical="center"/>
    </xf>
    <xf numFmtId="0" fontId="8" fillId="3" borderId="10" xfId="0" applyFont="1" applyFill="1" applyBorder="1" applyAlignment="1" applyProtection="1">
      <alignment horizontal="center" vertical="center"/>
    </xf>
    <xf numFmtId="180" fontId="16" fillId="0" borderId="0" xfId="0" applyNumberFormat="1" applyFont="1" applyFill="1" applyBorder="1" applyAlignment="1" applyProtection="1">
      <alignment vertical="center"/>
      <protection locked="0"/>
    </xf>
    <xf numFmtId="180" fontId="18" fillId="0" borderId="0" xfId="0" applyNumberFormat="1" applyFont="1" applyAlignment="1" applyProtection="1">
      <protection locked="0"/>
    </xf>
    <xf numFmtId="180" fontId="17" fillId="0" borderId="0" xfId="0" applyNumberFormat="1" applyFont="1" applyFill="1" applyAlignment="1" applyProtection="1"/>
    <xf numFmtId="180" fontId="13" fillId="0" borderId="0" xfId="0" applyNumberFormat="1" applyFont="1" applyFill="1" applyBorder="1" applyAlignment="1" applyProtection="1"/>
    <xf numFmtId="180" fontId="13" fillId="0" borderId="0" xfId="0" applyNumberFormat="1" applyFont="1" applyAlignment="1" applyProtection="1"/>
    <xf numFmtId="180" fontId="17" fillId="0" borderId="0" xfId="0" applyNumberFormat="1" applyFont="1" applyAlignment="1" applyProtection="1">
      <protection locked="0"/>
    </xf>
    <xf numFmtId="180" fontId="17" fillId="0" borderId="0" xfId="0" applyNumberFormat="1" applyFont="1" applyAlignment="1" applyProtection="1"/>
    <xf numFmtId="0" fontId="16" fillId="10" borderId="0" xfId="0" applyNumberFormat="1" applyFont="1" applyFill="1" applyBorder="1" applyAlignment="1" applyProtection="1">
      <alignment vertical="center"/>
      <protection locked="0"/>
    </xf>
    <xf numFmtId="0" fontId="13" fillId="10" borderId="0" xfId="0" applyNumberFormat="1" applyFont="1" applyFill="1" applyAlignment="1" applyProtection="1">
      <protection locked="0"/>
    </xf>
    <xf numFmtId="0" fontId="13" fillId="10" borderId="0" xfId="0" applyFont="1" applyFill="1" applyAlignment="1" applyProtection="1"/>
    <xf numFmtId="0" fontId="13" fillId="10" borderId="0" xfId="0" applyFont="1" applyFill="1" applyAlignment="1" applyProtection="1">
      <alignment horizontal="right" vertical="center"/>
    </xf>
    <xf numFmtId="0" fontId="17" fillId="10" borderId="0" xfId="0" applyFont="1" applyFill="1" applyAlignment="1" applyProtection="1">
      <protection locked="0"/>
    </xf>
    <xf numFmtId="0" fontId="17" fillId="10" borderId="0" xfId="0" applyFont="1" applyFill="1" applyAlignment="1" applyProtection="1"/>
    <xf numFmtId="0" fontId="14" fillId="0" borderId="0" xfId="0" applyNumberFormat="1" applyFont="1" applyFill="1" applyBorder="1" applyAlignment="1" applyProtection="1">
      <alignment horizontal="left" vertical="center"/>
    </xf>
    <xf numFmtId="0" fontId="14" fillId="10" borderId="0" xfId="0" applyFont="1" applyFill="1" applyBorder="1" applyAlignment="1" applyProtection="1">
      <alignment horizontal="left" vertical="center"/>
    </xf>
    <xf numFmtId="0" fontId="14" fillId="0" borderId="0" xfId="0" applyFont="1" applyFill="1" applyBorder="1" applyAlignment="1" applyProtection="1">
      <alignment horizontal="center" vertical="center" wrapText="1"/>
    </xf>
    <xf numFmtId="0" fontId="14" fillId="0" borderId="0" xfId="0" applyNumberFormat="1" applyFont="1" applyFill="1" applyBorder="1" applyAlignment="1" applyProtection="1">
      <alignment horizontal="center" vertical="center" wrapText="1"/>
    </xf>
    <xf numFmtId="180" fontId="14" fillId="0" borderId="0" xfId="0" applyNumberFormat="1" applyFont="1" applyFill="1" applyBorder="1" applyAlignment="1" applyProtection="1">
      <alignment horizontal="center" vertical="center"/>
    </xf>
    <xf numFmtId="0" fontId="13" fillId="0" borderId="2" xfId="0" applyNumberFormat="1" applyFont="1" applyFill="1" applyBorder="1" applyAlignment="1" applyProtection="1">
      <alignment horizontal="center" vertical="center" shrinkToFit="1"/>
    </xf>
    <xf numFmtId="0" fontId="13" fillId="0" borderId="3" xfId="0" applyNumberFormat="1" applyFont="1" applyFill="1" applyBorder="1" applyAlignment="1" applyProtection="1">
      <alignment horizontal="center" vertical="center" shrinkToFit="1"/>
    </xf>
    <xf numFmtId="0" fontId="13" fillId="0" borderId="4" xfId="0" applyNumberFormat="1" applyFont="1" applyFill="1" applyBorder="1" applyAlignment="1" applyProtection="1">
      <alignment horizontal="center" vertical="center" shrinkToFit="1"/>
    </xf>
    <xf numFmtId="0" fontId="13" fillId="0" borderId="6" xfId="0" applyNumberFormat="1" applyFont="1" applyFill="1" applyBorder="1" applyAlignment="1" applyProtection="1">
      <alignment horizontal="left" vertical="center"/>
    </xf>
    <xf numFmtId="0" fontId="20" fillId="10" borderId="6" xfId="0" applyFont="1" applyFill="1" applyBorder="1" applyAlignment="1" applyProtection="1">
      <alignment vertical="center"/>
    </xf>
    <xf numFmtId="180" fontId="20" fillId="0" borderId="6" xfId="0" applyNumberFormat="1" applyFont="1" applyFill="1" applyBorder="1" applyAlignment="1" applyProtection="1">
      <alignment horizontal="center" vertical="center"/>
    </xf>
    <xf numFmtId="1" fontId="13" fillId="0" borderId="6" xfId="2" applyNumberFormat="1" applyFont="1" applyFill="1" applyBorder="1" applyAlignment="1" applyProtection="1">
      <alignment horizontal="center" vertical="center"/>
    </xf>
    <xf numFmtId="9" fontId="13" fillId="0" borderId="6" xfId="2" applyFont="1" applyFill="1" applyBorder="1" applyAlignment="1" applyProtection="1">
      <alignment horizontal="center" vertical="center"/>
    </xf>
    <xf numFmtId="1" fontId="13" fillId="0" borderId="6" xfId="0" applyNumberFormat="1" applyFont="1" applyFill="1" applyBorder="1" applyAlignment="1" applyProtection="1">
      <alignment horizontal="center" vertical="center"/>
    </xf>
    <xf numFmtId="0" fontId="13" fillId="0" borderId="6" xfId="0" applyFont="1" applyFill="1" applyBorder="1" applyAlignment="1" applyProtection="1">
      <alignment horizontal="left" vertical="center"/>
    </xf>
    <xf numFmtId="0" fontId="14" fillId="3" borderId="10" xfId="0" applyNumberFormat="1" applyFont="1" applyFill="1" applyBorder="1" applyAlignment="1" applyProtection="1">
      <alignment horizontal="left" vertical="center"/>
    </xf>
    <xf numFmtId="0" fontId="14" fillId="3" borderId="10" xfId="0" applyFont="1" applyFill="1" applyBorder="1" applyAlignment="1" applyProtection="1">
      <alignment vertical="center"/>
    </xf>
    <xf numFmtId="180" fontId="13" fillId="3" borderId="10" xfId="0" applyNumberFormat="1" applyFont="1" applyFill="1" applyBorder="1" applyAlignment="1" applyProtection="1">
      <alignment horizontal="center" vertical="center"/>
    </xf>
    <xf numFmtId="1" fontId="13" fillId="3" borderId="10" xfId="2" applyNumberFormat="1" applyFont="1" applyFill="1" applyBorder="1" applyAlignment="1" applyProtection="1">
      <alignment horizontal="center" vertical="center"/>
    </xf>
    <xf numFmtId="1" fontId="13" fillId="3" borderId="10" xfId="0" applyNumberFormat="1" applyFont="1" applyFill="1" applyBorder="1" applyAlignment="1" applyProtection="1">
      <alignment horizontal="center" vertical="center"/>
    </xf>
    <xf numFmtId="0" fontId="13" fillId="3" borderId="10" xfId="0" applyFont="1" applyFill="1" applyBorder="1" applyAlignment="1" applyProtection="1">
      <alignment horizontal="left" vertical="center"/>
    </xf>
    <xf numFmtId="0" fontId="13" fillId="0" borderId="10" xfId="0" applyNumberFormat="1" applyFont="1" applyFill="1" applyBorder="1" applyAlignment="1" applyProtection="1">
      <alignment horizontal="left" vertical="center"/>
    </xf>
    <xf numFmtId="0" fontId="14" fillId="10" borderId="10" xfId="0" applyFont="1" applyFill="1" applyBorder="1" applyAlignment="1" applyProtection="1">
      <alignment vertical="center" wrapText="1"/>
    </xf>
    <xf numFmtId="1" fontId="8" fillId="0" borderId="10" xfId="0" applyNumberFormat="1" applyFont="1" applyBorder="1" applyAlignment="1" applyProtection="1">
      <alignment horizontal="center" vertical="center"/>
    </xf>
    <xf numFmtId="0" fontId="13" fillId="0" borderId="10" xfId="0" applyFont="1" applyFill="1" applyBorder="1" applyAlignment="1" applyProtection="1">
      <alignment horizontal="left" vertical="center"/>
    </xf>
    <xf numFmtId="0" fontId="13" fillId="10" borderId="10" xfId="0" applyFont="1" applyFill="1" applyBorder="1" applyAlignment="1" applyProtection="1">
      <alignment horizontal="right" vertical="center" wrapText="1"/>
    </xf>
    <xf numFmtId="180" fontId="8" fillId="4" borderId="10" xfId="0" applyNumberFormat="1" applyFont="1" applyFill="1" applyBorder="1" applyAlignment="1" applyProtection="1">
      <alignment horizontal="center" vertical="center"/>
    </xf>
    <xf numFmtId="180" fontId="8" fillId="0" borderId="10" xfId="0" applyNumberFormat="1" applyFont="1" applyBorder="1" applyAlignment="1" applyProtection="1">
      <alignment horizontal="center" vertical="center"/>
    </xf>
    <xf numFmtId="1" fontId="8" fillId="5" borderId="10" xfId="0" applyNumberFormat="1" applyFont="1" applyFill="1" applyBorder="1" applyAlignment="1" applyProtection="1">
      <alignment horizontal="center" vertical="center"/>
    </xf>
    <xf numFmtId="9" fontId="8" fillId="5" borderId="10" xfId="2" applyFont="1" applyFill="1" applyBorder="1" applyAlignment="1" applyProtection="1">
      <alignment horizontal="center" vertical="center"/>
    </xf>
    <xf numFmtId="0" fontId="8" fillId="10" borderId="10" xfId="0" applyFont="1" applyFill="1" applyBorder="1" applyAlignment="1" applyProtection="1">
      <alignment horizontal="right" vertical="center"/>
    </xf>
    <xf numFmtId="1" fontId="8" fillId="0" borderId="10" xfId="0" applyNumberFormat="1" applyFont="1" applyFill="1" applyBorder="1" applyAlignment="1" applyProtection="1">
      <alignment horizontal="center" vertical="center"/>
    </xf>
    <xf numFmtId="0" fontId="13" fillId="10" borderId="10" xfId="0" applyFont="1" applyFill="1" applyBorder="1" applyAlignment="1" applyProtection="1">
      <alignment vertical="center" wrapText="1"/>
    </xf>
    <xf numFmtId="0" fontId="13" fillId="0" borderId="0" xfId="0" applyNumberFormat="1" applyFont="1" applyFill="1" applyBorder="1" applyAlignment="1" applyProtection="1">
      <alignment horizontal="left" vertical="center"/>
    </xf>
    <xf numFmtId="180" fontId="8" fillId="13" borderId="10" xfId="0" applyNumberFormat="1" applyFont="1" applyFill="1" applyBorder="1" applyAlignment="1" applyProtection="1">
      <alignment horizontal="center" vertical="center"/>
    </xf>
    <xf numFmtId="1" fontId="8" fillId="11" borderId="10" xfId="0" applyNumberFormat="1" applyFont="1" applyFill="1" applyBorder="1" applyAlignment="1" applyProtection="1">
      <alignment horizontal="center" vertical="center"/>
    </xf>
    <xf numFmtId="9" fontId="8" fillId="11" borderId="10" xfId="2" applyFont="1" applyFill="1" applyBorder="1" applyAlignment="1" applyProtection="1">
      <alignment horizontal="center" vertical="center"/>
    </xf>
    <xf numFmtId="9" fontId="13" fillId="8" borderId="10" xfId="0" applyNumberFormat="1" applyFont="1" applyFill="1" applyBorder="1" applyAlignment="1" applyProtection="1">
      <alignment horizontal="center" vertical="center"/>
    </xf>
    <xf numFmtId="15" fontId="14" fillId="12" borderId="10" xfId="0" applyNumberFormat="1" applyFont="1" applyFill="1" applyBorder="1" applyAlignment="1" applyProtection="1">
      <alignment horizontal="right" vertical="center"/>
    </xf>
    <xf numFmtId="15" fontId="21" fillId="9" borderId="10" xfId="1" applyNumberFormat="1" applyFont="1" applyFill="1" applyBorder="1" applyAlignment="1" applyProtection="1">
      <alignment horizontal="right" vertical="center"/>
    </xf>
    <xf numFmtId="1" fontId="14" fillId="14" borderId="10" xfId="0" applyNumberFormat="1" applyFont="1" applyFill="1" applyBorder="1" applyAlignment="1" applyProtection="1">
      <alignment horizontal="center" vertical="center"/>
    </xf>
    <xf numFmtId="9" fontId="14" fillId="14" borderId="10" xfId="0" applyNumberFormat="1" applyFont="1" applyFill="1" applyBorder="1" applyAlignment="1" applyProtection="1">
      <alignment horizontal="center" vertical="center"/>
    </xf>
    <xf numFmtId="0" fontId="8" fillId="10" borderId="10" xfId="0" applyFont="1" applyFill="1" applyBorder="1" applyAlignment="1" applyProtection="1">
      <alignment horizontal="right" vertical="center" wrapText="1"/>
    </xf>
    <xf numFmtId="0" fontId="17" fillId="10" borderId="10" xfId="0" applyFont="1" applyFill="1" applyBorder="1" applyAlignment="1" applyProtection="1">
      <alignment horizontal="right" vertical="center" wrapText="1"/>
    </xf>
    <xf numFmtId="0" fontId="21" fillId="10" borderId="10" xfId="0" applyFont="1" applyFill="1" applyBorder="1" applyAlignment="1" applyProtection="1">
      <alignment horizontal="left" vertical="center" wrapText="1"/>
    </xf>
    <xf numFmtId="0" fontId="17" fillId="10" borderId="10" xfId="0" applyFont="1" applyFill="1" applyBorder="1" applyAlignment="1" applyProtection="1">
      <alignment horizontal="right" vertical="center"/>
    </xf>
    <xf numFmtId="0" fontId="33" fillId="10" borderId="10" xfId="0" applyFont="1" applyFill="1" applyBorder="1" applyAlignment="1" applyProtection="1">
      <alignment horizontal="left" vertical="center" wrapText="1"/>
    </xf>
    <xf numFmtId="0" fontId="14" fillId="10" borderId="10" xfId="0" applyFont="1" applyFill="1" applyBorder="1" applyAlignment="1" applyProtection="1">
      <alignment horizontal="left" vertical="center" wrapText="1"/>
    </xf>
    <xf numFmtId="0" fontId="14" fillId="3" borderId="10" xfId="0" applyFont="1" applyFill="1" applyBorder="1" applyAlignment="1" applyProtection="1">
      <alignment vertical="center" wrapText="1"/>
    </xf>
    <xf numFmtId="0" fontId="20" fillId="10" borderId="0" xfId="0" applyFont="1" applyFill="1" applyBorder="1" applyAlignment="1" applyProtection="1">
      <alignment vertical="center"/>
    </xf>
    <xf numFmtId="0" fontId="20" fillId="0" borderId="0" xfId="0" applyFont="1" applyFill="1" applyBorder="1" applyAlignment="1" applyProtection="1">
      <alignment vertical="center"/>
    </xf>
    <xf numFmtId="180" fontId="20" fillId="0" borderId="0" xfId="0" applyNumberFormat="1" applyFont="1" applyFill="1" applyBorder="1" applyAlignment="1" applyProtection="1">
      <alignment horizontal="center" vertical="center"/>
    </xf>
    <xf numFmtId="1" fontId="13" fillId="0" borderId="0" xfId="2" applyNumberFormat="1" applyFont="1" applyFill="1" applyBorder="1" applyAlignment="1" applyProtection="1">
      <alignment horizontal="center" vertical="center"/>
    </xf>
    <xf numFmtId="9" fontId="13" fillId="0" borderId="0" xfId="2" applyFont="1" applyFill="1" applyBorder="1" applyAlignment="1" applyProtection="1">
      <alignment horizontal="center" vertical="center"/>
    </xf>
    <xf numFmtId="1" fontId="13" fillId="0" borderId="0" xfId="0" applyNumberFormat="1" applyFont="1" applyFill="1" applyBorder="1" applyAlignment="1" applyProtection="1">
      <alignment horizontal="center" vertical="center"/>
    </xf>
    <xf numFmtId="0" fontId="21" fillId="15" borderId="0" xfId="0" applyFont="1" applyFill="1" applyBorder="1" applyAlignment="1" applyProtection="1">
      <alignment vertical="center"/>
    </xf>
    <xf numFmtId="0" fontId="13" fillId="16" borderId="0" xfId="0" applyFont="1" applyFill="1" applyAlignment="1" applyProtection="1">
      <alignment vertical="center"/>
    </xf>
    <xf numFmtId="0" fontId="8" fillId="15" borderId="0" xfId="0" applyFont="1" applyFill="1" applyBorder="1" applyAlignment="1" applyProtection="1">
      <alignment vertical="center"/>
    </xf>
    <xf numFmtId="0" fontId="8" fillId="16" borderId="8" xfId="0" applyFont="1" applyFill="1" applyBorder="1" applyAlignment="1" applyProtection="1">
      <alignment horizontal="center" vertical="center"/>
    </xf>
    <xf numFmtId="180" fontId="8" fillId="15" borderId="0" xfId="0" applyNumberFormat="1" applyFont="1" applyFill="1" applyBorder="1" applyAlignment="1" applyProtection="1">
      <alignment horizontal="center" vertical="center"/>
    </xf>
    <xf numFmtId="180" fontId="13" fillId="16" borderId="0" xfId="0" applyNumberFormat="1" applyFont="1" applyFill="1" applyAlignment="1" applyProtection="1">
      <alignment horizontal="center" vertical="center"/>
    </xf>
    <xf numFmtId="0" fontId="14" fillId="16" borderId="7" xfId="0" applyNumberFormat="1" applyFont="1" applyFill="1" applyBorder="1" applyAlignment="1" applyProtection="1">
      <alignment horizontal="left" vertical="center"/>
    </xf>
    <xf numFmtId="0" fontId="21" fillId="17" borderId="9" xfId="0" applyFont="1" applyFill="1" applyBorder="1" applyAlignment="1" applyProtection="1">
      <alignment vertical="center"/>
    </xf>
    <xf numFmtId="0" fontId="8" fillId="17" borderId="9" xfId="0" applyFont="1" applyFill="1" applyBorder="1" applyAlignment="1" applyProtection="1">
      <alignment vertical="center"/>
    </xf>
    <xf numFmtId="180" fontId="8" fillId="18" borderId="8" xfId="0" applyNumberFormat="1" applyFont="1" applyFill="1" applyBorder="1" applyAlignment="1" applyProtection="1">
      <alignment horizontal="center" vertical="center"/>
    </xf>
    <xf numFmtId="180" fontId="8" fillId="16" borderId="8" xfId="0" applyNumberFormat="1" applyFont="1" applyFill="1" applyBorder="1" applyAlignment="1" applyProtection="1">
      <alignment horizontal="center" vertical="center"/>
    </xf>
    <xf numFmtId="1" fontId="8" fillId="16" borderId="8" xfId="0" applyNumberFormat="1" applyFont="1" applyFill="1" applyBorder="1" applyAlignment="1" applyProtection="1">
      <alignment horizontal="center" vertical="center"/>
    </xf>
    <xf numFmtId="9" fontId="8" fillId="16" borderId="8" xfId="2" applyFont="1" applyFill="1" applyBorder="1" applyAlignment="1" applyProtection="1">
      <alignment horizontal="center" vertical="center"/>
    </xf>
    <xf numFmtId="0" fontId="13" fillId="16" borderId="7" xfId="0" applyNumberFormat="1" applyFont="1" applyFill="1" applyBorder="1" applyAlignment="1" applyProtection="1">
      <alignment horizontal="left" vertical="center"/>
    </xf>
    <xf numFmtId="0" fontId="8" fillId="16" borderId="8" xfId="0" applyFont="1" applyFill="1" applyBorder="1" applyAlignment="1" applyProtection="1">
      <alignment vertical="center"/>
    </xf>
    <xf numFmtId="0" fontId="8" fillId="16" borderId="8" xfId="0" applyFont="1" applyFill="1" applyBorder="1" applyAlignment="1" applyProtection="1">
      <alignment horizontal="left" vertical="center"/>
    </xf>
    <xf numFmtId="0" fontId="13" fillId="0" borderId="3" xfId="0" applyNumberFormat="1" applyFont="1" applyFill="1" applyBorder="1" applyAlignment="1" applyProtection="1">
      <alignment horizontal="center" vertical="center"/>
    </xf>
    <xf numFmtId="0" fontId="13" fillId="0" borderId="4" xfId="0" applyNumberFormat="1" applyFont="1" applyFill="1" applyBorder="1" applyAlignment="1" applyProtection="1">
      <alignment horizontal="center" vertical="center"/>
    </xf>
    <xf numFmtId="0" fontId="10" fillId="0" borderId="0" xfId="3" applyFont="1" applyBorder="1" applyAlignment="1" applyProtection="1">
      <alignment horizontal="left" vertical="center"/>
    </xf>
    <xf numFmtId="176" fontId="13" fillId="0" borderId="1" xfId="0" applyNumberFormat="1" applyFont="1" applyFill="1" applyBorder="1" applyAlignment="1" applyProtection="1">
      <alignment horizontal="center" vertical="center" shrinkToFit="1"/>
      <protection locked="0"/>
    </xf>
    <xf numFmtId="176" fontId="13" fillId="0" borderId="5" xfId="0" applyNumberFormat="1" applyFont="1" applyFill="1" applyBorder="1" applyAlignment="1" applyProtection="1">
      <alignment horizontal="center" vertical="center" shrinkToFit="1"/>
      <protection locked="0"/>
    </xf>
    <xf numFmtId="177" fontId="13" fillId="0" borderId="2" xfId="0" applyNumberFormat="1" applyFont="1" applyFill="1" applyBorder="1" applyAlignment="1" applyProtection="1">
      <alignment horizontal="center" vertical="center"/>
    </xf>
    <xf numFmtId="177" fontId="13" fillId="0" borderId="3" xfId="0" applyNumberFormat="1" applyFont="1" applyFill="1" applyBorder="1" applyAlignment="1" applyProtection="1">
      <alignment horizontal="center" vertical="center"/>
    </xf>
    <xf numFmtId="177" fontId="13" fillId="0" borderId="4" xfId="0" applyNumberFormat="1" applyFont="1" applyFill="1" applyBorder="1" applyAlignment="1" applyProtection="1">
      <alignment horizontal="center" vertical="center"/>
    </xf>
  </cellXfs>
  <cellStyles count="4">
    <cellStyle name="一般" xfId="0" builtinId="0"/>
    <cellStyle name="大綱欄_2" xfId="1" builtinId="2" iLevel="1"/>
    <cellStyle name="百分比" xfId="2" builtinId="5"/>
    <cellStyle name="超連結" xfId="3" builtinId="8"/>
  </cellStyles>
  <dxfs count="8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101600</xdr:colOff>
          <xdr:row>1</xdr:row>
          <xdr:rowOff>127000</xdr:rowOff>
        </xdr:from>
        <xdr:to>
          <xdr:col>48</xdr:col>
          <xdr:colOff>12700</xdr:colOff>
          <xdr:row>3</xdr:row>
          <xdr:rowOff>12700</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vertex42.com/ExcelTemplates/excel-gantt-chart.html" TargetMode="External"/><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658A7-C41E-A343-B19A-C53F8FC870BC}">
  <sheetPr>
    <outlinePr summaryBelow="0"/>
    <pageSetUpPr fitToPage="1"/>
  </sheetPr>
  <dimension ref="A1:BO113"/>
  <sheetViews>
    <sheetView tabSelected="1" topLeftCell="A4" zoomScale="178" zoomScaleNormal="178" workbookViewId="0">
      <selection activeCell="C12" sqref="C12"/>
    </sheetView>
  </sheetViews>
  <sheetFormatPr baseColWidth="10" defaultColWidth="9.1640625" defaultRowHeight="11" outlineLevelRow="2"/>
  <cols>
    <col min="1" max="1" width="5.83203125" style="45" customWidth="1"/>
    <col min="2" max="2" width="19" style="66" customWidth="1"/>
    <col min="3" max="3" width="6.1640625" style="10" bestFit="1" customWidth="1"/>
    <col min="4" max="4" width="4.5" style="46" customWidth="1"/>
    <col min="5" max="5" width="6.1640625" style="10" bestFit="1" customWidth="1"/>
    <col min="6" max="7" width="7" style="60" bestFit="1" customWidth="1"/>
    <col min="8" max="8" width="6" style="10" customWidth="1"/>
    <col min="9" max="9" width="6.1640625" style="10" customWidth="1"/>
    <col min="10" max="10" width="6.5" style="10" customWidth="1"/>
    <col min="11" max="11" width="1.83203125" style="10" customWidth="1"/>
    <col min="12" max="67" width="1" style="10" customWidth="1"/>
    <col min="68" max="16384" width="9.1640625" style="12"/>
  </cols>
  <sheetData>
    <row r="1" spans="1:67">
      <c r="A1" s="8" t="s">
        <v>19</v>
      </c>
      <c r="B1" s="61"/>
      <c r="C1" s="9"/>
      <c r="D1" s="9"/>
      <c r="E1" s="9"/>
      <c r="F1" s="54"/>
      <c r="G1" s="54"/>
      <c r="J1" s="11"/>
      <c r="L1" s="140" t="s">
        <v>30</v>
      </c>
      <c r="M1" s="140"/>
      <c r="N1" s="140"/>
      <c r="O1" s="140"/>
      <c r="P1" s="140"/>
      <c r="Q1" s="140"/>
      <c r="R1" s="140"/>
      <c r="S1" s="140"/>
      <c r="T1" s="140"/>
      <c r="U1" s="140"/>
      <c r="V1" s="140"/>
      <c r="W1" s="140"/>
      <c r="X1" s="140"/>
      <c r="Y1" s="140"/>
      <c r="Z1" s="140"/>
      <c r="AA1" s="140"/>
      <c r="AB1" s="140"/>
      <c r="AC1" s="140"/>
      <c r="AD1" s="140"/>
      <c r="AE1" s="140"/>
      <c r="AF1" s="140"/>
    </row>
    <row r="2" spans="1:67" ht="18" customHeight="1">
      <c r="A2" s="13" t="s">
        <v>20</v>
      </c>
      <c r="B2" s="62"/>
      <c r="C2" s="14"/>
      <c r="D2" s="2"/>
      <c r="E2" s="14"/>
      <c r="F2" s="55"/>
      <c r="G2" s="55"/>
      <c r="I2" s="15"/>
    </row>
    <row r="3" spans="1:67">
      <c r="A3" s="13"/>
      <c r="B3" s="63"/>
      <c r="C3" s="16"/>
      <c r="D3" s="16"/>
      <c r="E3" s="16"/>
      <c r="F3" s="56"/>
      <c r="G3" s="56"/>
      <c r="H3" s="16"/>
      <c r="I3" s="15"/>
      <c r="L3" s="17"/>
      <c r="M3" s="17"/>
      <c r="N3" s="17"/>
      <c r="O3" s="17"/>
      <c r="P3" s="17"/>
      <c r="Q3" s="17"/>
      <c r="R3" s="17"/>
      <c r="S3" s="17"/>
      <c r="T3" s="17"/>
      <c r="U3" s="17"/>
      <c r="V3" s="17"/>
      <c r="W3" s="17"/>
      <c r="X3" s="17"/>
      <c r="Y3" s="17"/>
      <c r="Z3" s="17"/>
      <c r="AA3" s="17"/>
      <c r="AB3" s="17"/>
    </row>
    <row r="4" spans="1:67">
      <c r="A4" s="18"/>
      <c r="B4" s="64" t="s">
        <v>0</v>
      </c>
      <c r="C4" s="141">
        <v>43360</v>
      </c>
      <c r="D4" s="141"/>
      <c r="E4" s="141"/>
      <c r="F4" s="141"/>
      <c r="G4" s="57"/>
      <c r="H4" s="19" t="s">
        <v>1</v>
      </c>
      <c r="I4" s="21">
        <v>1</v>
      </c>
      <c r="J4" s="20"/>
      <c r="K4" s="22"/>
      <c r="L4" s="1" t="str">
        <f>"Week "&amp;(L6-($C$4-WEEKDAY($C$4,1)+2))/7+1</f>
        <v>Week 1</v>
      </c>
      <c r="M4" s="138"/>
      <c r="N4" s="138"/>
      <c r="O4" s="138"/>
      <c r="P4" s="138"/>
      <c r="Q4" s="138"/>
      <c r="R4" s="139"/>
      <c r="S4" s="1" t="str">
        <f>"Week "&amp;(S6-($C$4-WEEKDAY($C$4,1)+2))/7+1</f>
        <v>Week 2</v>
      </c>
      <c r="T4" s="138"/>
      <c r="U4" s="138"/>
      <c r="V4" s="138"/>
      <c r="W4" s="138"/>
      <c r="X4" s="138"/>
      <c r="Y4" s="139"/>
      <c r="Z4" s="1" t="str">
        <f>"Week "&amp;(Z6-($C$4-WEEKDAY($C$4,1)+2))/7+1</f>
        <v>Week 3</v>
      </c>
      <c r="AA4" s="138"/>
      <c r="AB4" s="138"/>
      <c r="AC4" s="138"/>
      <c r="AD4" s="138"/>
      <c r="AE4" s="138"/>
      <c r="AF4" s="139"/>
      <c r="AG4" s="1" t="str">
        <f>"Week "&amp;(AG6-($C$4-WEEKDAY($C$4,1)+2))/7+1</f>
        <v>Week 4</v>
      </c>
      <c r="AH4" s="138"/>
      <c r="AI4" s="138"/>
      <c r="AJ4" s="138"/>
      <c r="AK4" s="138"/>
      <c r="AL4" s="138"/>
      <c r="AM4" s="139"/>
      <c r="AN4" s="1" t="str">
        <f>"Week "&amp;(AN6-($C$4-WEEKDAY($C$4,1)+2))/7+1</f>
        <v>Week 5</v>
      </c>
      <c r="AO4" s="138"/>
      <c r="AP4" s="138"/>
      <c r="AQ4" s="138"/>
      <c r="AR4" s="138"/>
      <c r="AS4" s="138"/>
      <c r="AT4" s="139"/>
      <c r="AU4" s="1" t="str">
        <f>"Week "&amp;(AU6-($C$4-WEEKDAY($C$4,1)+2))/7+1</f>
        <v>Week 6</v>
      </c>
      <c r="AV4" s="138"/>
      <c r="AW4" s="138"/>
      <c r="AX4" s="138"/>
      <c r="AY4" s="138"/>
      <c r="AZ4" s="138"/>
      <c r="BA4" s="139"/>
      <c r="BB4" s="1" t="str">
        <f>"Week "&amp;(BB6-($C$4-WEEKDAY($C$4,1)+2))/7+1</f>
        <v>Week 7</v>
      </c>
      <c r="BC4" s="138"/>
      <c r="BD4" s="138"/>
      <c r="BE4" s="138"/>
      <c r="BF4" s="138"/>
      <c r="BG4" s="138"/>
      <c r="BH4" s="139"/>
      <c r="BI4" s="1" t="str">
        <f>"Week "&amp;(BI6-($C$4-WEEKDAY($C$4,1)+2))/7+1</f>
        <v>Week 8</v>
      </c>
      <c r="BJ4" s="138"/>
      <c r="BK4" s="138"/>
      <c r="BL4" s="138"/>
      <c r="BM4" s="138"/>
      <c r="BN4" s="138"/>
      <c r="BO4" s="139"/>
    </row>
    <row r="5" spans="1:67">
      <c r="A5" s="18"/>
      <c r="B5" s="64" t="s">
        <v>2</v>
      </c>
      <c r="C5" s="142" t="s">
        <v>21</v>
      </c>
      <c r="D5" s="142"/>
      <c r="E5" s="142"/>
      <c r="F5" s="142"/>
      <c r="G5" s="58"/>
      <c r="H5" s="22"/>
      <c r="I5" s="22"/>
      <c r="J5" s="22"/>
      <c r="K5" s="22"/>
      <c r="L5" s="143">
        <f>L6</f>
        <v>43360</v>
      </c>
      <c r="M5" s="144"/>
      <c r="N5" s="144"/>
      <c r="O5" s="144"/>
      <c r="P5" s="144"/>
      <c r="Q5" s="144"/>
      <c r="R5" s="145"/>
      <c r="S5" s="143">
        <f>S6</f>
        <v>43367</v>
      </c>
      <c r="T5" s="144"/>
      <c r="U5" s="144"/>
      <c r="V5" s="144"/>
      <c r="W5" s="144"/>
      <c r="X5" s="144"/>
      <c r="Y5" s="145"/>
      <c r="Z5" s="143">
        <f>Z6</f>
        <v>43374</v>
      </c>
      <c r="AA5" s="144"/>
      <c r="AB5" s="144"/>
      <c r="AC5" s="144"/>
      <c r="AD5" s="144"/>
      <c r="AE5" s="144"/>
      <c r="AF5" s="145"/>
      <c r="AG5" s="143">
        <f>AG6</f>
        <v>43381</v>
      </c>
      <c r="AH5" s="144"/>
      <c r="AI5" s="144"/>
      <c r="AJ5" s="144"/>
      <c r="AK5" s="144"/>
      <c r="AL5" s="144"/>
      <c r="AM5" s="145"/>
      <c r="AN5" s="143">
        <f>AN6</f>
        <v>43388</v>
      </c>
      <c r="AO5" s="144"/>
      <c r="AP5" s="144"/>
      <c r="AQ5" s="144"/>
      <c r="AR5" s="144"/>
      <c r="AS5" s="144"/>
      <c r="AT5" s="145"/>
      <c r="AU5" s="143">
        <f>AU6</f>
        <v>43395</v>
      </c>
      <c r="AV5" s="144"/>
      <c r="AW5" s="144"/>
      <c r="AX5" s="144"/>
      <c r="AY5" s="144"/>
      <c r="AZ5" s="144"/>
      <c r="BA5" s="145"/>
      <c r="BB5" s="143">
        <f>BB6</f>
        <v>43402</v>
      </c>
      <c r="BC5" s="144"/>
      <c r="BD5" s="144"/>
      <c r="BE5" s="144"/>
      <c r="BF5" s="144"/>
      <c r="BG5" s="144"/>
      <c r="BH5" s="145"/>
      <c r="BI5" s="143">
        <f>BI6</f>
        <v>43409</v>
      </c>
      <c r="BJ5" s="144"/>
      <c r="BK5" s="144"/>
      <c r="BL5" s="144"/>
      <c r="BM5" s="144"/>
      <c r="BN5" s="144"/>
      <c r="BO5" s="145"/>
    </row>
    <row r="6" spans="1:67">
      <c r="A6" s="18"/>
      <c r="B6" s="63"/>
      <c r="C6" s="22"/>
      <c r="D6" s="23"/>
      <c r="E6" s="22"/>
      <c r="F6" s="58"/>
      <c r="G6" s="58"/>
      <c r="H6" s="22"/>
      <c r="I6" s="22"/>
      <c r="J6" s="22"/>
      <c r="K6" s="22"/>
      <c r="L6" s="3">
        <f>C4-WEEKDAY(C4,1)+2+7*(I4-1)</f>
        <v>43360</v>
      </c>
      <c r="M6" s="4">
        <f t="shared" ref="M6:BO6" si="0">L6+1</f>
        <v>43361</v>
      </c>
      <c r="N6" s="4">
        <f t="shared" si="0"/>
        <v>43362</v>
      </c>
      <c r="O6" s="4">
        <f t="shared" si="0"/>
        <v>43363</v>
      </c>
      <c r="P6" s="4">
        <f t="shared" si="0"/>
        <v>43364</v>
      </c>
      <c r="Q6" s="4">
        <f t="shared" si="0"/>
        <v>43365</v>
      </c>
      <c r="R6" s="5">
        <f t="shared" si="0"/>
        <v>43366</v>
      </c>
      <c r="S6" s="3">
        <f t="shared" si="0"/>
        <v>43367</v>
      </c>
      <c r="T6" s="4">
        <f t="shared" si="0"/>
        <v>43368</v>
      </c>
      <c r="U6" s="4">
        <f t="shared" si="0"/>
        <v>43369</v>
      </c>
      <c r="V6" s="4">
        <f t="shared" si="0"/>
        <v>43370</v>
      </c>
      <c r="W6" s="4">
        <f t="shared" si="0"/>
        <v>43371</v>
      </c>
      <c r="X6" s="4">
        <f t="shared" si="0"/>
        <v>43372</v>
      </c>
      <c r="Y6" s="5">
        <f t="shared" si="0"/>
        <v>43373</v>
      </c>
      <c r="Z6" s="3">
        <f t="shared" si="0"/>
        <v>43374</v>
      </c>
      <c r="AA6" s="4">
        <f t="shared" si="0"/>
        <v>43375</v>
      </c>
      <c r="AB6" s="4">
        <f t="shared" si="0"/>
        <v>43376</v>
      </c>
      <c r="AC6" s="4">
        <f t="shared" si="0"/>
        <v>43377</v>
      </c>
      <c r="AD6" s="4">
        <f t="shared" si="0"/>
        <v>43378</v>
      </c>
      <c r="AE6" s="4">
        <f t="shared" si="0"/>
        <v>43379</v>
      </c>
      <c r="AF6" s="5">
        <f t="shared" si="0"/>
        <v>43380</v>
      </c>
      <c r="AG6" s="3">
        <f t="shared" si="0"/>
        <v>43381</v>
      </c>
      <c r="AH6" s="4">
        <f t="shared" si="0"/>
        <v>43382</v>
      </c>
      <c r="AI6" s="4">
        <f t="shared" si="0"/>
        <v>43383</v>
      </c>
      <c r="AJ6" s="4">
        <f t="shared" si="0"/>
        <v>43384</v>
      </c>
      <c r="AK6" s="4">
        <f t="shared" si="0"/>
        <v>43385</v>
      </c>
      <c r="AL6" s="4">
        <f t="shared" si="0"/>
        <v>43386</v>
      </c>
      <c r="AM6" s="5">
        <f t="shared" si="0"/>
        <v>43387</v>
      </c>
      <c r="AN6" s="3">
        <f t="shared" si="0"/>
        <v>43388</v>
      </c>
      <c r="AO6" s="4">
        <f t="shared" si="0"/>
        <v>43389</v>
      </c>
      <c r="AP6" s="4">
        <f t="shared" si="0"/>
        <v>43390</v>
      </c>
      <c r="AQ6" s="4">
        <f t="shared" si="0"/>
        <v>43391</v>
      </c>
      <c r="AR6" s="4">
        <f t="shared" si="0"/>
        <v>43392</v>
      </c>
      <c r="AS6" s="4">
        <f t="shared" si="0"/>
        <v>43393</v>
      </c>
      <c r="AT6" s="5">
        <f t="shared" si="0"/>
        <v>43394</v>
      </c>
      <c r="AU6" s="3">
        <f t="shared" si="0"/>
        <v>43395</v>
      </c>
      <c r="AV6" s="4">
        <f t="shared" si="0"/>
        <v>43396</v>
      </c>
      <c r="AW6" s="4">
        <f t="shared" si="0"/>
        <v>43397</v>
      </c>
      <c r="AX6" s="4">
        <f t="shared" si="0"/>
        <v>43398</v>
      </c>
      <c r="AY6" s="4">
        <f t="shared" si="0"/>
        <v>43399</v>
      </c>
      <c r="AZ6" s="4">
        <f t="shared" si="0"/>
        <v>43400</v>
      </c>
      <c r="BA6" s="5">
        <f t="shared" si="0"/>
        <v>43401</v>
      </c>
      <c r="BB6" s="3">
        <f t="shared" si="0"/>
        <v>43402</v>
      </c>
      <c r="BC6" s="4">
        <f t="shared" si="0"/>
        <v>43403</v>
      </c>
      <c r="BD6" s="4">
        <f t="shared" si="0"/>
        <v>43404</v>
      </c>
      <c r="BE6" s="4">
        <f t="shared" si="0"/>
        <v>43405</v>
      </c>
      <c r="BF6" s="4">
        <f t="shared" si="0"/>
        <v>43406</v>
      </c>
      <c r="BG6" s="4">
        <f t="shared" si="0"/>
        <v>43407</v>
      </c>
      <c r="BH6" s="5">
        <f t="shared" si="0"/>
        <v>43408</v>
      </c>
      <c r="BI6" s="3">
        <f t="shared" si="0"/>
        <v>43409</v>
      </c>
      <c r="BJ6" s="4">
        <f t="shared" si="0"/>
        <v>43410</v>
      </c>
      <c r="BK6" s="4">
        <f t="shared" si="0"/>
        <v>43411</v>
      </c>
      <c r="BL6" s="4">
        <f t="shared" si="0"/>
        <v>43412</v>
      </c>
      <c r="BM6" s="4">
        <f t="shared" si="0"/>
        <v>43413</v>
      </c>
      <c r="BN6" s="4">
        <f t="shared" si="0"/>
        <v>43414</v>
      </c>
      <c r="BO6" s="5">
        <f t="shared" si="0"/>
        <v>43415</v>
      </c>
    </row>
    <row r="7" spans="1:67" s="20" customFormat="1" ht="24">
      <c r="A7" s="67" t="s">
        <v>3</v>
      </c>
      <c r="B7" s="68" t="s">
        <v>4</v>
      </c>
      <c r="C7" s="69" t="s">
        <v>5</v>
      </c>
      <c r="D7" s="70" t="s">
        <v>68</v>
      </c>
      <c r="E7" s="69" t="s">
        <v>67</v>
      </c>
      <c r="F7" s="71" t="s">
        <v>6</v>
      </c>
      <c r="G7" s="71" t="s">
        <v>7</v>
      </c>
      <c r="H7" s="69" t="s">
        <v>8</v>
      </c>
      <c r="I7" s="69" t="s">
        <v>9</v>
      </c>
      <c r="J7" s="69" t="s">
        <v>10</v>
      </c>
      <c r="K7" s="69"/>
      <c r="L7" s="72" t="str">
        <f t="shared" ref="L7:BO7" si="1">CHOOSE(WEEKDAY(L6,1),"S","M","T","W","T","F","S")</f>
        <v>M</v>
      </c>
      <c r="M7" s="73" t="str">
        <f t="shared" si="1"/>
        <v>T</v>
      </c>
      <c r="N7" s="73" t="str">
        <f t="shared" si="1"/>
        <v>W</v>
      </c>
      <c r="O7" s="73" t="str">
        <f t="shared" si="1"/>
        <v>T</v>
      </c>
      <c r="P7" s="73" t="str">
        <f t="shared" si="1"/>
        <v>F</v>
      </c>
      <c r="Q7" s="73" t="str">
        <f t="shared" si="1"/>
        <v>S</v>
      </c>
      <c r="R7" s="74" t="str">
        <f t="shared" si="1"/>
        <v>S</v>
      </c>
      <c r="S7" s="72" t="str">
        <f t="shared" si="1"/>
        <v>M</v>
      </c>
      <c r="T7" s="73" t="str">
        <f t="shared" si="1"/>
        <v>T</v>
      </c>
      <c r="U7" s="73" t="str">
        <f t="shared" si="1"/>
        <v>W</v>
      </c>
      <c r="V7" s="73" t="str">
        <f t="shared" si="1"/>
        <v>T</v>
      </c>
      <c r="W7" s="73" t="str">
        <f t="shared" si="1"/>
        <v>F</v>
      </c>
      <c r="X7" s="73" t="str">
        <f t="shared" si="1"/>
        <v>S</v>
      </c>
      <c r="Y7" s="74" t="str">
        <f t="shared" si="1"/>
        <v>S</v>
      </c>
      <c r="Z7" s="72" t="str">
        <f t="shared" si="1"/>
        <v>M</v>
      </c>
      <c r="AA7" s="73" t="str">
        <f t="shared" si="1"/>
        <v>T</v>
      </c>
      <c r="AB7" s="73" t="str">
        <f t="shared" si="1"/>
        <v>W</v>
      </c>
      <c r="AC7" s="73" t="str">
        <f t="shared" si="1"/>
        <v>T</v>
      </c>
      <c r="AD7" s="73" t="str">
        <f t="shared" si="1"/>
        <v>F</v>
      </c>
      <c r="AE7" s="73" t="str">
        <f t="shared" si="1"/>
        <v>S</v>
      </c>
      <c r="AF7" s="74" t="str">
        <f t="shared" si="1"/>
        <v>S</v>
      </c>
      <c r="AG7" s="72" t="str">
        <f t="shared" si="1"/>
        <v>M</v>
      </c>
      <c r="AH7" s="73" t="str">
        <f t="shared" si="1"/>
        <v>T</v>
      </c>
      <c r="AI7" s="73" t="str">
        <f t="shared" si="1"/>
        <v>W</v>
      </c>
      <c r="AJ7" s="73" t="str">
        <f t="shared" si="1"/>
        <v>T</v>
      </c>
      <c r="AK7" s="73" t="str">
        <f t="shared" si="1"/>
        <v>F</v>
      </c>
      <c r="AL7" s="73" t="str">
        <f t="shared" si="1"/>
        <v>S</v>
      </c>
      <c r="AM7" s="74" t="str">
        <f t="shared" si="1"/>
        <v>S</v>
      </c>
      <c r="AN7" s="72" t="str">
        <f t="shared" si="1"/>
        <v>M</v>
      </c>
      <c r="AO7" s="73" t="str">
        <f t="shared" si="1"/>
        <v>T</v>
      </c>
      <c r="AP7" s="73" t="str">
        <f t="shared" si="1"/>
        <v>W</v>
      </c>
      <c r="AQ7" s="73" t="str">
        <f t="shared" si="1"/>
        <v>T</v>
      </c>
      <c r="AR7" s="73" t="str">
        <f t="shared" si="1"/>
        <v>F</v>
      </c>
      <c r="AS7" s="73" t="str">
        <f t="shared" si="1"/>
        <v>S</v>
      </c>
      <c r="AT7" s="74" t="str">
        <f t="shared" si="1"/>
        <v>S</v>
      </c>
      <c r="AU7" s="72" t="str">
        <f t="shared" si="1"/>
        <v>M</v>
      </c>
      <c r="AV7" s="73" t="str">
        <f t="shared" si="1"/>
        <v>T</v>
      </c>
      <c r="AW7" s="73" t="str">
        <f t="shared" si="1"/>
        <v>W</v>
      </c>
      <c r="AX7" s="73" t="str">
        <f t="shared" si="1"/>
        <v>T</v>
      </c>
      <c r="AY7" s="73" t="str">
        <f t="shared" si="1"/>
        <v>F</v>
      </c>
      <c r="AZ7" s="73" t="str">
        <f t="shared" si="1"/>
        <v>S</v>
      </c>
      <c r="BA7" s="74" t="str">
        <f t="shared" si="1"/>
        <v>S</v>
      </c>
      <c r="BB7" s="72" t="str">
        <f t="shared" si="1"/>
        <v>M</v>
      </c>
      <c r="BC7" s="73" t="str">
        <f t="shared" si="1"/>
        <v>T</v>
      </c>
      <c r="BD7" s="73" t="str">
        <f t="shared" si="1"/>
        <v>W</v>
      </c>
      <c r="BE7" s="73" t="str">
        <f t="shared" si="1"/>
        <v>T</v>
      </c>
      <c r="BF7" s="73" t="str">
        <f t="shared" si="1"/>
        <v>F</v>
      </c>
      <c r="BG7" s="73" t="str">
        <f t="shared" si="1"/>
        <v>S</v>
      </c>
      <c r="BH7" s="74" t="str">
        <f t="shared" si="1"/>
        <v>S</v>
      </c>
      <c r="BI7" s="72" t="str">
        <f t="shared" si="1"/>
        <v>M</v>
      </c>
      <c r="BJ7" s="73" t="str">
        <f t="shared" si="1"/>
        <v>T</v>
      </c>
      <c r="BK7" s="73" t="str">
        <f t="shared" si="1"/>
        <v>W</v>
      </c>
      <c r="BL7" s="73" t="str">
        <f t="shared" si="1"/>
        <v>T</v>
      </c>
      <c r="BM7" s="73" t="str">
        <f t="shared" si="1"/>
        <v>F</v>
      </c>
      <c r="BN7" s="73" t="str">
        <f t="shared" si="1"/>
        <v>S</v>
      </c>
      <c r="BO7" s="74" t="str">
        <f t="shared" si="1"/>
        <v>S</v>
      </c>
    </row>
    <row r="8" spans="1:67" s="52" customFormat="1">
      <c r="A8" s="82" t="str">
        <f>IF(ISERROR(VALUE(SUBSTITUTE(prevWBS,".",""))),"1",IF(ISERROR(FIND("`",SUBSTITUTE(prevWBS,".","`",1))),TEXT(VALUE(prevWBS)+1,"#"),TEXT(VALUE(LEFT(prevWBS,FIND("`",SUBSTITUTE(prevWBS,".","`",1))-1))+1,"#")))</f>
        <v>1</v>
      </c>
      <c r="B8" s="83" t="s">
        <v>77</v>
      </c>
      <c r="D8" s="53" t="str">
        <f t="shared" ref="D8:D90" si="2">IF(I8=100%,"Y","N")</f>
        <v>N</v>
      </c>
      <c r="F8" s="84">
        <f>F9</f>
        <v>43360</v>
      </c>
      <c r="G8" s="84">
        <f t="shared" ref="G8" si="3">IF(ISBLANK(F8)," - ",IF(H8=0,F8,F8+H8-1))</f>
        <v>43389</v>
      </c>
      <c r="H8" s="85">
        <f>MAX(G9:G64)-F8+1</f>
        <v>30</v>
      </c>
      <c r="I8" s="104">
        <f>SUM(I9+I22+I27+I33+I37+I43+I54+I58+I62)/9</f>
        <v>0.1111111111111111</v>
      </c>
      <c r="J8" s="86">
        <f t="shared" ref="J8" si="4">IF(OR(G8=0,F8=0)," - ",NETWORKDAYS(F8,G8))</f>
        <v>22</v>
      </c>
      <c r="K8" s="86"/>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row>
    <row r="9" spans="1:67" s="49" customFormat="1" ht="12" outlineLevel="1">
      <c r="A9" s="88" t="str">
        <f t="shared" ref="A9:A5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9" t="s">
        <v>22</v>
      </c>
      <c r="C9" s="49" t="s">
        <v>12</v>
      </c>
      <c r="D9" s="50" t="str">
        <f>IF(I9=100%,"Y","N")</f>
        <v>Y</v>
      </c>
      <c r="E9" s="49" t="s">
        <v>12</v>
      </c>
      <c r="F9" s="105">
        <v>43360</v>
      </c>
      <c r="G9" s="106">
        <f t="shared" ref="G9" si="6">F9+H9-1</f>
        <v>43360</v>
      </c>
      <c r="H9" s="107">
        <f>MAX(G10:G12)-F9+1</f>
        <v>1</v>
      </c>
      <c r="I9" s="108">
        <f>SUMPRODUCT(H10:H21,I10:I21)/SUM(H10:H21)</f>
        <v>1</v>
      </c>
      <c r="J9" s="90">
        <f t="shared" ref="J9:J104" si="7">IF(OR(G9=0,F9=0)," - ",NETWORKDAYS(F9,G9))</f>
        <v>1</v>
      </c>
      <c r="K9" s="90"/>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c r="BN9" s="91"/>
      <c r="BO9" s="91"/>
    </row>
    <row r="10" spans="1:67" s="49" customFormat="1" ht="12" outlineLevel="2">
      <c r="A10" s="88" t="str">
        <f t="shared" ref="A10:A21" si="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92" t="s">
        <v>23</v>
      </c>
      <c r="D10" s="50" t="str">
        <f t="shared" si="2"/>
        <v>Y</v>
      </c>
      <c r="F10" s="101">
        <v>43360</v>
      </c>
      <c r="G10" s="94">
        <f t="shared" ref="G10" si="9">IF(ISBLANK(F10)," - ",IF(H10=0,F10,F10+H10-1))</f>
        <v>43360</v>
      </c>
      <c r="H10" s="102">
        <v>1</v>
      </c>
      <c r="I10" s="103">
        <v>1</v>
      </c>
      <c r="J10" s="90">
        <f t="shared" ref="J10" si="10">IF(OR(G10=0,F10=0)," - ",NETWORKDAYS(F10,G10))</f>
        <v>1</v>
      </c>
      <c r="K10" s="90"/>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c r="BN10" s="91"/>
      <c r="BO10" s="91"/>
    </row>
    <row r="11" spans="1:67" s="49" customFormat="1" ht="12" outlineLevel="2">
      <c r="A11" s="88" t="str">
        <f t="shared" si="8"/>
        <v>1.1.2</v>
      </c>
      <c r="B11" s="92" t="s">
        <v>24</v>
      </c>
      <c r="D11" s="50" t="str">
        <f t="shared" si="2"/>
        <v>Y</v>
      </c>
      <c r="F11" s="101">
        <v>43360</v>
      </c>
      <c r="G11" s="94">
        <f t="shared" ref="G11" si="11">IF(ISBLANK(F11)," - ",IF(H11=0,F11,F11+H11-1))</f>
        <v>43360</v>
      </c>
      <c r="H11" s="102">
        <v>1</v>
      </c>
      <c r="I11" s="103">
        <v>1</v>
      </c>
      <c r="J11" s="90">
        <f t="shared" ref="J11" si="12">IF(OR(G11=0,F11=0)," - ",NETWORKDAYS(F11,G11))</f>
        <v>1</v>
      </c>
      <c r="K11" s="90"/>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c r="BN11" s="91"/>
      <c r="BO11" s="91"/>
    </row>
    <row r="12" spans="1:67" s="49" customFormat="1" ht="12" outlineLevel="2">
      <c r="A12" s="88" t="str">
        <f t="shared" si="8"/>
        <v>1.1.3</v>
      </c>
      <c r="B12" s="92" t="s">
        <v>25</v>
      </c>
      <c r="D12" s="50" t="str">
        <f t="shared" si="2"/>
        <v>Y</v>
      </c>
      <c r="F12" s="101">
        <v>43360</v>
      </c>
      <c r="G12" s="94">
        <f t="shared" ref="G12:G15" si="13">IF(ISBLANK(F12)," - ",IF(H12=0,F12,F12+H12-1))</f>
        <v>43360</v>
      </c>
      <c r="H12" s="102">
        <v>1</v>
      </c>
      <c r="I12" s="103">
        <v>1</v>
      </c>
      <c r="J12" s="90">
        <f t="shared" ref="J12:J15" si="14">IF(OR(G12=0,F12=0)," - ",NETWORKDAYS(F12,G12))</f>
        <v>1</v>
      </c>
      <c r="K12" s="90"/>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c r="BN12" s="91"/>
      <c r="BO12" s="91"/>
    </row>
    <row r="13" spans="1:67" s="49" customFormat="1" ht="12" outlineLevel="2">
      <c r="A13" s="88" t="str">
        <f t="shared" si="8"/>
        <v>1.1.4</v>
      </c>
      <c r="B13" s="109" t="s">
        <v>26</v>
      </c>
      <c r="D13" s="50" t="str">
        <f t="shared" ref="D13" si="15">IF(I13=100%,"Y","N")</f>
        <v>Y</v>
      </c>
      <c r="F13" s="101">
        <v>43360</v>
      </c>
      <c r="G13" s="94">
        <f t="shared" ref="G13" si="16">IF(ISBLANK(F13)," - ",IF(H13=0,F13,F13+H13-1))</f>
        <v>43361</v>
      </c>
      <c r="H13" s="102">
        <v>2</v>
      </c>
      <c r="I13" s="103">
        <v>1</v>
      </c>
      <c r="J13" s="90">
        <f t="shared" ref="J13" si="17">IF(OR(G13=0,F13=0)," - ",NETWORKDAYS(F13,G13))</f>
        <v>2</v>
      </c>
      <c r="K13" s="90"/>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c r="BO13" s="91"/>
    </row>
    <row r="14" spans="1:67" s="49" customFormat="1" ht="12" outlineLevel="2">
      <c r="A14" s="88" t="str">
        <f t="shared" si="8"/>
        <v>1.1.5</v>
      </c>
      <c r="B14" s="109" t="s">
        <v>26</v>
      </c>
      <c r="D14" s="50" t="str">
        <f t="shared" si="2"/>
        <v>Y</v>
      </c>
      <c r="F14" s="101">
        <v>43360</v>
      </c>
      <c r="G14" s="94">
        <f t="shared" si="13"/>
        <v>43361</v>
      </c>
      <c r="H14" s="102">
        <v>2</v>
      </c>
      <c r="I14" s="103">
        <v>1</v>
      </c>
      <c r="J14" s="90">
        <f t="shared" si="14"/>
        <v>2</v>
      </c>
      <c r="K14" s="90"/>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c r="BN14" s="91"/>
      <c r="BO14" s="91"/>
    </row>
    <row r="15" spans="1:67" s="49" customFormat="1" ht="12" outlineLevel="2">
      <c r="A15" s="88" t="str">
        <f t="shared" si="8"/>
        <v>1.1.6</v>
      </c>
      <c r="B15" s="109" t="s">
        <v>27</v>
      </c>
      <c r="D15" s="50" t="str">
        <f t="shared" si="2"/>
        <v>Y</v>
      </c>
      <c r="F15" s="101">
        <v>43360</v>
      </c>
      <c r="G15" s="94">
        <f t="shared" si="13"/>
        <v>43360</v>
      </c>
      <c r="H15" s="102">
        <v>1</v>
      </c>
      <c r="I15" s="103">
        <v>1</v>
      </c>
      <c r="J15" s="90">
        <f t="shared" si="14"/>
        <v>1</v>
      </c>
      <c r="K15" s="90"/>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c r="BM15" s="91"/>
      <c r="BN15" s="91"/>
      <c r="BO15" s="91"/>
    </row>
    <row r="16" spans="1:67" s="49" customFormat="1" ht="12" outlineLevel="2">
      <c r="A16" s="88" t="str">
        <f t="shared" si="8"/>
        <v>1.1.7</v>
      </c>
      <c r="B16" s="109" t="s">
        <v>28</v>
      </c>
      <c r="D16" s="50" t="str">
        <f t="shared" si="2"/>
        <v>Y</v>
      </c>
      <c r="F16" s="101">
        <v>43360</v>
      </c>
      <c r="G16" s="94">
        <f t="shared" ref="G16:G24" si="18">IF(ISBLANK(F16)," - ",IF(H16=0,F16,F16+H16-1))</f>
        <v>43361</v>
      </c>
      <c r="H16" s="102">
        <v>2</v>
      </c>
      <c r="I16" s="103">
        <v>1</v>
      </c>
      <c r="J16" s="90">
        <f t="shared" ref="J16:J24" si="19">IF(OR(G16=0,F16=0)," - ",NETWORKDAYS(F16,G16))</f>
        <v>2</v>
      </c>
      <c r="K16" s="90"/>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c r="BN16" s="91"/>
      <c r="BO16" s="91"/>
    </row>
    <row r="17" spans="1:67" s="49" customFormat="1" ht="12" outlineLevel="2">
      <c r="A17" s="88" t="str">
        <f t="shared" si="8"/>
        <v>1.1.8</v>
      </c>
      <c r="B17" s="109" t="s">
        <v>29</v>
      </c>
      <c r="D17" s="50" t="str">
        <f t="shared" si="2"/>
        <v>Y</v>
      </c>
      <c r="F17" s="101">
        <v>43360</v>
      </c>
      <c r="G17" s="94">
        <f t="shared" si="18"/>
        <v>43364</v>
      </c>
      <c r="H17" s="102">
        <v>5</v>
      </c>
      <c r="I17" s="103">
        <v>1</v>
      </c>
      <c r="J17" s="90">
        <f t="shared" si="19"/>
        <v>5</v>
      </c>
      <c r="K17" s="90"/>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row>
    <row r="18" spans="1:67" s="49" customFormat="1" ht="12" outlineLevel="2">
      <c r="A18" s="88" t="str">
        <f t="shared" si="8"/>
        <v>1.1.9</v>
      </c>
      <c r="B18" s="110" t="s">
        <v>35</v>
      </c>
      <c r="D18" s="50" t="str">
        <f t="shared" si="2"/>
        <v>Y</v>
      </c>
      <c r="F18" s="101">
        <v>43360</v>
      </c>
      <c r="G18" s="94">
        <f t="shared" si="18"/>
        <v>43366</v>
      </c>
      <c r="H18" s="102">
        <v>7</v>
      </c>
      <c r="I18" s="103">
        <v>1</v>
      </c>
      <c r="J18" s="90">
        <f t="shared" si="19"/>
        <v>5</v>
      </c>
      <c r="K18" s="90"/>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row>
    <row r="19" spans="1:67" s="49" customFormat="1" ht="12" outlineLevel="2">
      <c r="A19" s="88" t="str">
        <f t="shared" si="8"/>
        <v>1.1.10</v>
      </c>
      <c r="B19" s="109" t="s">
        <v>34</v>
      </c>
      <c r="D19" s="50" t="str">
        <f t="shared" si="2"/>
        <v>Y</v>
      </c>
      <c r="F19" s="101">
        <v>43360</v>
      </c>
      <c r="G19" s="94">
        <f t="shared" si="18"/>
        <v>43362</v>
      </c>
      <c r="H19" s="102">
        <v>3</v>
      </c>
      <c r="I19" s="103">
        <v>1</v>
      </c>
      <c r="J19" s="90">
        <f t="shared" si="19"/>
        <v>3</v>
      </c>
      <c r="K19" s="90"/>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c r="BN19" s="91"/>
      <c r="BO19" s="91"/>
    </row>
    <row r="20" spans="1:67" s="49" customFormat="1" ht="12" outlineLevel="2">
      <c r="A20" s="88" t="str">
        <f t="shared" si="8"/>
        <v>1.1.11</v>
      </c>
      <c r="B20" s="109" t="s">
        <v>31</v>
      </c>
      <c r="D20" s="50" t="str">
        <f t="shared" ref="D20:D21" si="20">IF(I20=100%,"Y","N")</f>
        <v>Y</v>
      </c>
      <c r="F20" s="101">
        <v>43360</v>
      </c>
      <c r="G20" s="94">
        <f t="shared" ref="G20:G21" si="21">IF(ISBLANK(F20)," - ",IF(H20=0,F20,F20+H20-1))</f>
        <v>43362</v>
      </c>
      <c r="H20" s="102">
        <v>3</v>
      </c>
      <c r="I20" s="103">
        <v>1</v>
      </c>
      <c r="J20" s="90">
        <f t="shared" ref="J20:J21" si="22">IF(OR(G20=0,F20=0)," - ",NETWORKDAYS(F20,G20))</f>
        <v>3</v>
      </c>
      <c r="K20" s="90"/>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row>
    <row r="21" spans="1:67" s="49" customFormat="1" ht="12" outlineLevel="2">
      <c r="A21" s="88" t="str">
        <f t="shared" si="8"/>
        <v>1.1.12</v>
      </c>
      <c r="B21" s="110" t="s">
        <v>32</v>
      </c>
      <c r="D21" s="50" t="str">
        <f t="shared" si="20"/>
        <v>Y</v>
      </c>
      <c r="F21" s="101">
        <v>43360</v>
      </c>
      <c r="G21" s="94">
        <f t="shared" si="21"/>
        <v>43364</v>
      </c>
      <c r="H21" s="102">
        <v>5</v>
      </c>
      <c r="I21" s="103">
        <v>1</v>
      </c>
      <c r="J21" s="90">
        <f t="shared" si="22"/>
        <v>5</v>
      </c>
      <c r="K21" s="90"/>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row>
    <row r="22" spans="1:67" s="49" customFormat="1" ht="12" outlineLevel="1">
      <c r="A22" s="88" t="str">
        <f t="shared" si="5"/>
        <v>1.2</v>
      </c>
      <c r="B22" s="111" t="s">
        <v>33</v>
      </c>
      <c r="D22" s="50" t="str">
        <f t="shared" si="2"/>
        <v>N</v>
      </c>
      <c r="F22" s="105">
        <v>43360</v>
      </c>
      <c r="G22" s="106">
        <f t="shared" ref="G22" si="23">F22+H22-1</f>
        <v>43364</v>
      </c>
      <c r="H22" s="107">
        <f>MAX(G23:G25)-F22+1</f>
        <v>5</v>
      </c>
      <c r="I22" s="108">
        <f>SUMPRODUCT(H23:H26,I23:I26)/SUM(H23:H26)</f>
        <v>0</v>
      </c>
      <c r="J22" s="90">
        <f t="shared" si="19"/>
        <v>5</v>
      </c>
      <c r="K22" s="90"/>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row>
    <row r="23" spans="1:67" s="49" customFormat="1" outlineLevel="2">
      <c r="A23" s="88"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1.2.1</v>
      </c>
      <c r="B23" s="97" t="s">
        <v>45</v>
      </c>
      <c r="C23" s="51"/>
      <c r="D23" s="50" t="str">
        <f t="shared" si="2"/>
        <v>N</v>
      </c>
      <c r="E23" s="51"/>
      <c r="F23" s="101">
        <v>43360</v>
      </c>
      <c r="G23" s="94">
        <f t="shared" ref="G23" si="24">IF(ISBLANK(F23)," - ",IF(H23=0,F23,F23+H23-1))</f>
        <v>43362</v>
      </c>
      <c r="H23" s="102">
        <v>3</v>
      </c>
      <c r="I23" s="103">
        <v>0</v>
      </c>
      <c r="J23" s="98">
        <f t="shared" ref="J23" si="25">IF(OR(G23=0,F23=0)," - ",NETWORKDAYS(F23,G23))</f>
        <v>3</v>
      </c>
      <c r="K23" s="98"/>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row>
    <row r="24" spans="1:67" s="49" customFormat="1" outlineLevel="2">
      <c r="A24" s="88"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1.2.1.1</v>
      </c>
      <c r="B24" s="97" t="s">
        <v>36</v>
      </c>
      <c r="C24" s="51"/>
      <c r="D24" s="50" t="str">
        <f t="shared" si="2"/>
        <v>N</v>
      </c>
      <c r="E24" s="51"/>
      <c r="F24" s="101">
        <v>43360</v>
      </c>
      <c r="G24" s="94">
        <f t="shared" si="18"/>
        <v>43364</v>
      </c>
      <c r="H24" s="102">
        <v>5</v>
      </c>
      <c r="I24" s="103">
        <v>0</v>
      </c>
      <c r="J24" s="98">
        <f t="shared" si="19"/>
        <v>5</v>
      </c>
      <c r="K24" s="98"/>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row>
    <row r="25" spans="1:67" s="49" customFormat="1" outlineLevel="2">
      <c r="A25" s="88"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1.2.1.2</v>
      </c>
      <c r="B25" s="97" t="s">
        <v>37</v>
      </c>
      <c r="C25" s="51"/>
      <c r="D25" s="50" t="str">
        <f t="shared" si="2"/>
        <v>N</v>
      </c>
      <c r="E25" s="51"/>
      <c r="F25" s="101">
        <v>43360</v>
      </c>
      <c r="G25" s="94">
        <f t="shared" ref="G25" si="26">IF(ISBLANK(F25)," - ",IF(H25=0,F25,F25+H25-1))</f>
        <v>43364</v>
      </c>
      <c r="H25" s="102">
        <v>5</v>
      </c>
      <c r="I25" s="103">
        <v>0</v>
      </c>
      <c r="J25" s="98">
        <f t="shared" ref="J25" si="27">IF(OR(G25=0,F25=0)," - ",NETWORKDAYS(F25,G25))</f>
        <v>5</v>
      </c>
      <c r="K25" s="98"/>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row>
    <row r="26" spans="1:67" s="49" customFormat="1" outlineLevel="2">
      <c r="A26" s="88"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1.2.1.3</v>
      </c>
      <c r="B26" s="97" t="s">
        <v>44</v>
      </c>
      <c r="C26" s="51"/>
      <c r="D26" s="50" t="str">
        <f t="shared" si="2"/>
        <v>N</v>
      </c>
      <c r="E26" s="51"/>
      <c r="F26" s="101">
        <v>43360</v>
      </c>
      <c r="G26" s="94">
        <f t="shared" ref="G26" si="28">IF(ISBLANK(F26)," - ",IF(H26=0,F26,F26+H26-1))</f>
        <v>43364</v>
      </c>
      <c r="H26" s="102">
        <v>5</v>
      </c>
      <c r="I26" s="103">
        <v>0</v>
      </c>
      <c r="J26" s="98">
        <f t="shared" ref="J26" si="29">IF(OR(G26=0,F26=0)," - ",NETWORKDAYS(F26,G26))</f>
        <v>5</v>
      </c>
      <c r="K26" s="98"/>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row>
    <row r="27" spans="1:67" s="49" customFormat="1" ht="12" outlineLevel="1">
      <c r="A27" s="88" t="str">
        <f t="shared" si="5"/>
        <v>1.3</v>
      </c>
      <c r="B27" s="89" t="s">
        <v>38</v>
      </c>
      <c r="D27" s="50" t="str">
        <f t="shared" si="2"/>
        <v>N</v>
      </c>
      <c r="F27" s="105">
        <v>43360</v>
      </c>
      <c r="G27" s="106">
        <f t="shared" ref="G27" si="30">F27+H27-1</f>
        <v>43362</v>
      </c>
      <c r="H27" s="107">
        <f>MAX(G28:G30)-F27+1</f>
        <v>3</v>
      </c>
      <c r="I27" s="108">
        <f>SUMPRODUCT(H28:H32,I28:I32)/SUM(H28:H32)</f>
        <v>0</v>
      </c>
      <c r="J27" s="90">
        <f t="shared" si="7"/>
        <v>3</v>
      </c>
      <c r="K27" s="90"/>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row>
    <row r="28" spans="1:67" s="49" customFormat="1" ht="12" outlineLevel="2">
      <c r="A28"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8" s="110" t="s">
        <v>39</v>
      </c>
      <c r="D28" s="50" t="str">
        <f t="shared" si="2"/>
        <v>N</v>
      </c>
      <c r="F28" s="101">
        <v>43360</v>
      </c>
      <c r="G28" s="94">
        <f t="shared" ref="G28:G92" si="31">IF(ISBLANK(F28)," - ",IF(H28=0,F28,F28+H28-1))</f>
        <v>43361</v>
      </c>
      <c r="H28" s="102">
        <v>2</v>
      </c>
      <c r="I28" s="103">
        <v>0</v>
      </c>
      <c r="J28" s="90">
        <f t="shared" si="7"/>
        <v>2</v>
      </c>
      <c r="K28" s="90"/>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row>
    <row r="29" spans="1:67" s="49" customFormat="1" ht="12" outlineLevel="2">
      <c r="A29"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9" s="110" t="s">
        <v>40</v>
      </c>
      <c r="D29" s="50" t="str">
        <f t="shared" si="2"/>
        <v>N</v>
      </c>
      <c r="F29" s="101">
        <v>43360</v>
      </c>
      <c r="G29" s="94">
        <f t="shared" si="31"/>
        <v>43362</v>
      </c>
      <c r="H29" s="102">
        <v>3</v>
      </c>
      <c r="I29" s="103">
        <v>0</v>
      </c>
      <c r="J29" s="90">
        <f t="shared" si="7"/>
        <v>3</v>
      </c>
      <c r="K29" s="90"/>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row>
    <row r="30" spans="1:67" s="49" customFormat="1" ht="12" outlineLevel="2">
      <c r="A30"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30" s="110" t="s">
        <v>41</v>
      </c>
      <c r="D30" s="50" t="str">
        <f t="shared" si="2"/>
        <v>N</v>
      </c>
      <c r="F30" s="101">
        <v>43360</v>
      </c>
      <c r="G30" s="94">
        <f t="shared" ref="G30:G31" si="32">IF(ISBLANK(F30)," - ",IF(H30=0,F30,F30+H30-1))</f>
        <v>43362</v>
      </c>
      <c r="H30" s="102">
        <v>3</v>
      </c>
      <c r="I30" s="103">
        <v>0</v>
      </c>
      <c r="J30" s="90">
        <f t="shared" ref="J30:J31" si="33">IF(OR(G30=0,F30=0)," - ",NETWORKDAYS(F30,G30))</f>
        <v>3</v>
      </c>
      <c r="K30" s="90"/>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row>
    <row r="31" spans="1:67" s="49" customFormat="1" ht="12" outlineLevel="2">
      <c r="A31"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1.3.4</v>
      </c>
      <c r="B31" s="110" t="s">
        <v>42</v>
      </c>
      <c r="D31" s="50" t="str">
        <f t="shared" si="2"/>
        <v>N</v>
      </c>
      <c r="F31" s="101">
        <v>43360</v>
      </c>
      <c r="G31" s="94">
        <f t="shared" si="32"/>
        <v>43361</v>
      </c>
      <c r="H31" s="102">
        <v>2</v>
      </c>
      <c r="I31" s="103">
        <v>0</v>
      </c>
      <c r="J31" s="90">
        <f t="shared" si="33"/>
        <v>2</v>
      </c>
      <c r="K31" s="90"/>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row>
    <row r="32" spans="1:67" s="49" customFormat="1" ht="12" outlineLevel="2">
      <c r="A32"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1.3.5</v>
      </c>
      <c r="B32" s="110" t="s">
        <v>43</v>
      </c>
      <c r="D32" s="50" t="str">
        <f t="shared" si="2"/>
        <v>N</v>
      </c>
      <c r="F32" s="101">
        <v>43360</v>
      </c>
      <c r="G32" s="94">
        <f t="shared" ref="G32" si="34">IF(ISBLANK(F32)," - ",IF(H32=0,F32,F32+H32-1))</f>
        <v>43366</v>
      </c>
      <c r="H32" s="102">
        <v>7</v>
      </c>
      <c r="I32" s="103">
        <v>0</v>
      </c>
      <c r="J32" s="90">
        <f t="shared" ref="J32" si="35">IF(OR(G32=0,F32=0)," - ",NETWORKDAYS(F32,G32))</f>
        <v>5</v>
      </c>
      <c r="K32" s="90"/>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row>
    <row r="33" spans="1:67" s="49" customFormat="1" ht="12" outlineLevel="1">
      <c r="A33" s="88" t="str">
        <f t="shared" si="5"/>
        <v>1.4</v>
      </c>
      <c r="B33" s="89" t="s">
        <v>46</v>
      </c>
      <c r="D33" s="50" t="str">
        <f t="shared" si="2"/>
        <v>N</v>
      </c>
      <c r="F33" s="105">
        <v>43360</v>
      </c>
      <c r="G33" s="106">
        <f t="shared" ref="G33" si="36">F33+H33-1</f>
        <v>43373</v>
      </c>
      <c r="H33" s="107">
        <f>MAX(G34:G36)-F33+1</f>
        <v>14</v>
      </c>
      <c r="I33" s="108">
        <f>SUMPRODUCT(H34:H36,I34:I36)/SUM(H34:H36)</f>
        <v>0</v>
      </c>
      <c r="J33" s="90">
        <f t="shared" si="7"/>
        <v>10</v>
      </c>
      <c r="K33" s="90"/>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row>
    <row r="34" spans="1:67" s="49" customFormat="1" outlineLevel="2">
      <c r="A34"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34" s="112" t="s">
        <v>47</v>
      </c>
      <c r="D34" s="50" t="str">
        <f t="shared" si="2"/>
        <v>N</v>
      </c>
      <c r="F34" s="101">
        <v>43360</v>
      </c>
      <c r="G34" s="94">
        <f t="shared" ref="G34:G42" si="37">IF(ISBLANK(F34)," - ",IF(H34=0,F34,F34+H34-1))</f>
        <v>43373</v>
      </c>
      <c r="H34" s="102">
        <v>14</v>
      </c>
      <c r="I34" s="103">
        <v>0</v>
      </c>
      <c r="J34" s="90">
        <f t="shared" ref="J34:J42" si="38">IF(OR(G34=0,F34=0)," - ",NETWORKDAYS(F34,G34))</f>
        <v>10</v>
      </c>
      <c r="K34" s="90"/>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row>
    <row r="35" spans="1:67" s="49" customFormat="1" ht="12" outlineLevel="2">
      <c r="A35"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35" s="110" t="s">
        <v>48</v>
      </c>
      <c r="D35" s="50" t="str">
        <f t="shared" si="2"/>
        <v>N</v>
      </c>
      <c r="F35" s="101">
        <v>43360</v>
      </c>
      <c r="G35" s="94">
        <f t="shared" si="37"/>
        <v>43373</v>
      </c>
      <c r="H35" s="102">
        <v>14</v>
      </c>
      <c r="I35" s="103">
        <v>0</v>
      </c>
      <c r="J35" s="90">
        <f t="shared" si="38"/>
        <v>10</v>
      </c>
      <c r="K35" s="90"/>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row>
    <row r="36" spans="1:67" s="49" customFormat="1" ht="24" outlineLevel="2">
      <c r="A36"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1.4.3</v>
      </c>
      <c r="B36" s="110" t="s">
        <v>49</v>
      </c>
      <c r="D36" s="50" t="str">
        <f t="shared" si="2"/>
        <v>N</v>
      </c>
      <c r="F36" s="101">
        <v>43360</v>
      </c>
      <c r="G36" s="94">
        <f t="shared" si="37"/>
        <v>43373</v>
      </c>
      <c r="H36" s="102">
        <v>14</v>
      </c>
      <c r="I36" s="103">
        <v>0</v>
      </c>
      <c r="J36" s="90">
        <f t="shared" si="38"/>
        <v>10</v>
      </c>
      <c r="K36" s="90"/>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row>
    <row r="37" spans="1:67" s="49" customFormat="1" ht="12" outlineLevel="1">
      <c r="A37" s="88" t="str">
        <f t="shared" si="5"/>
        <v>1.5</v>
      </c>
      <c r="B37" s="89" t="s">
        <v>50</v>
      </c>
      <c r="D37" s="50" t="str">
        <f t="shared" si="2"/>
        <v>N</v>
      </c>
      <c r="F37" s="105">
        <v>43360</v>
      </c>
      <c r="G37" s="106">
        <f t="shared" ref="G37" si="39">F37+H37-1</f>
        <v>43362</v>
      </c>
      <c r="H37" s="107">
        <f>MAX(G38:G40)-F37+1</f>
        <v>3</v>
      </c>
      <c r="I37" s="108">
        <f>SUMPRODUCT(H38:H42,I38:I42)/SUM(H38:H42)</f>
        <v>0</v>
      </c>
      <c r="J37" s="90">
        <f t="shared" si="38"/>
        <v>3</v>
      </c>
      <c r="K37" s="90"/>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row>
    <row r="38" spans="1:67" s="49" customFormat="1" ht="12" outlineLevel="2">
      <c r="A38"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38" s="110" t="s">
        <v>51</v>
      </c>
      <c r="D38" s="50" t="str">
        <f t="shared" si="2"/>
        <v>N</v>
      </c>
      <c r="F38" s="101">
        <v>43360</v>
      </c>
      <c r="G38" s="94">
        <f t="shared" si="37"/>
        <v>43362</v>
      </c>
      <c r="H38" s="102">
        <v>3</v>
      </c>
      <c r="I38" s="103">
        <v>0</v>
      </c>
      <c r="J38" s="90">
        <f t="shared" si="38"/>
        <v>3</v>
      </c>
      <c r="K38" s="90"/>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row>
    <row r="39" spans="1:67" s="49" customFormat="1" ht="12" outlineLevel="2">
      <c r="A39"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39" s="110" t="s">
        <v>52</v>
      </c>
      <c r="D39" s="50" t="str">
        <f t="shared" si="2"/>
        <v>N</v>
      </c>
      <c r="F39" s="101">
        <v>43360</v>
      </c>
      <c r="G39" s="94">
        <f t="shared" si="37"/>
        <v>43362</v>
      </c>
      <c r="H39" s="102">
        <v>3</v>
      </c>
      <c r="I39" s="103">
        <v>0</v>
      </c>
      <c r="J39" s="90">
        <f t="shared" si="38"/>
        <v>3</v>
      </c>
      <c r="K39" s="90"/>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row>
    <row r="40" spans="1:67" s="49" customFormat="1" ht="12" outlineLevel="2">
      <c r="A40"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1.5.3</v>
      </c>
      <c r="B40" s="110" t="s">
        <v>53</v>
      </c>
      <c r="D40" s="50" t="str">
        <f t="shared" si="2"/>
        <v>N</v>
      </c>
      <c r="F40" s="101">
        <v>43360</v>
      </c>
      <c r="G40" s="94">
        <f t="shared" si="37"/>
        <v>43362</v>
      </c>
      <c r="H40" s="102">
        <v>3</v>
      </c>
      <c r="I40" s="103">
        <v>0</v>
      </c>
      <c r="J40" s="90">
        <f t="shared" si="38"/>
        <v>3</v>
      </c>
      <c r="K40" s="90"/>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row>
    <row r="41" spans="1:67" s="49" customFormat="1" ht="12" outlineLevel="2">
      <c r="A41"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1.5.4</v>
      </c>
      <c r="B41" s="110" t="s">
        <v>54</v>
      </c>
      <c r="D41" s="50" t="str">
        <f t="shared" si="2"/>
        <v>N</v>
      </c>
      <c r="F41" s="101">
        <v>43360</v>
      </c>
      <c r="G41" s="94">
        <f t="shared" si="37"/>
        <v>43362</v>
      </c>
      <c r="H41" s="102">
        <v>3</v>
      </c>
      <c r="I41" s="103">
        <v>0</v>
      </c>
      <c r="J41" s="90">
        <f t="shared" si="38"/>
        <v>3</v>
      </c>
      <c r="K41" s="90"/>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row>
    <row r="42" spans="1:67" s="49" customFormat="1" ht="12" outlineLevel="2">
      <c r="A42"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1.5.5</v>
      </c>
      <c r="B42" s="110" t="s">
        <v>55</v>
      </c>
      <c r="D42" s="50" t="str">
        <f t="shared" si="2"/>
        <v>N</v>
      </c>
      <c r="F42" s="101">
        <v>43360</v>
      </c>
      <c r="G42" s="94">
        <f t="shared" si="37"/>
        <v>43366</v>
      </c>
      <c r="H42" s="102">
        <v>7</v>
      </c>
      <c r="I42" s="103">
        <v>0</v>
      </c>
      <c r="J42" s="90">
        <f t="shared" si="38"/>
        <v>5</v>
      </c>
      <c r="K42" s="90"/>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row>
    <row r="43" spans="1:67" s="49" customFormat="1" ht="12" outlineLevel="1">
      <c r="A43" s="88" t="str">
        <f t="shared" si="5"/>
        <v>1.6</v>
      </c>
      <c r="B43" s="89" t="s">
        <v>56</v>
      </c>
      <c r="D43" s="50" t="str">
        <f t="shared" si="2"/>
        <v>N</v>
      </c>
      <c r="F43" s="105">
        <v>43360</v>
      </c>
      <c r="G43" s="106">
        <f t="shared" ref="G43" si="40">F43+H43-1</f>
        <v>43362</v>
      </c>
      <c r="H43" s="107">
        <f>MAX(G44:G46)-F43+1</f>
        <v>3</v>
      </c>
      <c r="I43" s="108">
        <f>SUMPRODUCT(H44:H53,I44:I53)/SUM(H44:H53)</f>
        <v>0</v>
      </c>
      <c r="J43" s="90">
        <f t="shared" ref="J43:J49" si="41">IF(OR(G43=0,F43=0)," - ",NETWORKDAYS(F43,G43))</f>
        <v>3</v>
      </c>
      <c r="K43" s="90"/>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row>
    <row r="44" spans="1:67" s="49" customFormat="1" ht="12" outlineLevel="2">
      <c r="A44" s="88" t="str">
        <f t="shared" ref="A44:A53" si="4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44" s="110" t="s">
        <v>57</v>
      </c>
      <c r="D44" s="50" t="str">
        <f t="shared" si="2"/>
        <v>N</v>
      </c>
      <c r="F44" s="101">
        <v>43360</v>
      </c>
      <c r="G44" s="94">
        <f t="shared" ref="G44:G49" si="43">IF(ISBLANK(F44)," - ",IF(H44=0,F44,F44+H44-1))</f>
        <v>43362</v>
      </c>
      <c r="H44" s="102">
        <v>3</v>
      </c>
      <c r="I44" s="103">
        <v>0</v>
      </c>
      <c r="J44" s="90">
        <f t="shared" si="41"/>
        <v>3</v>
      </c>
      <c r="K44" s="90"/>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row>
    <row r="45" spans="1:67" s="49" customFormat="1" ht="12" outlineLevel="2">
      <c r="A45" s="88" t="str">
        <f t="shared" si="42"/>
        <v>1.6.2</v>
      </c>
      <c r="B45" s="110" t="s">
        <v>58</v>
      </c>
      <c r="D45" s="50" t="str">
        <f t="shared" si="2"/>
        <v>N</v>
      </c>
      <c r="F45" s="101">
        <v>43360</v>
      </c>
      <c r="G45" s="94">
        <f t="shared" si="43"/>
        <v>43362</v>
      </c>
      <c r="H45" s="102">
        <v>3</v>
      </c>
      <c r="I45" s="103">
        <v>0</v>
      </c>
      <c r="J45" s="90">
        <f t="shared" si="41"/>
        <v>3</v>
      </c>
      <c r="K45" s="90"/>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row>
    <row r="46" spans="1:67" s="49" customFormat="1" ht="24" outlineLevel="2">
      <c r="A46" s="88" t="str">
        <f t="shared" si="42"/>
        <v>1.6.3</v>
      </c>
      <c r="B46" s="110" t="s">
        <v>59</v>
      </c>
      <c r="D46" s="50" t="str">
        <f t="shared" si="2"/>
        <v>N</v>
      </c>
      <c r="F46" s="101">
        <v>43360</v>
      </c>
      <c r="G46" s="94">
        <f t="shared" si="43"/>
        <v>43360</v>
      </c>
      <c r="H46" s="102">
        <v>1</v>
      </c>
      <c r="I46" s="103">
        <v>0</v>
      </c>
      <c r="J46" s="90">
        <f t="shared" si="41"/>
        <v>1</v>
      </c>
      <c r="K46" s="90"/>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row>
    <row r="47" spans="1:67" s="49" customFormat="1" ht="12" outlineLevel="2">
      <c r="A47" s="88" t="str">
        <f t="shared" si="42"/>
        <v>1.6.4</v>
      </c>
      <c r="B47" s="110" t="s">
        <v>60</v>
      </c>
      <c r="D47" s="50" t="str">
        <f t="shared" si="2"/>
        <v>N</v>
      </c>
      <c r="F47" s="101">
        <v>43360</v>
      </c>
      <c r="G47" s="94">
        <f t="shared" si="43"/>
        <v>43360</v>
      </c>
      <c r="H47" s="102">
        <v>1</v>
      </c>
      <c r="I47" s="103">
        <v>0</v>
      </c>
      <c r="J47" s="90">
        <f t="shared" si="41"/>
        <v>1</v>
      </c>
      <c r="K47" s="90"/>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row>
    <row r="48" spans="1:67" s="49" customFormat="1" ht="12" outlineLevel="2">
      <c r="A48" s="88" t="str">
        <f t="shared" si="42"/>
        <v>1.6.5</v>
      </c>
      <c r="B48" s="110" t="s">
        <v>61</v>
      </c>
      <c r="D48" s="50" t="str">
        <f t="shared" si="2"/>
        <v>N</v>
      </c>
      <c r="F48" s="101">
        <v>43360</v>
      </c>
      <c r="G48" s="94">
        <f t="shared" si="43"/>
        <v>43362</v>
      </c>
      <c r="H48" s="102">
        <v>3</v>
      </c>
      <c r="I48" s="103">
        <v>0</v>
      </c>
      <c r="J48" s="90">
        <f t="shared" si="41"/>
        <v>3</v>
      </c>
      <c r="K48" s="90"/>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row>
    <row r="49" spans="1:67" s="49" customFormat="1" ht="24" outlineLevel="2">
      <c r="A49" s="88" t="str">
        <f t="shared" si="42"/>
        <v>1.6.6</v>
      </c>
      <c r="B49" s="110" t="s">
        <v>62</v>
      </c>
      <c r="D49" s="50" t="str">
        <f t="shared" si="2"/>
        <v>N</v>
      </c>
      <c r="F49" s="101">
        <v>43360</v>
      </c>
      <c r="G49" s="94">
        <f t="shared" si="43"/>
        <v>43373</v>
      </c>
      <c r="H49" s="102">
        <v>14</v>
      </c>
      <c r="I49" s="103">
        <v>0</v>
      </c>
      <c r="J49" s="90">
        <f t="shared" si="41"/>
        <v>10</v>
      </c>
      <c r="K49" s="90"/>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row>
    <row r="50" spans="1:67" s="49" customFormat="1" ht="12" outlineLevel="2">
      <c r="A50" s="88" t="str">
        <f t="shared" si="42"/>
        <v>1.6.7</v>
      </c>
      <c r="B50" s="110" t="s">
        <v>63</v>
      </c>
      <c r="D50" s="50" t="str">
        <f t="shared" si="2"/>
        <v>N</v>
      </c>
      <c r="F50" s="101">
        <v>43360</v>
      </c>
      <c r="G50" s="94">
        <f t="shared" ref="G50:G57" si="44">IF(ISBLANK(F50)," - ",IF(H50=0,F50,F50+H50-1))</f>
        <v>43366</v>
      </c>
      <c r="H50" s="102">
        <v>7</v>
      </c>
      <c r="I50" s="103">
        <v>0</v>
      </c>
      <c r="J50" s="90">
        <f t="shared" ref="J50:J57" si="45">IF(OR(G50=0,F50=0)," - ",NETWORKDAYS(F50,G50))</f>
        <v>5</v>
      </c>
      <c r="K50" s="90"/>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row>
    <row r="51" spans="1:67" s="49" customFormat="1" ht="12" outlineLevel="2">
      <c r="A51" s="88" t="str">
        <f t="shared" si="42"/>
        <v>1.6.8</v>
      </c>
      <c r="B51" s="110" t="s">
        <v>64</v>
      </c>
      <c r="D51" s="50" t="str">
        <f t="shared" si="2"/>
        <v>N</v>
      </c>
      <c r="F51" s="101">
        <v>43360</v>
      </c>
      <c r="G51" s="94">
        <f t="shared" si="44"/>
        <v>43366</v>
      </c>
      <c r="H51" s="102">
        <v>7</v>
      </c>
      <c r="I51" s="103">
        <v>0</v>
      </c>
      <c r="J51" s="90">
        <f t="shared" si="45"/>
        <v>5</v>
      </c>
      <c r="K51" s="90"/>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row>
    <row r="52" spans="1:67" s="49" customFormat="1" ht="24" outlineLevel="2">
      <c r="A52" s="88" t="str">
        <f t="shared" si="42"/>
        <v>1.6.9</v>
      </c>
      <c r="B52" s="110" t="s">
        <v>65</v>
      </c>
      <c r="D52" s="50" t="str">
        <f t="shared" si="2"/>
        <v>N</v>
      </c>
      <c r="F52" s="101">
        <v>43360</v>
      </c>
      <c r="G52" s="94">
        <f t="shared" si="44"/>
        <v>43389</v>
      </c>
      <c r="H52" s="102">
        <v>30</v>
      </c>
      <c r="I52" s="103">
        <v>0</v>
      </c>
      <c r="J52" s="90">
        <f t="shared" si="45"/>
        <v>22</v>
      </c>
      <c r="K52" s="90"/>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row>
    <row r="53" spans="1:67" s="49" customFormat="1" ht="24" outlineLevel="2">
      <c r="A53" s="88" t="str">
        <f t="shared" si="42"/>
        <v>1.6.10</v>
      </c>
      <c r="B53" s="110" t="s">
        <v>66</v>
      </c>
      <c r="D53" s="50" t="str">
        <f t="shared" si="2"/>
        <v>N</v>
      </c>
      <c r="F53" s="101">
        <v>43360</v>
      </c>
      <c r="G53" s="94">
        <f t="shared" si="44"/>
        <v>43389</v>
      </c>
      <c r="H53" s="102">
        <v>30</v>
      </c>
      <c r="I53" s="103">
        <v>0</v>
      </c>
      <c r="J53" s="90">
        <f t="shared" si="45"/>
        <v>22</v>
      </c>
      <c r="K53" s="90"/>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row>
    <row r="54" spans="1:67" s="49" customFormat="1" ht="12" outlineLevel="1">
      <c r="A54" s="88" t="str">
        <f t="shared" si="5"/>
        <v>1.7</v>
      </c>
      <c r="B54" s="89" t="s">
        <v>69</v>
      </c>
      <c r="D54" s="50" t="str">
        <f t="shared" ref="D54:D57" si="46">IF(I54=100%,"Y","N")</f>
        <v>N</v>
      </c>
      <c r="F54" s="105">
        <v>43360</v>
      </c>
      <c r="G54" s="106">
        <f t="shared" ref="G54" si="47">F54+H54-1</f>
        <v>43366</v>
      </c>
      <c r="H54" s="107">
        <f>MAX(G55:G57)-F54+1</f>
        <v>7</v>
      </c>
      <c r="I54" s="108">
        <f>SUMPRODUCT(H55:H57,I55:I57)/SUM(H55:H57)</f>
        <v>0</v>
      </c>
      <c r="J54" s="90">
        <f t="shared" si="45"/>
        <v>5</v>
      </c>
      <c r="K54" s="90"/>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row>
    <row r="55" spans="1:67" s="49" customFormat="1" ht="12" outlineLevel="2">
      <c r="A55"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55" s="110" t="s">
        <v>70</v>
      </c>
      <c r="D55" s="50" t="str">
        <f t="shared" si="46"/>
        <v>N</v>
      </c>
      <c r="F55" s="101">
        <v>43360</v>
      </c>
      <c r="G55" s="94">
        <f t="shared" si="44"/>
        <v>43366</v>
      </c>
      <c r="H55" s="102">
        <v>7</v>
      </c>
      <c r="I55" s="103">
        <v>0</v>
      </c>
      <c r="J55" s="90">
        <f t="shared" si="45"/>
        <v>5</v>
      </c>
      <c r="K55" s="90"/>
      <c r="L55" s="91"/>
      <c r="M55" s="91"/>
      <c r="N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row>
    <row r="56" spans="1:67" s="49" customFormat="1" ht="24" outlineLevel="2">
      <c r="A56"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1.7.2</v>
      </c>
      <c r="B56" s="110" t="s">
        <v>71</v>
      </c>
      <c r="D56" s="50" t="str">
        <f t="shared" si="46"/>
        <v>N</v>
      </c>
      <c r="F56" s="101">
        <v>43360</v>
      </c>
      <c r="G56" s="94">
        <f t="shared" si="44"/>
        <v>43366</v>
      </c>
      <c r="H56" s="102">
        <v>7</v>
      </c>
      <c r="I56" s="103">
        <v>0</v>
      </c>
      <c r="J56" s="90">
        <f t="shared" si="45"/>
        <v>5</v>
      </c>
      <c r="K56" s="90"/>
      <c r="L56" s="91"/>
      <c r="M56" s="91"/>
      <c r="N56" s="91"/>
      <c r="O56" s="91"/>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row>
    <row r="57" spans="1:67" s="49" customFormat="1" ht="24" outlineLevel="2">
      <c r="A57"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1.7.3</v>
      </c>
      <c r="B57" s="110" t="s">
        <v>72</v>
      </c>
      <c r="D57" s="50" t="str">
        <f t="shared" si="46"/>
        <v>N</v>
      </c>
      <c r="F57" s="101">
        <v>43360</v>
      </c>
      <c r="G57" s="94">
        <f t="shared" si="44"/>
        <v>43366</v>
      </c>
      <c r="H57" s="102">
        <v>7</v>
      </c>
      <c r="I57" s="103">
        <v>0</v>
      </c>
      <c r="J57" s="90">
        <f t="shared" si="45"/>
        <v>5</v>
      </c>
      <c r="K57" s="90"/>
      <c r="L57" s="91"/>
      <c r="M57" s="91"/>
      <c r="N57" s="91"/>
      <c r="O57" s="91"/>
      <c r="P57" s="91"/>
      <c r="Q57" s="91"/>
      <c r="R57" s="91"/>
      <c r="S57" s="91"/>
      <c r="T57" s="91"/>
      <c r="U57" s="91"/>
      <c r="V57" s="91"/>
      <c r="W57" s="91"/>
      <c r="X57" s="91"/>
      <c r="Y57" s="91"/>
      <c r="Z57" s="91"/>
      <c r="AA57" s="91"/>
      <c r="AB57" s="91"/>
      <c r="AC57" s="91"/>
      <c r="AD57" s="91"/>
      <c r="AE57" s="91"/>
      <c r="AF57" s="91"/>
      <c r="AG57" s="91"/>
      <c r="AH57" s="91"/>
      <c r="AI57" s="91"/>
      <c r="AJ57" s="91"/>
      <c r="AK57" s="91"/>
      <c r="AL57" s="91"/>
      <c r="AM57" s="91"/>
      <c r="AN57" s="91"/>
      <c r="AO57" s="91"/>
      <c r="AP57" s="91"/>
      <c r="AQ57" s="91"/>
      <c r="AR57" s="91"/>
      <c r="AS57" s="91"/>
      <c r="AT57" s="91"/>
      <c r="AU57" s="91"/>
      <c r="AV57" s="91"/>
      <c r="AW57" s="91"/>
      <c r="AX57" s="91"/>
      <c r="AY57" s="91"/>
      <c r="AZ57" s="91"/>
      <c r="BA57" s="91"/>
      <c r="BB57" s="91"/>
      <c r="BC57" s="91"/>
      <c r="BD57" s="91"/>
      <c r="BE57" s="91"/>
      <c r="BF57" s="91"/>
      <c r="BG57" s="91"/>
      <c r="BH57" s="91"/>
      <c r="BI57" s="91"/>
      <c r="BJ57" s="91"/>
      <c r="BK57" s="91"/>
      <c r="BL57" s="91"/>
      <c r="BM57" s="91"/>
      <c r="BN57" s="91"/>
      <c r="BO57" s="91"/>
    </row>
    <row r="58" spans="1:67" s="49" customFormat="1" ht="12" outlineLevel="1">
      <c r="A58"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58" s="89" t="s">
        <v>73</v>
      </c>
      <c r="D58" s="50" t="str">
        <f t="shared" ref="D58:D61" si="48">IF(I58=100%,"Y","N")</f>
        <v>N</v>
      </c>
      <c r="F58" s="105">
        <v>43360</v>
      </c>
      <c r="G58" s="106">
        <f t="shared" ref="G58" si="49">F58+H58-1</f>
        <v>43362</v>
      </c>
      <c r="H58" s="107">
        <f>MAX(G59:G61)-F58+1</f>
        <v>3</v>
      </c>
      <c r="I58" s="108">
        <f>SUMPRODUCT(H59:H61,I59:I61)/SUM(H59:H61)</f>
        <v>0</v>
      </c>
      <c r="J58" s="90">
        <f t="shared" ref="J58:J61" si="50">IF(OR(G58=0,F58=0)," - ",NETWORKDAYS(F58,G58))</f>
        <v>3</v>
      </c>
      <c r="K58" s="90"/>
      <c r="L58" s="91"/>
      <c r="M58" s="91"/>
      <c r="N58" s="91"/>
      <c r="O58" s="91"/>
      <c r="P58" s="91"/>
      <c r="Q58" s="91"/>
      <c r="R58" s="91"/>
      <c r="S58" s="91"/>
      <c r="T58" s="91"/>
      <c r="U58" s="91"/>
      <c r="V58" s="91"/>
      <c r="W58" s="91"/>
      <c r="X58" s="91"/>
      <c r="Y58" s="91"/>
      <c r="Z58" s="91"/>
      <c r="AA58" s="91"/>
      <c r="AB58" s="91"/>
      <c r="AC58" s="91"/>
      <c r="AD58" s="91"/>
      <c r="AE58" s="91"/>
      <c r="AF58" s="91"/>
      <c r="AG58" s="91"/>
      <c r="AH58" s="91"/>
      <c r="AI58" s="91"/>
      <c r="AJ58" s="91"/>
      <c r="AK58" s="91"/>
      <c r="AL58" s="91"/>
      <c r="AM58" s="91"/>
      <c r="AN58" s="91"/>
      <c r="AO58" s="91"/>
      <c r="AP58" s="91"/>
      <c r="AQ58" s="91"/>
      <c r="AR58" s="91"/>
      <c r="AS58" s="91"/>
      <c r="AT58" s="91"/>
      <c r="AU58" s="91"/>
      <c r="AV58" s="91"/>
      <c r="AW58" s="91"/>
      <c r="AX58" s="91"/>
      <c r="AY58" s="91"/>
      <c r="AZ58" s="91"/>
      <c r="BA58" s="91"/>
      <c r="BB58" s="91"/>
      <c r="BC58" s="91"/>
      <c r="BD58" s="91"/>
      <c r="BE58" s="91"/>
      <c r="BF58" s="91"/>
      <c r="BG58" s="91"/>
      <c r="BH58" s="91"/>
      <c r="BI58" s="91"/>
      <c r="BJ58" s="91"/>
      <c r="BK58" s="91"/>
      <c r="BL58" s="91"/>
      <c r="BM58" s="91"/>
      <c r="BN58" s="91"/>
      <c r="BO58" s="91"/>
    </row>
    <row r="59" spans="1:67" s="49" customFormat="1" ht="12" outlineLevel="2">
      <c r="A59"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1.8.1</v>
      </c>
      <c r="B59" s="110" t="s">
        <v>74</v>
      </c>
      <c r="D59" s="50" t="str">
        <f t="shared" si="48"/>
        <v>N</v>
      </c>
      <c r="F59" s="101">
        <v>43360</v>
      </c>
      <c r="G59" s="94">
        <f t="shared" ref="G59:G61" si="51">IF(ISBLANK(F59)," - ",IF(H59=0,F59,F59+H59-1))</f>
        <v>43361</v>
      </c>
      <c r="H59" s="102">
        <v>2</v>
      </c>
      <c r="I59" s="103">
        <v>0</v>
      </c>
      <c r="J59" s="90">
        <f t="shared" si="50"/>
        <v>2</v>
      </c>
      <c r="K59" s="90"/>
      <c r="L59" s="91"/>
      <c r="M59" s="91"/>
      <c r="N59" s="91"/>
      <c r="O59" s="91"/>
      <c r="P59" s="91"/>
      <c r="Q59" s="91"/>
      <c r="R59" s="91"/>
      <c r="S59" s="91"/>
      <c r="T59" s="91"/>
      <c r="U59" s="91"/>
      <c r="V59" s="91"/>
      <c r="W59" s="91"/>
      <c r="X59" s="91"/>
      <c r="Y59" s="91"/>
      <c r="Z59" s="91"/>
      <c r="AA59" s="91"/>
      <c r="AB59" s="91"/>
      <c r="AC59" s="91"/>
      <c r="AD59" s="91"/>
      <c r="AE59" s="91"/>
      <c r="AF59" s="91"/>
      <c r="AG59" s="91"/>
      <c r="AH59" s="91"/>
      <c r="AI59" s="91"/>
      <c r="AJ59" s="91"/>
      <c r="AK59" s="91"/>
      <c r="AL59" s="91"/>
      <c r="AM59" s="91"/>
      <c r="AN59" s="91"/>
      <c r="AO59" s="91"/>
      <c r="AP59" s="91"/>
      <c r="AQ59" s="91"/>
      <c r="AR59" s="91"/>
      <c r="AS59" s="91"/>
      <c r="AT59" s="91"/>
      <c r="AU59" s="91"/>
      <c r="AV59" s="91"/>
      <c r="AW59" s="91"/>
      <c r="AX59" s="91"/>
      <c r="AY59" s="91"/>
      <c r="AZ59" s="91"/>
      <c r="BA59" s="91"/>
      <c r="BB59" s="91"/>
      <c r="BC59" s="91"/>
      <c r="BD59" s="91"/>
      <c r="BE59" s="91"/>
      <c r="BF59" s="91"/>
      <c r="BG59" s="91"/>
      <c r="BH59" s="91"/>
      <c r="BI59" s="91"/>
      <c r="BJ59" s="91"/>
      <c r="BK59" s="91"/>
      <c r="BL59" s="91"/>
      <c r="BM59" s="91"/>
      <c r="BN59" s="91"/>
      <c r="BO59" s="91"/>
    </row>
    <row r="60" spans="1:67" s="49" customFormat="1" ht="12" outlineLevel="2">
      <c r="A60"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1.8.2</v>
      </c>
      <c r="B60" s="110" t="s">
        <v>75</v>
      </c>
      <c r="D60" s="50" t="str">
        <f t="shared" si="48"/>
        <v>N</v>
      </c>
      <c r="F60" s="101">
        <v>43360</v>
      </c>
      <c r="G60" s="94">
        <f t="shared" si="51"/>
        <v>43362</v>
      </c>
      <c r="H60" s="102">
        <v>3</v>
      </c>
      <c r="I60" s="103">
        <v>0</v>
      </c>
      <c r="J60" s="90">
        <f t="shared" si="50"/>
        <v>3</v>
      </c>
      <c r="K60" s="90"/>
      <c r="L60" s="91"/>
      <c r="M60" s="91"/>
      <c r="N60" s="91"/>
      <c r="O60" s="91"/>
      <c r="P60" s="91"/>
      <c r="Q60" s="91"/>
      <c r="R60" s="91"/>
      <c r="S60" s="91"/>
      <c r="T60" s="91"/>
      <c r="U60" s="91"/>
      <c r="V60" s="91"/>
      <c r="W60" s="91"/>
      <c r="X60" s="91"/>
      <c r="Y60" s="91"/>
      <c r="Z60" s="91"/>
      <c r="AA60" s="91"/>
      <c r="AB60" s="91"/>
      <c r="AC60" s="91"/>
      <c r="AD60" s="91"/>
      <c r="AE60" s="91"/>
      <c r="AF60" s="91"/>
      <c r="AG60" s="91"/>
      <c r="AH60" s="91"/>
      <c r="AI60" s="91"/>
      <c r="AJ60" s="91"/>
      <c r="AK60" s="91"/>
      <c r="AL60" s="91"/>
      <c r="AM60" s="91"/>
      <c r="AN60" s="91"/>
      <c r="AO60" s="91"/>
      <c r="AP60" s="91"/>
      <c r="AQ60" s="91"/>
      <c r="AR60" s="91"/>
      <c r="AS60" s="91"/>
      <c r="AT60" s="91"/>
      <c r="AU60" s="91"/>
      <c r="AV60" s="91"/>
      <c r="AW60" s="91"/>
      <c r="AX60" s="91"/>
      <c r="AY60" s="91"/>
      <c r="AZ60" s="91"/>
      <c r="BA60" s="91"/>
      <c r="BB60" s="91"/>
      <c r="BC60" s="91"/>
      <c r="BD60" s="91"/>
      <c r="BE60" s="91"/>
      <c r="BF60" s="91"/>
      <c r="BG60" s="91"/>
      <c r="BH60" s="91"/>
      <c r="BI60" s="91"/>
      <c r="BJ60" s="91"/>
      <c r="BK60" s="91"/>
      <c r="BL60" s="91"/>
      <c r="BM60" s="91"/>
      <c r="BN60" s="91"/>
      <c r="BO60" s="91"/>
    </row>
    <row r="61" spans="1:67" s="49" customFormat="1" ht="12" outlineLevel="2">
      <c r="A61"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1.8.3</v>
      </c>
      <c r="B61" s="110" t="s">
        <v>76</v>
      </c>
      <c r="D61" s="50" t="str">
        <f t="shared" si="48"/>
        <v>N</v>
      </c>
      <c r="F61" s="101">
        <v>43360</v>
      </c>
      <c r="G61" s="94">
        <f t="shared" si="51"/>
        <v>43362</v>
      </c>
      <c r="H61" s="102">
        <v>3</v>
      </c>
      <c r="I61" s="103">
        <v>0</v>
      </c>
      <c r="J61" s="90">
        <f t="shared" si="50"/>
        <v>3</v>
      </c>
      <c r="K61" s="90"/>
      <c r="L61" s="91"/>
      <c r="M61" s="91"/>
      <c r="N61" s="91"/>
      <c r="O61" s="91"/>
      <c r="P61" s="91"/>
      <c r="Q61" s="91"/>
      <c r="R61" s="91"/>
      <c r="S61" s="91"/>
      <c r="T61" s="91"/>
      <c r="U61" s="91"/>
      <c r="V61" s="91"/>
      <c r="W61" s="91"/>
      <c r="X61" s="91"/>
      <c r="Y61" s="91"/>
      <c r="Z61" s="91"/>
      <c r="AA61" s="91"/>
      <c r="AB61" s="91"/>
      <c r="AC61" s="91"/>
      <c r="AD61" s="91"/>
      <c r="AE61" s="91"/>
      <c r="AF61" s="91"/>
      <c r="AG61" s="91"/>
      <c r="AH61" s="91"/>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1"/>
      <c r="BM61" s="91"/>
      <c r="BN61" s="91"/>
      <c r="BO61" s="91"/>
    </row>
    <row r="62" spans="1:67" s="49" customFormat="1" ht="12" outlineLevel="1">
      <c r="A62"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1.9</v>
      </c>
      <c r="B62" s="89" t="s">
        <v>92</v>
      </c>
      <c r="D62" s="50" t="str">
        <f t="shared" ref="D62:D64" si="52">IF(I62=100%,"Y","N")</f>
        <v>N</v>
      </c>
      <c r="F62" s="105">
        <v>43360</v>
      </c>
      <c r="G62" s="106">
        <f t="shared" ref="G62" si="53">F62+H62-1</f>
        <v>43362</v>
      </c>
      <c r="H62" s="107">
        <f>MAX(G63:G64)-F62+1</f>
        <v>3</v>
      </c>
      <c r="I62" s="108">
        <f>SUMPRODUCT(H63:H64,I63:I64)/SUM(H63:H64)</f>
        <v>0</v>
      </c>
      <c r="J62" s="90">
        <f t="shared" ref="J62:J64" si="54">IF(OR(G62=0,F62=0)," - ",NETWORKDAYS(F62,G62))</f>
        <v>3</v>
      </c>
      <c r="K62" s="90"/>
      <c r="L62" s="91"/>
      <c r="M62" s="91"/>
      <c r="N62" s="91"/>
      <c r="O62" s="91"/>
      <c r="P62" s="91"/>
      <c r="Q62" s="91"/>
      <c r="R62" s="91"/>
      <c r="S62" s="91"/>
      <c r="T62" s="91"/>
      <c r="U62" s="91"/>
      <c r="V62" s="91"/>
      <c r="W62" s="91"/>
      <c r="X62" s="91"/>
      <c r="Y62" s="91"/>
      <c r="Z62" s="91"/>
      <c r="AA62" s="91"/>
      <c r="AB62" s="91"/>
      <c r="AC62" s="91"/>
      <c r="AD62" s="91"/>
      <c r="AE62" s="91"/>
      <c r="AF62" s="91"/>
      <c r="AG62" s="91"/>
      <c r="AH62" s="91"/>
      <c r="AI62" s="91"/>
      <c r="AJ62" s="91"/>
      <c r="AK62" s="91"/>
      <c r="AL62" s="91"/>
      <c r="AM62" s="91"/>
      <c r="AN62" s="91"/>
      <c r="AO62" s="91"/>
      <c r="AP62" s="91"/>
      <c r="AQ62" s="91"/>
      <c r="AR62" s="91"/>
      <c r="AS62" s="91"/>
      <c r="AT62" s="91"/>
      <c r="AU62" s="91"/>
      <c r="AV62" s="91"/>
      <c r="AW62" s="91"/>
      <c r="AX62" s="91"/>
      <c r="AY62" s="91"/>
      <c r="AZ62" s="91"/>
      <c r="BA62" s="91"/>
      <c r="BB62" s="91"/>
      <c r="BC62" s="91"/>
      <c r="BD62" s="91"/>
      <c r="BE62" s="91"/>
      <c r="BF62" s="91"/>
      <c r="BG62" s="91"/>
      <c r="BH62" s="91"/>
      <c r="BI62" s="91"/>
      <c r="BJ62" s="91"/>
      <c r="BK62" s="91"/>
      <c r="BL62" s="91"/>
      <c r="BM62" s="91"/>
      <c r="BN62" s="91"/>
      <c r="BO62" s="91"/>
    </row>
    <row r="63" spans="1:67" s="49" customFormat="1" ht="12" outlineLevel="2">
      <c r="A63"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1.9.1</v>
      </c>
      <c r="B63" s="110" t="s">
        <v>93</v>
      </c>
      <c r="D63" s="50" t="str">
        <f t="shared" si="52"/>
        <v>N</v>
      </c>
      <c r="F63" s="101">
        <v>43360</v>
      </c>
      <c r="G63" s="94">
        <f t="shared" ref="G63:G65" si="55">IF(ISBLANK(F63)," - ",IF(H63=0,F63,F63+H63-1))</f>
        <v>43362</v>
      </c>
      <c r="H63" s="102">
        <v>3</v>
      </c>
      <c r="I63" s="103">
        <v>0</v>
      </c>
      <c r="J63" s="90">
        <f t="shared" si="54"/>
        <v>3</v>
      </c>
      <c r="K63" s="90"/>
      <c r="L63" s="91"/>
      <c r="M63" s="91"/>
      <c r="N63" s="91"/>
      <c r="O63" s="91"/>
      <c r="P63" s="91"/>
      <c r="Q63" s="91"/>
      <c r="R63" s="91"/>
      <c r="S63" s="91"/>
      <c r="T63" s="91"/>
      <c r="U63" s="91"/>
      <c r="V63" s="91"/>
      <c r="W63" s="91"/>
      <c r="X63" s="91"/>
      <c r="Y63" s="91"/>
      <c r="Z63" s="91"/>
      <c r="AA63" s="91"/>
      <c r="AB63" s="91"/>
      <c r="AC63" s="91"/>
      <c r="AD63" s="91"/>
      <c r="AE63" s="91"/>
      <c r="AF63" s="91"/>
      <c r="AG63" s="91"/>
      <c r="AH63" s="91"/>
      <c r="AI63" s="91"/>
      <c r="AJ63" s="91"/>
      <c r="AK63" s="91"/>
      <c r="AL63" s="91"/>
      <c r="AM63" s="91"/>
      <c r="AN63" s="91"/>
      <c r="AO63" s="91"/>
      <c r="AP63" s="91"/>
      <c r="AQ63" s="91"/>
      <c r="AR63" s="91"/>
      <c r="AS63" s="91"/>
      <c r="AT63" s="91"/>
      <c r="AU63" s="91"/>
      <c r="AV63" s="91"/>
      <c r="AW63" s="91"/>
      <c r="AX63" s="91"/>
      <c r="AY63" s="91"/>
      <c r="AZ63" s="91"/>
      <c r="BA63" s="91"/>
      <c r="BB63" s="91"/>
      <c r="BC63" s="91"/>
      <c r="BD63" s="91"/>
      <c r="BE63" s="91"/>
      <c r="BF63" s="91"/>
      <c r="BG63" s="91"/>
      <c r="BH63" s="91"/>
      <c r="BI63" s="91"/>
      <c r="BJ63" s="91"/>
      <c r="BK63" s="91"/>
      <c r="BL63" s="91"/>
      <c r="BM63" s="91"/>
      <c r="BN63" s="91"/>
      <c r="BO63" s="91"/>
    </row>
    <row r="64" spans="1:67" s="49" customFormat="1" ht="12" outlineLevel="2">
      <c r="A64"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1.9.2</v>
      </c>
      <c r="B64" s="110" t="s">
        <v>94</v>
      </c>
      <c r="D64" s="50" t="str">
        <f t="shared" si="52"/>
        <v>N</v>
      </c>
      <c r="F64" s="101">
        <v>43360</v>
      </c>
      <c r="G64" s="94">
        <f t="shared" si="55"/>
        <v>43362</v>
      </c>
      <c r="H64" s="102">
        <v>3</v>
      </c>
      <c r="I64" s="103">
        <v>0</v>
      </c>
      <c r="J64" s="90">
        <f t="shared" si="54"/>
        <v>3</v>
      </c>
      <c r="K64" s="90"/>
      <c r="L64" s="91"/>
      <c r="M64" s="91"/>
      <c r="N64" s="91"/>
      <c r="O64" s="91"/>
      <c r="P64" s="91"/>
      <c r="Q64" s="91"/>
      <c r="R64" s="91"/>
      <c r="S64" s="91"/>
      <c r="T64" s="91"/>
      <c r="U64" s="91"/>
      <c r="V64" s="91"/>
      <c r="W64" s="91"/>
      <c r="X64" s="91"/>
      <c r="Y64" s="91"/>
      <c r="Z64" s="91"/>
      <c r="AA64" s="91"/>
      <c r="AB64" s="91"/>
      <c r="AC64" s="91"/>
      <c r="AD64" s="91"/>
      <c r="AE64" s="91"/>
      <c r="AF64" s="91"/>
      <c r="AG64" s="91"/>
      <c r="AH64" s="91"/>
      <c r="AI64" s="91"/>
      <c r="AJ64" s="91"/>
      <c r="AK64" s="91"/>
      <c r="AL64" s="91"/>
      <c r="AM64" s="91"/>
      <c r="AN64" s="91"/>
      <c r="AO64" s="91"/>
      <c r="AP64" s="91"/>
      <c r="AQ64" s="91"/>
      <c r="AR64" s="91"/>
      <c r="AS64" s="91"/>
      <c r="AT64" s="91"/>
      <c r="AU64" s="91"/>
      <c r="AV64" s="91"/>
      <c r="AW64" s="91"/>
      <c r="AX64" s="91"/>
      <c r="AY64" s="91"/>
      <c r="AZ64" s="91"/>
      <c r="BA64" s="91"/>
      <c r="BB64" s="91"/>
      <c r="BC64" s="91"/>
      <c r="BD64" s="91"/>
      <c r="BE64" s="91"/>
      <c r="BF64" s="91"/>
      <c r="BG64" s="91"/>
      <c r="BH64" s="91"/>
      <c r="BI64" s="91"/>
      <c r="BJ64" s="91"/>
      <c r="BK64" s="91"/>
      <c r="BL64" s="91"/>
      <c r="BM64" s="91"/>
      <c r="BN64" s="91"/>
      <c r="BO64" s="91"/>
    </row>
    <row r="65" spans="1:67" s="52" customFormat="1">
      <c r="A65" s="82" t="str">
        <f>IF(ISERROR(VALUE(SUBSTITUTE(prevWBS,".",""))),"1",IF(ISERROR(FIND("`",SUBSTITUTE(prevWBS,".","`",1))),TEXT(VALUE(prevWBS)+1,"#"),TEXT(VALUE(LEFT(prevWBS,FIND("`",SUBSTITUTE(prevWBS,".","`",1))-1))+1,"#")))</f>
        <v>2</v>
      </c>
      <c r="B65" s="83" t="s">
        <v>78</v>
      </c>
      <c r="D65" s="53" t="str">
        <f t="shared" si="2"/>
        <v>N</v>
      </c>
      <c r="F65" s="84">
        <f>F66</f>
        <v>43360</v>
      </c>
      <c r="G65" s="84">
        <f t="shared" si="55"/>
        <v>43404</v>
      </c>
      <c r="H65" s="85">
        <f>MAX(G66:G112)-F65+1</f>
        <v>45</v>
      </c>
      <c r="I65" s="104">
        <f>SUM(I66+I69+I72)/3</f>
        <v>0.45473251028806588</v>
      </c>
      <c r="J65" s="86">
        <f t="shared" si="7"/>
        <v>33</v>
      </c>
      <c r="K65" s="86"/>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row>
    <row r="66" spans="1:67" s="49" customFormat="1" ht="12" outlineLevel="1">
      <c r="A66"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6" s="113" t="s">
        <v>91</v>
      </c>
      <c r="D66" s="50" t="str">
        <f t="shared" ref="D66:D68" si="56">IF(I66=100%,"Y","N")</f>
        <v>N</v>
      </c>
      <c r="F66" s="105">
        <v>43360</v>
      </c>
      <c r="G66" s="106">
        <f t="shared" ref="G66" si="57">F66+H66-1</f>
        <v>43381</v>
      </c>
      <c r="H66" s="107">
        <f>MAX(G67:G69)-F66+1</f>
        <v>22</v>
      </c>
      <c r="I66" s="108">
        <f>SUMPRODUCT(H67:H68,I67:I68)/SUM(H67:H68)</f>
        <v>0.5</v>
      </c>
      <c r="J66" s="90">
        <f t="shared" ref="J66:J68" si="58">IF(OR(G66=0,F66=0)," - ",NETWORKDAYS(F66,G66))</f>
        <v>16</v>
      </c>
      <c r="K66" s="90"/>
      <c r="L66" s="91"/>
      <c r="M66" s="91"/>
      <c r="N66" s="91"/>
      <c r="O66" s="91"/>
      <c r="P66" s="91"/>
      <c r="Q66" s="91"/>
      <c r="R66" s="91"/>
      <c r="S66" s="91"/>
      <c r="T66" s="91"/>
      <c r="U66" s="91"/>
      <c r="V66" s="91"/>
      <c r="W66" s="91"/>
      <c r="X66" s="91"/>
      <c r="Y66" s="91"/>
      <c r="Z66" s="91"/>
      <c r="AA66" s="91"/>
      <c r="AB66" s="91"/>
      <c r="AC66" s="91"/>
      <c r="AD66" s="91"/>
      <c r="AE66" s="91"/>
      <c r="AF66" s="91"/>
      <c r="AG66" s="91"/>
      <c r="AH66" s="91"/>
      <c r="AI66" s="91"/>
      <c r="AJ66" s="91"/>
      <c r="AK66" s="91"/>
      <c r="AL66" s="91"/>
      <c r="AM66" s="91"/>
      <c r="AN66" s="91"/>
      <c r="AO66" s="91"/>
      <c r="AP66" s="91"/>
      <c r="AQ66" s="91"/>
      <c r="AR66" s="91"/>
      <c r="AS66" s="91"/>
      <c r="AT66" s="91"/>
      <c r="AU66" s="91"/>
      <c r="AV66" s="91"/>
      <c r="AW66" s="91"/>
      <c r="AX66" s="91"/>
      <c r="AY66" s="91"/>
      <c r="AZ66" s="91"/>
      <c r="BA66" s="91"/>
      <c r="BB66" s="91"/>
      <c r="BC66" s="91"/>
      <c r="BD66" s="91"/>
      <c r="BE66" s="91"/>
      <c r="BF66" s="91"/>
      <c r="BG66" s="91"/>
      <c r="BH66" s="91"/>
      <c r="BI66" s="91"/>
      <c r="BJ66" s="91"/>
      <c r="BK66" s="91"/>
      <c r="BL66" s="91"/>
      <c r="BM66" s="91"/>
      <c r="BN66" s="91"/>
      <c r="BO66" s="91"/>
    </row>
    <row r="67" spans="1:67" s="49" customFormat="1" ht="12" outlineLevel="2">
      <c r="A67"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67" s="92" t="s">
        <v>81</v>
      </c>
      <c r="D67" s="50" t="str">
        <f t="shared" si="56"/>
        <v>N</v>
      </c>
      <c r="F67" s="101">
        <v>43360</v>
      </c>
      <c r="G67" s="94">
        <f t="shared" ref="G67:G68" si="59">IF(ISBLANK(F67)," - ",IF(H67=0,F67,F67+H67-1))</f>
        <v>43361</v>
      </c>
      <c r="H67" s="102">
        <v>2</v>
      </c>
      <c r="I67" s="103">
        <v>0.5</v>
      </c>
      <c r="J67" s="90">
        <f t="shared" si="58"/>
        <v>2</v>
      </c>
      <c r="K67" s="90"/>
      <c r="L67" s="91"/>
      <c r="M67" s="91"/>
      <c r="N67" s="91"/>
      <c r="O67" s="91"/>
      <c r="P67" s="91"/>
      <c r="Q67" s="91"/>
      <c r="R67" s="91"/>
      <c r="S67" s="91"/>
      <c r="T67" s="91"/>
      <c r="U67" s="91"/>
      <c r="V67" s="91"/>
      <c r="W67" s="91"/>
      <c r="X67" s="91"/>
      <c r="Y67" s="91"/>
      <c r="Z67" s="91"/>
      <c r="AA67" s="91"/>
      <c r="AB67" s="91"/>
      <c r="AC67" s="91"/>
      <c r="AD67" s="91"/>
      <c r="AE67" s="91"/>
      <c r="AF67" s="91"/>
      <c r="AG67" s="91"/>
      <c r="AH67" s="91"/>
      <c r="AI67" s="91"/>
      <c r="AJ67" s="91"/>
      <c r="AK67" s="91"/>
      <c r="AL67" s="91"/>
      <c r="AM67" s="91"/>
      <c r="AN67" s="91"/>
      <c r="AO67" s="91"/>
      <c r="AP67" s="91"/>
      <c r="AQ67" s="91"/>
      <c r="AR67" s="91"/>
      <c r="AS67" s="91"/>
      <c r="AT67" s="91"/>
      <c r="AU67" s="91"/>
      <c r="AV67" s="91"/>
      <c r="AW67" s="91"/>
      <c r="AX67" s="91"/>
      <c r="AY67" s="91"/>
      <c r="AZ67" s="91"/>
      <c r="BA67" s="91"/>
      <c r="BB67" s="91"/>
      <c r="BC67" s="91"/>
      <c r="BD67" s="91"/>
      <c r="BE67" s="91"/>
      <c r="BF67" s="91"/>
      <c r="BG67" s="91"/>
      <c r="BH67" s="91"/>
      <c r="BI67" s="91"/>
      <c r="BJ67" s="91"/>
      <c r="BK67" s="91"/>
      <c r="BL67" s="91"/>
      <c r="BM67" s="91"/>
      <c r="BN67" s="91"/>
      <c r="BO67" s="91"/>
    </row>
    <row r="68" spans="1:67" s="49" customFormat="1" ht="12" outlineLevel="2">
      <c r="A68"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68" s="92" t="s">
        <v>82</v>
      </c>
      <c r="D68" s="50" t="str">
        <f t="shared" si="56"/>
        <v>N</v>
      </c>
      <c r="F68" s="101">
        <v>43360</v>
      </c>
      <c r="G68" s="94">
        <f t="shared" si="59"/>
        <v>43362</v>
      </c>
      <c r="H68" s="102">
        <v>3</v>
      </c>
      <c r="I68" s="103">
        <v>0.5</v>
      </c>
      <c r="J68" s="90">
        <f t="shared" si="58"/>
        <v>3</v>
      </c>
      <c r="K68" s="90"/>
      <c r="L68" s="91"/>
      <c r="M68" s="91"/>
      <c r="N68" s="91"/>
      <c r="O68" s="91"/>
      <c r="P68" s="91"/>
      <c r="Q68" s="91"/>
      <c r="R68" s="91"/>
      <c r="S68" s="91"/>
      <c r="T68" s="91"/>
      <c r="U68" s="91"/>
      <c r="V68" s="91"/>
      <c r="W68" s="91"/>
      <c r="X68" s="91"/>
      <c r="Y68" s="91"/>
      <c r="Z68" s="91"/>
      <c r="AA68" s="91"/>
      <c r="AB68" s="91"/>
      <c r="AC68" s="91"/>
      <c r="AD68" s="91"/>
      <c r="AE68" s="91"/>
      <c r="AF68" s="91"/>
      <c r="AG68" s="91"/>
      <c r="AH68" s="91"/>
      <c r="AI68" s="91"/>
      <c r="AJ68" s="91"/>
      <c r="AK68" s="91"/>
      <c r="AL68" s="91"/>
      <c r="AM68" s="91"/>
      <c r="AN68" s="91"/>
      <c r="AO68" s="91"/>
      <c r="AP68" s="91"/>
      <c r="AQ68" s="91"/>
      <c r="AR68" s="91"/>
      <c r="AS68" s="91"/>
      <c r="AT68" s="91"/>
      <c r="AU68" s="91"/>
      <c r="AV68" s="91"/>
      <c r="AW68" s="91"/>
      <c r="AX68" s="91"/>
      <c r="AY68" s="91"/>
      <c r="AZ68" s="91"/>
      <c r="BA68" s="91"/>
      <c r="BB68" s="91"/>
      <c r="BC68" s="91"/>
      <c r="BD68" s="91"/>
      <c r="BE68" s="91"/>
      <c r="BF68" s="91"/>
      <c r="BG68" s="91"/>
      <c r="BH68" s="91"/>
      <c r="BI68" s="91"/>
      <c r="BJ68" s="91"/>
      <c r="BK68" s="91"/>
      <c r="BL68" s="91"/>
      <c r="BM68" s="91"/>
      <c r="BN68" s="91"/>
      <c r="BO68" s="91"/>
    </row>
    <row r="69" spans="1:67" s="49" customFormat="1" ht="24" outlineLevel="1">
      <c r="A69"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69" s="113" t="s">
        <v>79</v>
      </c>
      <c r="D69" s="50" t="str">
        <f t="shared" si="2"/>
        <v>N</v>
      </c>
      <c r="F69" s="105">
        <v>43360</v>
      </c>
      <c r="G69" s="106">
        <f t="shared" ref="G69" si="60">F69+H69-1</f>
        <v>43381</v>
      </c>
      <c r="H69" s="107">
        <f>MAX(G70:G72)-F69+1</f>
        <v>22</v>
      </c>
      <c r="I69" s="108">
        <f>SUMPRODUCT(H70:H71,I70:I71)/SUM(H70:H71)</f>
        <v>0.5</v>
      </c>
      <c r="J69" s="90">
        <f t="shared" si="7"/>
        <v>16</v>
      </c>
      <c r="K69" s="90"/>
      <c r="L69" s="91"/>
      <c r="M69" s="91"/>
      <c r="N69" s="91"/>
      <c r="O69" s="91"/>
      <c r="P69" s="91"/>
      <c r="Q69" s="91"/>
      <c r="R69" s="91"/>
      <c r="S69" s="91"/>
      <c r="T69" s="91"/>
      <c r="U69" s="91"/>
      <c r="V69" s="91"/>
      <c r="W69" s="91"/>
      <c r="X69" s="91"/>
      <c r="Y69" s="91"/>
      <c r="Z69" s="91"/>
      <c r="AA69" s="91"/>
      <c r="AB69" s="91"/>
      <c r="AC69" s="91"/>
      <c r="AD69" s="91"/>
      <c r="AE69" s="91"/>
      <c r="AF69" s="91"/>
      <c r="AG69" s="91"/>
      <c r="AH69" s="91"/>
      <c r="AI69" s="91"/>
      <c r="AJ69" s="91"/>
      <c r="AK69" s="91"/>
      <c r="AL69" s="91"/>
      <c r="AM69" s="91"/>
      <c r="AN69" s="91"/>
      <c r="AO69" s="91"/>
      <c r="AP69" s="91"/>
      <c r="AQ69" s="91"/>
      <c r="AR69" s="91"/>
      <c r="AS69" s="91"/>
      <c r="AT69" s="91"/>
      <c r="AU69" s="91"/>
      <c r="AV69" s="91"/>
      <c r="AW69" s="91"/>
      <c r="AX69" s="91"/>
      <c r="AY69" s="91"/>
      <c r="AZ69" s="91"/>
      <c r="BA69" s="91"/>
      <c r="BB69" s="91"/>
      <c r="BC69" s="91"/>
      <c r="BD69" s="91"/>
      <c r="BE69" s="91"/>
      <c r="BF69" s="91"/>
      <c r="BG69" s="91"/>
      <c r="BH69" s="91"/>
      <c r="BI69" s="91"/>
      <c r="BJ69" s="91"/>
      <c r="BK69" s="91"/>
      <c r="BL69" s="91"/>
      <c r="BM69" s="91"/>
      <c r="BN69" s="91"/>
      <c r="BO69" s="91"/>
    </row>
    <row r="70" spans="1:67" s="49" customFormat="1" ht="12" outlineLevel="2">
      <c r="A70"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70" s="92" t="s">
        <v>80</v>
      </c>
      <c r="D70" s="50" t="str">
        <f t="shared" si="2"/>
        <v>N</v>
      </c>
      <c r="F70" s="101">
        <v>43360</v>
      </c>
      <c r="G70" s="94">
        <f t="shared" si="31"/>
        <v>43361</v>
      </c>
      <c r="H70" s="102">
        <v>2</v>
      </c>
      <c r="I70" s="103">
        <v>0.5</v>
      </c>
      <c r="J70" s="90">
        <f t="shared" si="7"/>
        <v>2</v>
      </c>
      <c r="K70" s="90"/>
      <c r="L70" s="91"/>
      <c r="M70" s="91"/>
      <c r="N70" s="91"/>
      <c r="O70" s="91"/>
      <c r="P70" s="91"/>
      <c r="Q70" s="91"/>
      <c r="R70" s="91"/>
      <c r="S70" s="91"/>
      <c r="T70" s="91"/>
      <c r="U70" s="91"/>
      <c r="V70" s="91"/>
      <c r="W70" s="91"/>
      <c r="X70" s="91"/>
      <c r="Y70" s="91"/>
      <c r="Z70" s="91"/>
      <c r="AA70" s="91"/>
      <c r="AB70" s="91"/>
      <c r="AC70" s="91"/>
      <c r="AD70" s="91"/>
      <c r="AE70" s="91"/>
      <c r="AF70" s="91"/>
      <c r="AG70" s="91"/>
      <c r="AH70" s="91"/>
      <c r="AI70" s="91"/>
      <c r="AJ70" s="91"/>
      <c r="AK70" s="91"/>
      <c r="AL70" s="91"/>
      <c r="AM70" s="91"/>
      <c r="AN70" s="91"/>
      <c r="AO70" s="91"/>
      <c r="AP70" s="91"/>
      <c r="AQ70" s="91"/>
      <c r="AR70" s="91"/>
      <c r="AS70" s="91"/>
      <c r="AT70" s="91"/>
      <c r="AU70" s="91"/>
      <c r="AV70" s="91"/>
      <c r="AW70" s="91"/>
      <c r="AX70" s="91"/>
      <c r="AY70" s="91"/>
      <c r="AZ70" s="91"/>
      <c r="BA70" s="91"/>
      <c r="BB70" s="91"/>
      <c r="BC70" s="91"/>
      <c r="BD70" s="91"/>
      <c r="BE70" s="91"/>
      <c r="BF70" s="91"/>
      <c r="BG70" s="91"/>
      <c r="BH70" s="91"/>
      <c r="BI70" s="91"/>
      <c r="BJ70" s="91"/>
      <c r="BK70" s="91"/>
      <c r="BL70" s="91"/>
      <c r="BM70" s="91"/>
      <c r="BN70" s="91"/>
      <c r="BO70" s="91"/>
    </row>
    <row r="71" spans="1:67" s="49" customFormat="1" ht="12" outlineLevel="2">
      <c r="A71" s="8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71" s="92" t="s">
        <v>95</v>
      </c>
      <c r="D71" s="50" t="str">
        <f t="shared" si="2"/>
        <v>N</v>
      </c>
      <c r="F71" s="101">
        <v>43360</v>
      </c>
      <c r="G71" s="94">
        <f t="shared" si="31"/>
        <v>43362</v>
      </c>
      <c r="H71" s="102">
        <v>3</v>
      </c>
      <c r="I71" s="103">
        <v>0.5</v>
      </c>
      <c r="J71" s="90">
        <f t="shared" si="7"/>
        <v>3</v>
      </c>
      <c r="K71" s="90"/>
      <c r="L71" s="91"/>
      <c r="M71" s="91"/>
      <c r="N71" s="91"/>
      <c r="O71" s="91"/>
      <c r="P71" s="91"/>
      <c r="Q71" s="91"/>
      <c r="R71" s="91"/>
      <c r="S71" s="91"/>
      <c r="T71" s="91"/>
      <c r="U71" s="91"/>
      <c r="V71" s="91"/>
      <c r="W71" s="91"/>
      <c r="X71" s="91"/>
      <c r="Y71" s="91"/>
      <c r="Z71" s="91"/>
      <c r="AA71" s="91"/>
      <c r="AB71" s="91"/>
      <c r="AC71" s="91"/>
      <c r="AD71" s="91"/>
      <c r="AE71" s="91"/>
      <c r="AF71" s="91"/>
      <c r="AG71" s="91"/>
      <c r="AH71" s="91"/>
      <c r="AI71" s="91"/>
      <c r="AJ71" s="91"/>
      <c r="AK71" s="91"/>
      <c r="AL71" s="91"/>
      <c r="AM71" s="91"/>
      <c r="AN71" s="91"/>
      <c r="AO71" s="91"/>
      <c r="AP71" s="91"/>
      <c r="AQ71" s="91"/>
      <c r="AR71" s="91"/>
      <c r="AS71" s="91"/>
      <c r="AT71" s="91"/>
      <c r="AU71" s="91"/>
      <c r="AV71" s="91"/>
      <c r="AW71" s="91"/>
      <c r="AX71" s="91"/>
      <c r="AY71" s="91"/>
      <c r="AZ71" s="91"/>
      <c r="BA71" s="91"/>
      <c r="BB71" s="91"/>
      <c r="BC71" s="91"/>
      <c r="BD71" s="91"/>
      <c r="BE71" s="91"/>
      <c r="BF71" s="91"/>
      <c r="BG71" s="91"/>
      <c r="BH71" s="91"/>
      <c r="BI71" s="91"/>
      <c r="BJ71" s="91"/>
      <c r="BK71" s="91"/>
      <c r="BL71" s="91"/>
      <c r="BM71" s="91"/>
      <c r="BN71" s="91"/>
      <c r="BO71" s="91"/>
    </row>
    <row r="72" spans="1:67" s="49" customFormat="1" ht="12" outlineLevel="1">
      <c r="A72"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2" s="114" t="s">
        <v>83</v>
      </c>
      <c r="D72" s="50" t="str">
        <f t="shared" si="2"/>
        <v>N</v>
      </c>
      <c r="F72" s="105">
        <v>43368</v>
      </c>
      <c r="G72" s="106">
        <f t="shared" ref="G72" si="61">F72+H72-1</f>
        <v>43381</v>
      </c>
      <c r="H72" s="107">
        <f>MAX(G73:G75)-F72+1</f>
        <v>14</v>
      </c>
      <c r="I72" s="108">
        <f>SUMPRODUCT(H73:H80,I73:I80)/SUM(H73:H80)</f>
        <v>0.36419753086419754</v>
      </c>
      <c r="J72" s="90">
        <f t="shared" si="7"/>
        <v>10</v>
      </c>
      <c r="K72" s="90"/>
      <c r="L72" s="91"/>
      <c r="M72" s="91"/>
      <c r="N72" s="91"/>
      <c r="O72" s="91"/>
      <c r="P72" s="91"/>
      <c r="Q72" s="91"/>
      <c r="R72" s="91"/>
      <c r="S72" s="91"/>
      <c r="T72" s="91"/>
      <c r="U72" s="91"/>
      <c r="V72" s="91"/>
      <c r="W72" s="91"/>
      <c r="X72" s="91"/>
      <c r="Y72" s="91"/>
      <c r="Z72" s="91"/>
      <c r="AA72" s="91"/>
      <c r="AB72" s="91"/>
      <c r="AC72" s="91"/>
      <c r="AD72" s="91"/>
      <c r="AE72" s="91"/>
      <c r="AF72" s="91"/>
      <c r="AG72" s="91"/>
      <c r="AH72" s="91"/>
      <c r="AI72" s="91"/>
      <c r="AJ72" s="91"/>
      <c r="AK72" s="91"/>
      <c r="AL72" s="91"/>
      <c r="AM72" s="91"/>
      <c r="AN72" s="91"/>
      <c r="AO72" s="91"/>
      <c r="AP72" s="91"/>
      <c r="AQ72" s="91"/>
      <c r="AR72" s="91"/>
      <c r="AS72" s="91"/>
      <c r="AT72" s="91"/>
      <c r="AU72" s="91"/>
      <c r="AV72" s="91"/>
      <c r="AW72" s="91"/>
      <c r="AX72" s="91"/>
      <c r="AY72" s="91"/>
      <c r="AZ72" s="91"/>
      <c r="BA72" s="91"/>
      <c r="BB72" s="91"/>
      <c r="BC72" s="91"/>
      <c r="BD72" s="91"/>
      <c r="BE72" s="91"/>
      <c r="BF72" s="91"/>
      <c r="BG72" s="91"/>
      <c r="BH72" s="91"/>
      <c r="BI72" s="91"/>
      <c r="BJ72" s="91"/>
      <c r="BK72" s="91"/>
      <c r="BL72" s="91"/>
      <c r="BM72" s="91"/>
      <c r="BN72" s="91"/>
      <c r="BO72" s="91"/>
    </row>
    <row r="73" spans="1:67" s="49" customFormat="1" ht="12" outlineLevel="2">
      <c r="A73" s="88" t="str">
        <f t="shared" ref="A73:A80" si="6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73" s="92" t="s">
        <v>96</v>
      </c>
      <c r="D73" s="50" t="str">
        <f t="shared" si="2"/>
        <v>N</v>
      </c>
      <c r="F73" s="101">
        <v>43368</v>
      </c>
      <c r="G73" s="94">
        <f t="shared" si="31"/>
        <v>43369</v>
      </c>
      <c r="H73" s="102">
        <v>2</v>
      </c>
      <c r="I73" s="103">
        <v>0.5</v>
      </c>
      <c r="J73" s="90">
        <f t="shared" si="7"/>
        <v>2</v>
      </c>
      <c r="K73" s="90"/>
      <c r="L73" s="91"/>
      <c r="M73" s="91"/>
      <c r="N73" s="91"/>
      <c r="O73" s="91"/>
      <c r="P73" s="91"/>
      <c r="Q73" s="91"/>
      <c r="R73" s="91"/>
      <c r="S73" s="91"/>
      <c r="T73" s="91"/>
      <c r="U73" s="91"/>
      <c r="V73" s="91"/>
      <c r="W73" s="91"/>
      <c r="X73" s="91"/>
      <c r="Y73" s="91"/>
      <c r="Z73" s="91"/>
      <c r="AA73" s="91"/>
      <c r="AB73" s="91"/>
      <c r="AC73" s="91"/>
      <c r="AD73" s="91"/>
      <c r="AE73" s="91"/>
      <c r="AF73" s="91"/>
      <c r="AG73" s="91"/>
      <c r="AH73" s="91"/>
      <c r="AI73" s="91"/>
      <c r="AJ73" s="91"/>
      <c r="AK73" s="91"/>
      <c r="AL73" s="91"/>
      <c r="AM73" s="91"/>
      <c r="AN73" s="91"/>
      <c r="AO73" s="91"/>
      <c r="AP73" s="91"/>
      <c r="AQ73" s="91"/>
      <c r="AR73" s="91"/>
      <c r="AS73" s="91"/>
      <c r="AT73" s="91"/>
      <c r="AU73" s="91"/>
      <c r="AV73" s="91"/>
      <c r="AW73" s="91"/>
      <c r="AX73" s="91"/>
      <c r="AY73" s="91"/>
      <c r="AZ73" s="91"/>
      <c r="BA73" s="91"/>
      <c r="BB73" s="91"/>
      <c r="BC73" s="91"/>
      <c r="BD73" s="91"/>
      <c r="BE73" s="91"/>
      <c r="BF73" s="91"/>
      <c r="BG73" s="91"/>
      <c r="BH73" s="91"/>
      <c r="BI73" s="91"/>
      <c r="BJ73" s="91"/>
      <c r="BK73" s="91"/>
      <c r="BL73" s="91"/>
      <c r="BM73" s="91"/>
      <c r="BN73" s="91"/>
      <c r="BO73" s="91"/>
    </row>
    <row r="74" spans="1:67" s="49" customFormat="1" ht="12" outlineLevel="2">
      <c r="A74" s="88" t="str">
        <f t="shared" si="62"/>
        <v>2.3.2</v>
      </c>
      <c r="B74" s="92" t="s">
        <v>84</v>
      </c>
      <c r="D74" s="50" t="str">
        <f t="shared" ref="D74:D77" si="63">IF(I74=100%,"Y","N")</f>
        <v>N</v>
      </c>
      <c r="F74" s="101">
        <v>43368</v>
      </c>
      <c r="G74" s="94">
        <f t="shared" ref="G74:G77" si="64">IF(ISBLANK(F74)," - ",IF(H74=0,F74,F74+H74-1))</f>
        <v>43374</v>
      </c>
      <c r="H74" s="102">
        <v>7</v>
      </c>
      <c r="I74" s="103">
        <v>0.5</v>
      </c>
      <c r="J74" s="90">
        <f t="shared" ref="J74:J77" si="65">IF(OR(G74=0,F74=0)," - ",NETWORKDAYS(F74,G74))</f>
        <v>5</v>
      </c>
      <c r="K74" s="90"/>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91"/>
      <c r="AK74" s="91"/>
      <c r="AL74" s="91"/>
      <c r="AM74" s="91"/>
      <c r="AN74" s="91"/>
      <c r="AO74" s="91"/>
      <c r="AP74" s="91"/>
      <c r="AQ74" s="91"/>
      <c r="AR74" s="91"/>
      <c r="AS74" s="91"/>
      <c r="AT74" s="91"/>
      <c r="AU74" s="91"/>
      <c r="AV74" s="91"/>
      <c r="AW74" s="91"/>
      <c r="AX74" s="91"/>
      <c r="AY74" s="91"/>
      <c r="AZ74" s="91"/>
      <c r="BA74" s="91"/>
      <c r="BB74" s="91"/>
      <c r="BC74" s="91"/>
      <c r="BD74" s="91"/>
      <c r="BE74" s="91"/>
      <c r="BF74" s="91"/>
      <c r="BG74" s="91"/>
      <c r="BH74" s="91"/>
      <c r="BI74" s="91"/>
      <c r="BJ74" s="91"/>
      <c r="BK74" s="91"/>
      <c r="BL74" s="91"/>
      <c r="BM74" s="91"/>
      <c r="BN74" s="91"/>
      <c r="BO74" s="91"/>
    </row>
    <row r="75" spans="1:67" s="49" customFormat="1" ht="24" outlineLevel="2">
      <c r="A75" s="88" t="str">
        <f t="shared" si="62"/>
        <v>2.3.3</v>
      </c>
      <c r="B75" s="110" t="s">
        <v>85</v>
      </c>
      <c r="D75" s="50" t="str">
        <f t="shared" si="63"/>
        <v>N</v>
      </c>
      <c r="F75" s="101">
        <v>43368</v>
      </c>
      <c r="G75" s="94">
        <f t="shared" si="64"/>
        <v>43381</v>
      </c>
      <c r="H75" s="102">
        <v>14</v>
      </c>
      <c r="I75" s="103">
        <v>0.5</v>
      </c>
      <c r="J75" s="90">
        <f t="shared" si="65"/>
        <v>10</v>
      </c>
      <c r="K75" s="90"/>
      <c r="L75" s="91"/>
      <c r="M75" s="91"/>
      <c r="N75" s="91"/>
      <c r="O75" s="91"/>
      <c r="P75" s="91"/>
      <c r="Q75" s="91"/>
      <c r="R75" s="91"/>
      <c r="S75" s="91"/>
      <c r="T75" s="91"/>
      <c r="U75" s="91"/>
      <c r="V75" s="91"/>
      <c r="W75" s="91"/>
      <c r="X75" s="91"/>
      <c r="Y75" s="91"/>
      <c r="Z75" s="91"/>
      <c r="AA75" s="91"/>
      <c r="AB75" s="91"/>
      <c r="AC75" s="91"/>
      <c r="AD75" s="91"/>
      <c r="AE75" s="91"/>
      <c r="AF75" s="91"/>
      <c r="AG75" s="91"/>
      <c r="AH75" s="91"/>
      <c r="AI75" s="91"/>
      <c r="AJ75" s="91"/>
      <c r="AK75" s="91"/>
      <c r="AL75" s="91"/>
      <c r="AM75" s="91"/>
      <c r="AN75" s="91"/>
      <c r="AO75" s="91"/>
      <c r="AP75" s="91"/>
      <c r="AQ75" s="91"/>
      <c r="AR75" s="91"/>
      <c r="AS75" s="91"/>
      <c r="AT75" s="91"/>
      <c r="AU75" s="91"/>
      <c r="AV75" s="91"/>
      <c r="AW75" s="91"/>
      <c r="AX75" s="91"/>
      <c r="AY75" s="91"/>
      <c r="AZ75" s="91"/>
      <c r="BA75" s="91"/>
      <c r="BB75" s="91"/>
      <c r="BC75" s="91"/>
      <c r="BD75" s="91"/>
      <c r="BE75" s="91"/>
      <c r="BF75" s="91"/>
      <c r="BG75" s="91"/>
      <c r="BH75" s="91"/>
      <c r="BI75" s="91"/>
      <c r="BJ75" s="91"/>
      <c r="BK75" s="91"/>
      <c r="BL75" s="91"/>
      <c r="BM75" s="91"/>
      <c r="BN75" s="91"/>
      <c r="BO75" s="91"/>
    </row>
    <row r="76" spans="1:67" s="49" customFormat="1" ht="24" outlineLevel="2">
      <c r="A76" s="88" t="str">
        <f t="shared" si="62"/>
        <v>2.3.4</v>
      </c>
      <c r="B76" s="92" t="s">
        <v>86</v>
      </c>
      <c r="D76" s="50" t="str">
        <f t="shared" si="63"/>
        <v>N</v>
      </c>
      <c r="F76" s="101">
        <v>43368</v>
      </c>
      <c r="G76" s="94">
        <f t="shared" si="64"/>
        <v>43381</v>
      </c>
      <c r="H76" s="102">
        <v>14</v>
      </c>
      <c r="I76" s="103">
        <v>0.5</v>
      </c>
      <c r="J76" s="90">
        <f t="shared" si="65"/>
        <v>10</v>
      </c>
      <c r="K76" s="90"/>
      <c r="L76" s="91"/>
      <c r="M76" s="91"/>
      <c r="N76" s="91"/>
      <c r="O76" s="91"/>
      <c r="P76" s="91"/>
      <c r="Q76" s="91"/>
      <c r="R76" s="91"/>
      <c r="S76" s="91"/>
      <c r="T76" s="91"/>
      <c r="U76" s="91"/>
      <c r="V76" s="91"/>
      <c r="W76" s="91"/>
      <c r="X76" s="91"/>
      <c r="Y76" s="91"/>
      <c r="Z76" s="91"/>
      <c r="AA76" s="91"/>
      <c r="AB76" s="91"/>
      <c r="AC76" s="91"/>
      <c r="AD76" s="91"/>
      <c r="AE76" s="91"/>
      <c r="AF76" s="91"/>
      <c r="AG76" s="91"/>
      <c r="AH76" s="91"/>
      <c r="AI76" s="91"/>
      <c r="AJ76" s="91"/>
      <c r="AK76" s="91"/>
      <c r="AL76" s="91"/>
      <c r="AM76" s="91"/>
      <c r="AN76" s="91"/>
      <c r="AO76" s="91"/>
      <c r="AP76" s="91"/>
      <c r="AQ76" s="91"/>
      <c r="AR76" s="91"/>
      <c r="AS76" s="91"/>
      <c r="AT76" s="91"/>
      <c r="AU76" s="91"/>
      <c r="AV76" s="91"/>
      <c r="AW76" s="91"/>
      <c r="AX76" s="91"/>
      <c r="AY76" s="91"/>
      <c r="AZ76" s="91"/>
      <c r="BA76" s="91"/>
      <c r="BB76" s="91"/>
      <c r="BC76" s="91"/>
      <c r="BD76" s="91"/>
      <c r="BE76" s="91"/>
      <c r="BF76" s="91"/>
      <c r="BG76" s="91"/>
      <c r="BH76" s="91"/>
      <c r="BI76" s="91"/>
      <c r="BJ76" s="91"/>
      <c r="BK76" s="91"/>
      <c r="BL76" s="91"/>
      <c r="BM76" s="91"/>
      <c r="BN76" s="91"/>
      <c r="BO76" s="91"/>
    </row>
    <row r="77" spans="1:67" s="49" customFormat="1" ht="24" outlineLevel="2">
      <c r="A77" s="88" t="str">
        <f t="shared" si="62"/>
        <v>2.3.5</v>
      </c>
      <c r="B77" s="92" t="s">
        <v>87</v>
      </c>
      <c r="D77" s="50" t="str">
        <f t="shared" si="63"/>
        <v>N</v>
      </c>
      <c r="F77" s="101">
        <v>43368</v>
      </c>
      <c r="G77" s="94">
        <f t="shared" si="64"/>
        <v>43374</v>
      </c>
      <c r="H77" s="102">
        <v>7</v>
      </c>
      <c r="I77" s="103">
        <v>0.5</v>
      </c>
      <c r="J77" s="90">
        <f t="shared" si="65"/>
        <v>5</v>
      </c>
      <c r="K77" s="90"/>
      <c r="L77" s="91"/>
      <c r="M77" s="91"/>
      <c r="N77" s="91"/>
      <c r="O77" s="91"/>
      <c r="P77" s="91"/>
      <c r="Q77" s="91"/>
      <c r="R77" s="91"/>
      <c r="S77" s="91"/>
      <c r="T77" s="91"/>
      <c r="U77" s="91"/>
      <c r="V77" s="91"/>
      <c r="W77" s="91"/>
      <c r="X77" s="91"/>
      <c r="Y77" s="91"/>
      <c r="Z77" s="91"/>
      <c r="AA77" s="91"/>
      <c r="AB77" s="91"/>
      <c r="AC77" s="91"/>
      <c r="AD77" s="91"/>
      <c r="AE77" s="91"/>
      <c r="AF77" s="91"/>
      <c r="AG77" s="91"/>
      <c r="AH77" s="91"/>
      <c r="AI77" s="91"/>
      <c r="AJ77" s="91"/>
      <c r="AK77" s="91"/>
      <c r="AL77" s="91"/>
      <c r="AM77" s="91"/>
      <c r="AN77" s="91"/>
      <c r="AO77" s="91"/>
      <c r="AP77" s="91"/>
      <c r="AQ77" s="91"/>
      <c r="AR77" s="91"/>
      <c r="AS77" s="91"/>
      <c r="AT77" s="91"/>
      <c r="AU77" s="91"/>
      <c r="AV77" s="91"/>
      <c r="AW77" s="91"/>
      <c r="AX77" s="91"/>
      <c r="AY77" s="91"/>
      <c r="AZ77" s="91"/>
      <c r="BA77" s="91"/>
      <c r="BB77" s="91"/>
      <c r="BC77" s="91"/>
      <c r="BD77" s="91"/>
      <c r="BE77" s="91"/>
      <c r="BF77" s="91"/>
      <c r="BG77" s="91"/>
      <c r="BH77" s="91"/>
      <c r="BI77" s="91"/>
      <c r="BJ77" s="91"/>
      <c r="BK77" s="91"/>
      <c r="BL77" s="91"/>
      <c r="BM77" s="91"/>
      <c r="BN77" s="91"/>
      <c r="BO77" s="91"/>
    </row>
    <row r="78" spans="1:67" s="49" customFormat="1" outlineLevel="2">
      <c r="A78" s="88" t="str">
        <f t="shared" si="62"/>
        <v>2.3.6</v>
      </c>
      <c r="B78" s="112" t="s">
        <v>88</v>
      </c>
      <c r="D78" s="50" t="str">
        <f t="shared" ref="D78" si="66">IF(I78=100%,"Y","N")</f>
        <v>N</v>
      </c>
      <c r="F78" s="101">
        <v>43368</v>
      </c>
      <c r="G78" s="94">
        <f t="shared" ref="G78" si="67">IF(ISBLANK(F78)," - ",IF(H78=0,F78,F78+H78-1))</f>
        <v>43382</v>
      </c>
      <c r="H78" s="102">
        <v>15</v>
      </c>
      <c r="I78" s="103">
        <v>0.5</v>
      </c>
      <c r="J78" s="90">
        <f t="shared" ref="J78" si="68">IF(OR(G78=0,F78=0)," - ",NETWORKDAYS(F78,G78))</f>
        <v>11</v>
      </c>
      <c r="K78" s="90"/>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91"/>
      <c r="AQ78" s="91"/>
      <c r="AR78" s="91"/>
      <c r="AS78" s="91"/>
      <c r="AT78" s="91"/>
      <c r="AU78" s="91"/>
      <c r="AV78" s="91"/>
      <c r="AW78" s="91"/>
      <c r="AX78" s="91"/>
      <c r="AY78" s="91"/>
      <c r="AZ78" s="91"/>
      <c r="BA78" s="91"/>
      <c r="BB78" s="91"/>
      <c r="BC78" s="91"/>
      <c r="BD78" s="91"/>
      <c r="BE78" s="91"/>
      <c r="BF78" s="91"/>
      <c r="BG78" s="91"/>
      <c r="BH78" s="91"/>
      <c r="BI78" s="91"/>
      <c r="BJ78" s="91"/>
      <c r="BK78" s="91"/>
      <c r="BL78" s="91"/>
      <c r="BM78" s="91"/>
      <c r="BN78" s="91"/>
      <c r="BO78" s="91"/>
    </row>
    <row r="79" spans="1:67" s="49" customFormat="1" ht="24" outlineLevel="2">
      <c r="A79" s="88" t="str">
        <f t="shared" si="62"/>
        <v>2.3.7</v>
      </c>
      <c r="B79" s="92" t="s">
        <v>89</v>
      </c>
      <c r="D79" s="50" t="str">
        <f t="shared" ref="D79:D80" si="69">IF(I79=100%,"Y","N")</f>
        <v>N</v>
      </c>
      <c r="F79" s="101">
        <v>43368</v>
      </c>
      <c r="G79" s="94">
        <f t="shared" ref="G79:G81" si="70">IF(ISBLANK(F79)," - ",IF(H79=0,F79,F79+H79-1))</f>
        <v>43382</v>
      </c>
      <c r="H79" s="102">
        <v>15</v>
      </c>
      <c r="I79" s="103">
        <v>0</v>
      </c>
      <c r="J79" s="90">
        <f t="shared" ref="J79:J80" si="71">IF(OR(G79=0,F79=0)," - ",NETWORKDAYS(F79,G79))</f>
        <v>11</v>
      </c>
      <c r="K79" s="90"/>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91"/>
      <c r="AO79" s="91"/>
      <c r="AP79" s="91"/>
      <c r="AQ79" s="91"/>
      <c r="AR79" s="91"/>
      <c r="AS79" s="91"/>
      <c r="AT79" s="91"/>
      <c r="AU79" s="91"/>
      <c r="AV79" s="91"/>
      <c r="AW79" s="91"/>
      <c r="AX79" s="91"/>
      <c r="AY79" s="91"/>
      <c r="AZ79" s="91"/>
      <c r="BA79" s="91"/>
      <c r="BB79" s="91"/>
      <c r="BC79" s="91"/>
      <c r="BD79" s="91"/>
      <c r="BE79" s="91"/>
      <c r="BF79" s="91"/>
      <c r="BG79" s="91"/>
      <c r="BH79" s="91"/>
      <c r="BI79" s="91"/>
      <c r="BJ79" s="91"/>
      <c r="BK79" s="91"/>
      <c r="BL79" s="91"/>
      <c r="BM79" s="91"/>
      <c r="BN79" s="91"/>
      <c r="BO79" s="91"/>
    </row>
    <row r="80" spans="1:67" s="49" customFormat="1" ht="24" outlineLevel="2">
      <c r="A80" s="88" t="str">
        <f t="shared" si="62"/>
        <v>2.3.8</v>
      </c>
      <c r="B80" s="92" t="s">
        <v>90</v>
      </c>
      <c r="D80" s="50" t="str">
        <f t="shared" si="69"/>
        <v>N</v>
      </c>
      <c r="F80" s="101">
        <v>43368</v>
      </c>
      <c r="G80" s="94">
        <f t="shared" si="70"/>
        <v>43374</v>
      </c>
      <c r="H80" s="102">
        <v>7</v>
      </c>
      <c r="I80" s="103">
        <v>0</v>
      </c>
      <c r="J80" s="90">
        <f t="shared" si="71"/>
        <v>5</v>
      </c>
      <c r="K80" s="90"/>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L80" s="91"/>
      <c r="BM80" s="91"/>
      <c r="BN80" s="91"/>
      <c r="BO80" s="91"/>
    </row>
    <row r="81" spans="1:67" s="52" customFormat="1" ht="12">
      <c r="A81" s="82" t="str">
        <f>IF(ISERROR(VALUE(SUBSTITUTE(prevWBS,".",""))),"1",IF(ISERROR(FIND("`",SUBSTITUTE(prevWBS,".","`",1))),TEXT(VALUE(prevWBS)+1,"#"),TEXT(VALUE(LEFT(prevWBS,FIND("`",SUBSTITUTE(prevWBS,".","`",1))-1))+1,"#")))</f>
        <v>3</v>
      </c>
      <c r="B81" s="115" t="s">
        <v>97</v>
      </c>
      <c r="D81" s="53" t="str">
        <f t="shared" si="2"/>
        <v>N</v>
      </c>
      <c r="F81" s="84">
        <f>F82</f>
        <v>43373</v>
      </c>
      <c r="G81" s="84">
        <f t="shared" si="70"/>
        <v>43404</v>
      </c>
      <c r="H81" s="85">
        <f>MAX(G82:G128)-F81+1</f>
        <v>32</v>
      </c>
      <c r="I81" s="104">
        <f>SUM(I82:I88)/7</f>
        <v>0</v>
      </c>
      <c r="J81" s="86">
        <f t="shared" si="7"/>
        <v>23</v>
      </c>
      <c r="K81" s="86"/>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row>
    <row r="82" spans="1:67" s="49" customFormat="1" ht="12" outlineLevel="1">
      <c r="A82" s="88" t="str">
        <f t="shared" ref="A82:A88" si="7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82" s="110" t="s">
        <v>98</v>
      </c>
      <c r="D82" s="50" t="str">
        <f t="shared" si="2"/>
        <v>N</v>
      </c>
      <c r="F82" s="101">
        <v>43373</v>
      </c>
      <c r="G82" s="94">
        <f t="shared" si="31"/>
        <v>43376</v>
      </c>
      <c r="H82" s="102">
        <v>4</v>
      </c>
      <c r="I82" s="103">
        <v>0</v>
      </c>
      <c r="J82" s="90">
        <f t="shared" si="7"/>
        <v>3</v>
      </c>
      <c r="K82" s="90"/>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row>
    <row r="83" spans="1:67" s="49" customFormat="1" ht="24" outlineLevel="1">
      <c r="A83" s="88" t="str">
        <f t="shared" si="72"/>
        <v>3.2</v>
      </c>
      <c r="B83" s="110" t="s">
        <v>99</v>
      </c>
      <c r="D83" s="50" t="str">
        <f t="shared" si="2"/>
        <v>N</v>
      </c>
      <c r="F83" s="101">
        <v>43368</v>
      </c>
      <c r="G83" s="94">
        <f t="shared" si="31"/>
        <v>43370</v>
      </c>
      <c r="H83" s="102">
        <v>3</v>
      </c>
      <c r="I83" s="103">
        <v>0</v>
      </c>
      <c r="J83" s="90">
        <f t="shared" si="7"/>
        <v>3</v>
      </c>
      <c r="K83" s="90"/>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row>
    <row r="84" spans="1:67" s="49" customFormat="1" ht="12" outlineLevel="1">
      <c r="A84" s="88" t="str">
        <f t="shared" si="72"/>
        <v>3.3</v>
      </c>
      <c r="B84" s="110" t="s">
        <v>100</v>
      </c>
      <c r="D84" s="50" t="str">
        <f t="shared" si="2"/>
        <v>N</v>
      </c>
      <c r="F84" s="101">
        <v>43363</v>
      </c>
      <c r="G84" s="94">
        <f t="shared" si="31"/>
        <v>43369</v>
      </c>
      <c r="H84" s="102">
        <v>7</v>
      </c>
      <c r="I84" s="103">
        <v>0</v>
      </c>
      <c r="J84" s="90">
        <f t="shared" si="7"/>
        <v>5</v>
      </c>
      <c r="K84" s="90"/>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row>
    <row r="85" spans="1:67" s="49" customFormat="1" ht="12" outlineLevel="1">
      <c r="A85" s="88" t="str">
        <f t="shared" si="72"/>
        <v>3.4</v>
      </c>
      <c r="B85" s="110" t="s">
        <v>101</v>
      </c>
      <c r="D85" s="50" t="str">
        <f t="shared" si="2"/>
        <v>N</v>
      </c>
      <c r="F85" s="101">
        <v>43373</v>
      </c>
      <c r="G85" s="94">
        <f t="shared" si="31"/>
        <v>43379</v>
      </c>
      <c r="H85" s="102">
        <v>7</v>
      </c>
      <c r="I85" s="103">
        <v>0</v>
      </c>
      <c r="J85" s="90">
        <f t="shared" si="7"/>
        <v>5</v>
      </c>
      <c r="K85" s="90"/>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row>
    <row r="86" spans="1:67" s="49" customFormat="1" ht="12" outlineLevel="1">
      <c r="A86" s="88" t="str">
        <f t="shared" si="72"/>
        <v>3.5</v>
      </c>
      <c r="B86" s="110" t="s">
        <v>102</v>
      </c>
      <c r="D86" s="50" t="str">
        <f t="shared" ref="D86:D88" si="73">IF(I86=100%,"Y","N")</f>
        <v>N</v>
      </c>
      <c r="F86" s="101">
        <v>43373</v>
      </c>
      <c r="G86" s="94">
        <f t="shared" ref="G86:G89" si="74">IF(ISBLANK(F86)," - ",IF(H86=0,F86,F86+H86-1))</f>
        <v>43379</v>
      </c>
      <c r="H86" s="102">
        <v>7</v>
      </c>
      <c r="I86" s="103">
        <v>0</v>
      </c>
      <c r="J86" s="90">
        <f t="shared" ref="J86:J88" si="75">IF(OR(G86=0,F86=0)," - ",NETWORKDAYS(F86,G86))</f>
        <v>5</v>
      </c>
      <c r="K86" s="90"/>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row>
    <row r="87" spans="1:67" s="49" customFormat="1" ht="12" outlineLevel="1">
      <c r="A87" s="88" t="str">
        <f t="shared" si="72"/>
        <v>3.6</v>
      </c>
      <c r="B87" s="110" t="s">
        <v>103</v>
      </c>
      <c r="D87" s="50" t="str">
        <f t="shared" si="73"/>
        <v>N</v>
      </c>
      <c r="F87" s="101">
        <v>43373</v>
      </c>
      <c r="G87" s="94">
        <f t="shared" si="74"/>
        <v>43375</v>
      </c>
      <c r="H87" s="102">
        <v>3</v>
      </c>
      <c r="I87" s="103">
        <v>0</v>
      </c>
      <c r="J87" s="90">
        <f t="shared" si="75"/>
        <v>2</v>
      </c>
      <c r="K87" s="90"/>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91"/>
      <c r="AU87" s="91"/>
      <c r="AV87" s="91"/>
      <c r="AW87" s="91"/>
      <c r="AX87" s="91"/>
      <c r="AY87" s="91"/>
      <c r="AZ87" s="91"/>
      <c r="BA87" s="91"/>
      <c r="BB87" s="91"/>
      <c r="BC87" s="91"/>
      <c r="BD87" s="91"/>
      <c r="BE87" s="91"/>
      <c r="BF87" s="91"/>
      <c r="BG87" s="91"/>
      <c r="BH87" s="91"/>
      <c r="BI87" s="91"/>
      <c r="BJ87" s="91"/>
      <c r="BK87" s="91"/>
      <c r="BL87" s="91"/>
      <c r="BM87" s="91"/>
      <c r="BN87" s="91"/>
      <c r="BO87" s="91"/>
    </row>
    <row r="88" spans="1:67" s="49" customFormat="1" ht="12" outlineLevel="1">
      <c r="A88" s="88" t="str">
        <f t="shared" si="72"/>
        <v>3.7</v>
      </c>
      <c r="B88" s="110" t="s">
        <v>104</v>
      </c>
      <c r="D88" s="50" t="str">
        <f t="shared" si="73"/>
        <v>N</v>
      </c>
      <c r="F88" s="101">
        <v>43373</v>
      </c>
      <c r="G88" s="94">
        <f t="shared" si="74"/>
        <v>43379</v>
      </c>
      <c r="H88" s="102">
        <v>7</v>
      </c>
      <c r="I88" s="103">
        <v>0</v>
      </c>
      <c r="J88" s="90">
        <f t="shared" si="75"/>
        <v>5</v>
      </c>
      <c r="K88" s="90"/>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1"/>
      <c r="BA88" s="91"/>
      <c r="BB88" s="91"/>
      <c r="BC88" s="91"/>
      <c r="BD88" s="91"/>
      <c r="BE88" s="91"/>
      <c r="BF88" s="91"/>
      <c r="BG88" s="91"/>
      <c r="BH88" s="91"/>
      <c r="BI88" s="91"/>
      <c r="BJ88" s="91"/>
      <c r="BK88" s="91"/>
      <c r="BL88" s="91"/>
      <c r="BM88" s="91"/>
      <c r="BN88" s="91"/>
      <c r="BO88" s="91"/>
    </row>
    <row r="89" spans="1:67" s="52" customFormat="1">
      <c r="A89" s="82" t="str">
        <f>IF(ISERROR(VALUE(SUBSTITUTE(prevWBS,".",""))),"1",IF(ISERROR(FIND("`",SUBSTITUTE(prevWBS,".","`",1))),TEXT(VALUE(prevWBS)+1,"#"),TEXT(VALUE(LEFT(prevWBS,FIND("`",SUBSTITUTE(prevWBS,".","`",1))-1))+1,"#")))</f>
        <v>4</v>
      </c>
      <c r="B89" s="83" t="s">
        <v>105</v>
      </c>
      <c r="D89" s="53" t="str">
        <f t="shared" si="2"/>
        <v>N</v>
      </c>
      <c r="F89" s="84">
        <f>F90</f>
        <v>43374</v>
      </c>
      <c r="G89" s="84">
        <f t="shared" si="74"/>
        <v>43404</v>
      </c>
      <c r="H89" s="85">
        <f>MAX(G90:G136)-F89+1</f>
        <v>31</v>
      </c>
      <c r="I89" s="104">
        <f>SUM(I90:I92)/3</f>
        <v>0</v>
      </c>
      <c r="J89" s="86">
        <f t="shared" si="7"/>
        <v>23</v>
      </c>
      <c r="K89" s="86"/>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row>
    <row r="90" spans="1:67" s="49" customFormat="1" ht="12" outlineLevel="1">
      <c r="A90"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90" s="92" t="s">
        <v>106</v>
      </c>
      <c r="D90" s="50" t="str">
        <f t="shared" si="2"/>
        <v>N</v>
      </c>
      <c r="F90" s="101">
        <v>43374</v>
      </c>
      <c r="G90" s="94">
        <f t="shared" si="31"/>
        <v>43376</v>
      </c>
      <c r="H90" s="102">
        <v>3</v>
      </c>
      <c r="I90" s="103">
        <v>0</v>
      </c>
      <c r="J90" s="90">
        <f t="shared" si="7"/>
        <v>3</v>
      </c>
      <c r="K90" s="90"/>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91"/>
      <c r="AU90" s="91"/>
      <c r="AV90" s="91"/>
      <c r="AW90" s="91"/>
      <c r="AX90" s="91"/>
      <c r="AY90" s="91"/>
      <c r="AZ90" s="91"/>
      <c r="BA90" s="91"/>
      <c r="BB90" s="91"/>
      <c r="BC90" s="91"/>
      <c r="BD90" s="91"/>
      <c r="BE90" s="91"/>
      <c r="BF90" s="91"/>
      <c r="BG90" s="91"/>
      <c r="BH90" s="91"/>
      <c r="BI90" s="91"/>
      <c r="BJ90" s="91"/>
      <c r="BK90" s="91"/>
      <c r="BL90" s="91"/>
      <c r="BM90" s="91"/>
      <c r="BN90" s="91"/>
      <c r="BO90" s="91"/>
    </row>
    <row r="91" spans="1:67" s="49" customFormat="1" ht="12" outlineLevel="1">
      <c r="A91"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91" s="92" t="s">
        <v>107</v>
      </c>
      <c r="D91" s="50" t="str">
        <f t="shared" ref="D91:D112" si="76">IF(I91=100%,"Y","N")</f>
        <v>N</v>
      </c>
      <c r="F91" s="101">
        <v>43374</v>
      </c>
      <c r="G91" s="94">
        <f t="shared" si="31"/>
        <v>43376</v>
      </c>
      <c r="H91" s="102">
        <v>3</v>
      </c>
      <c r="I91" s="103">
        <v>0</v>
      </c>
      <c r="J91" s="90">
        <f t="shared" si="7"/>
        <v>3</v>
      </c>
      <c r="K91" s="90"/>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91"/>
      <c r="AU91" s="91"/>
      <c r="AV91" s="91"/>
      <c r="AW91" s="91"/>
      <c r="AX91" s="91"/>
      <c r="AY91" s="91"/>
      <c r="AZ91" s="91"/>
      <c r="BA91" s="91"/>
      <c r="BB91" s="91"/>
      <c r="BC91" s="91"/>
      <c r="BD91" s="91"/>
      <c r="BE91" s="91"/>
      <c r="BF91" s="91"/>
      <c r="BG91" s="91"/>
      <c r="BH91" s="91"/>
      <c r="BI91" s="91"/>
      <c r="BJ91" s="91"/>
      <c r="BK91" s="91"/>
      <c r="BL91" s="91"/>
      <c r="BM91" s="91"/>
      <c r="BN91" s="91"/>
      <c r="BO91" s="91"/>
    </row>
    <row r="92" spans="1:67" s="49" customFormat="1" ht="12" outlineLevel="1">
      <c r="A92"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92" s="92" t="s">
        <v>108</v>
      </c>
      <c r="D92" s="50" t="str">
        <f t="shared" si="76"/>
        <v>N</v>
      </c>
      <c r="F92" s="101">
        <v>43374</v>
      </c>
      <c r="G92" s="94">
        <f t="shared" si="31"/>
        <v>43374</v>
      </c>
      <c r="H92" s="102">
        <v>1</v>
      </c>
      <c r="I92" s="103">
        <v>0</v>
      </c>
      <c r="J92" s="90">
        <f t="shared" si="7"/>
        <v>1</v>
      </c>
      <c r="K92" s="90"/>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91"/>
      <c r="AS92" s="91"/>
      <c r="AT92" s="91"/>
      <c r="AU92" s="91"/>
      <c r="AV92" s="91"/>
      <c r="AW92" s="91"/>
      <c r="AX92" s="91"/>
      <c r="AY92" s="91"/>
      <c r="AZ92" s="91"/>
      <c r="BA92" s="91"/>
      <c r="BB92" s="91"/>
      <c r="BC92" s="91"/>
      <c r="BD92" s="91"/>
      <c r="BE92" s="91"/>
      <c r="BF92" s="91"/>
      <c r="BG92" s="91"/>
      <c r="BH92" s="91"/>
      <c r="BI92" s="91"/>
      <c r="BJ92" s="91"/>
      <c r="BK92" s="91"/>
      <c r="BL92" s="91"/>
      <c r="BM92" s="91"/>
      <c r="BN92" s="91"/>
      <c r="BO92" s="91"/>
    </row>
    <row r="93" spans="1:67" s="52" customFormat="1" ht="12">
      <c r="A93" s="82" t="str">
        <f>IF(ISERROR(VALUE(SUBSTITUTE(prevWBS,".",""))),"1",IF(ISERROR(FIND("`",SUBSTITUTE(prevWBS,".","`",1))),TEXT(VALUE(prevWBS)+1,"#"),TEXT(VALUE(LEFT(prevWBS,FIND("`",SUBSTITUTE(prevWBS,".","`",1))-1))+1,"#")))</f>
        <v>5</v>
      </c>
      <c r="B93" s="115" t="s">
        <v>109</v>
      </c>
      <c r="D93" s="53" t="str">
        <f t="shared" si="76"/>
        <v>N</v>
      </c>
      <c r="F93" s="84">
        <f>F94</f>
        <v>43388</v>
      </c>
      <c r="G93" s="84">
        <f t="shared" ref="G93" si="77">IF(ISBLANK(F93)," - ",IF(H93=0,F93,F93+H93-1))</f>
        <v>43404</v>
      </c>
      <c r="H93" s="85">
        <f>MAX(G94:G142)-F93+1</f>
        <v>17</v>
      </c>
      <c r="I93" s="104">
        <f>SUM(I94:I97)/4</f>
        <v>0</v>
      </c>
      <c r="J93" s="86">
        <f>IF(OR(G93=0,F93=0)," - ",NETWORKDAYS(F93,G93))</f>
        <v>13</v>
      </c>
      <c r="K93" s="86"/>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row>
    <row r="94" spans="1:67" s="49" customFormat="1" ht="24" outlineLevel="1">
      <c r="A94"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4" s="92" t="s">
        <v>110</v>
      </c>
      <c r="D94" s="50" t="str">
        <f t="shared" si="76"/>
        <v>N</v>
      </c>
      <c r="F94" s="101">
        <v>43388</v>
      </c>
      <c r="G94" s="94">
        <f t="shared" ref="G94:G103" si="78">IF(ISBLANK(F94)," - ",IF(H94=0,F94,F94+H94-1))</f>
        <v>43394</v>
      </c>
      <c r="H94" s="102">
        <v>7</v>
      </c>
      <c r="I94" s="103">
        <v>0</v>
      </c>
      <c r="J94" s="90">
        <f t="shared" ref="J94:J103" si="79">IF(OR(G94=0,F94=0)," - ",NETWORKDAYS(F94,G94))</f>
        <v>5</v>
      </c>
      <c r="K94" s="90"/>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91"/>
      <c r="AS94" s="91"/>
      <c r="AT94" s="91"/>
      <c r="AU94" s="91"/>
      <c r="AV94" s="91"/>
      <c r="AW94" s="91"/>
      <c r="AX94" s="91"/>
      <c r="AY94" s="91"/>
      <c r="AZ94" s="91"/>
      <c r="BA94" s="91"/>
      <c r="BB94" s="91"/>
      <c r="BC94" s="91"/>
      <c r="BD94" s="91"/>
      <c r="BE94" s="91"/>
      <c r="BF94" s="91"/>
      <c r="BG94" s="91"/>
      <c r="BH94" s="91"/>
      <c r="BI94" s="91"/>
      <c r="BJ94" s="91"/>
      <c r="BK94" s="91"/>
      <c r="BL94" s="91"/>
      <c r="BM94" s="91"/>
      <c r="BN94" s="91"/>
      <c r="BO94" s="91"/>
    </row>
    <row r="95" spans="1:67" s="49" customFormat="1" ht="12" outlineLevel="1">
      <c r="A95"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5" s="92" t="s">
        <v>111</v>
      </c>
      <c r="D95" s="50" t="str">
        <f t="shared" si="76"/>
        <v>N</v>
      </c>
      <c r="F95" s="101">
        <v>43374</v>
      </c>
      <c r="G95" s="94">
        <f t="shared" si="78"/>
        <v>43403</v>
      </c>
      <c r="H95" s="102">
        <v>30</v>
      </c>
      <c r="I95" s="103">
        <v>0</v>
      </c>
      <c r="J95" s="90">
        <f t="shared" si="79"/>
        <v>22</v>
      </c>
      <c r="K95" s="90"/>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91"/>
      <c r="AS95" s="91"/>
      <c r="AT95" s="91"/>
      <c r="AU95" s="91"/>
      <c r="AV95" s="91"/>
      <c r="AW95" s="91"/>
      <c r="AX95" s="91"/>
      <c r="AY95" s="91"/>
      <c r="AZ95" s="91"/>
      <c r="BA95" s="91"/>
      <c r="BB95" s="91"/>
      <c r="BC95" s="91"/>
      <c r="BD95" s="91"/>
      <c r="BE95" s="91"/>
      <c r="BF95" s="91"/>
      <c r="BG95" s="91"/>
      <c r="BH95" s="91"/>
      <c r="BI95" s="91"/>
      <c r="BJ95" s="91"/>
      <c r="BK95" s="91"/>
      <c r="BL95" s="91"/>
      <c r="BM95" s="91"/>
      <c r="BN95" s="91"/>
      <c r="BO95" s="91"/>
    </row>
    <row r="96" spans="1:67" s="49" customFormat="1" ht="24" outlineLevel="1">
      <c r="A96"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6" s="92" t="s">
        <v>112</v>
      </c>
      <c r="D96" s="50" t="str">
        <f t="shared" si="76"/>
        <v>N</v>
      </c>
      <c r="F96" s="101">
        <v>43388</v>
      </c>
      <c r="G96" s="94">
        <f t="shared" si="78"/>
        <v>43390</v>
      </c>
      <c r="H96" s="102">
        <v>3</v>
      </c>
      <c r="I96" s="103">
        <v>0</v>
      </c>
      <c r="J96" s="90">
        <f t="shared" si="79"/>
        <v>3</v>
      </c>
      <c r="K96" s="90"/>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1"/>
      <c r="AM96" s="91"/>
      <c r="AN96" s="91"/>
      <c r="AO96" s="91"/>
      <c r="AP96" s="91"/>
      <c r="AQ96" s="91"/>
      <c r="AR96" s="91"/>
      <c r="AS96" s="91"/>
      <c r="AT96" s="91"/>
      <c r="AU96" s="91"/>
      <c r="AV96" s="91"/>
      <c r="AW96" s="91"/>
      <c r="AX96" s="91"/>
      <c r="AY96" s="91"/>
      <c r="AZ96" s="91"/>
      <c r="BA96" s="91"/>
      <c r="BB96" s="91"/>
      <c r="BC96" s="91"/>
      <c r="BD96" s="91"/>
      <c r="BE96" s="91"/>
      <c r="BF96" s="91"/>
      <c r="BG96" s="91"/>
      <c r="BH96" s="91"/>
      <c r="BI96" s="91"/>
      <c r="BJ96" s="91"/>
      <c r="BK96" s="91"/>
      <c r="BL96" s="91"/>
      <c r="BM96" s="91"/>
      <c r="BN96" s="91"/>
      <c r="BO96" s="91"/>
    </row>
    <row r="97" spans="1:67" s="49" customFormat="1" ht="12" outlineLevel="1">
      <c r="A97"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7" s="92" t="s">
        <v>113</v>
      </c>
      <c r="D97" s="50" t="str">
        <f t="shared" si="76"/>
        <v>N</v>
      </c>
      <c r="F97" s="101">
        <v>43373</v>
      </c>
      <c r="G97" s="94">
        <f t="shared" si="78"/>
        <v>43379</v>
      </c>
      <c r="H97" s="102">
        <v>7</v>
      </c>
      <c r="I97" s="103">
        <v>0</v>
      </c>
      <c r="J97" s="90">
        <f t="shared" si="79"/>
        <v>5</v>
      </c>
      <c r="K97" s="90"/>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c r="AK97" s="91"/>
      <c r="AL97" s="91"/>
      <c r="AM97" s="91"/>
      <c r="AN97" s="91"/>
      <c r="AO97" s="91"/>
      <c r="AP97" s="91"/>
      <c r="AQ97" s="91"/>
      <c r="AR97" s="91"/>
      <c r="AS97" s="91"/>
      <c r="AT97" s="91"/>
      <c r="AU97" s="91"/>
      <c r="AV97" s="91"/>
      <c r="AW97" s="91"/>
      <c r="AX97" s="91"/>
      <c r="AY97" s="91"/>
      <c r="AZ97" s="91"/>
      <c r="BA97" s="91"/>
      <c r="BB97" s="91"/>
      <c r="BC97" s="91"/>
      <c r="BD97" s="91"/>
      <c r="BE97" s="91"/>
      <c r="BF97" s="91"/>
      <c r="BG97" s="91"/>
      <c r="BH97" s="91"/>
      <c r="BI97" s="91"/>
      <c r="BJ97" s="91"/>
      <c r="BK97" s="91"/>
      <c r="BL97" s="91"/>
      <c r="BM97" s="91"/>
      <c r="BN97" s="91"/>
      <c r="BO97" s="91"/>
    </row>
    <row r="98" spans="1:67" s="52" customFormat="1">
      <c r="A98" s="82" t="str">
        <f>IF(ISERROR(VALUE(SUBSTITUTE(prevWBS,".",""))),"1",IF(ISERROR(FIND("`",SUBSTITUTE(prevWBS,".","`",1))),TEXT(VALUE(prevWBS)+1,"#"),TEXT(VALUE(LEFT(prevWBS,FIND("`",SUBSTITUTE(prevWBS,".","`",1))-1))+1,"#")))</f>
        <v>6</v>
      </c>
      <c r="B98" s="83" t="s">
        <v>114</v>
      </c>
      <c r="D98" s="53" t="str">
        <f t="shared" si="76"/>
        <v>N</v>
      </c>
      <c r="F98" s="84">
        <f>F99</f>
        <v>43404</v>
      </c>
      <c r="G98" s="84">
        <f t="shared" si="78"/>
        <v>43404</v>
      </c>
      <c r="H98" s="85">
        <f>MAX(G99:G152)-F98+1</f>
        <v>1</v>
      </c>
      <c r="I98" s="104">
        <f>SUM(I99:I103)/5</f>
        <v>0</v>
      </c>
      <c r="J98" s="86">
        <f t="shared" si="79"/>
        <v>1</v>
      </c>
      <c r="K98" s="86"/>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row>
    <row r="99" spans="1:67" s="49" customFormat="1" ht="12" outlineLevel="1">
      <c r="A99"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9" s="99" t="s">
        <v>11</v>
      </c>
      <c r="D99" s="50" t="str">
        <f t="shared" si="76"/>
        <v>N</v>
      </c>
      <c r="F99" s="93">
        <v>43404</v>
      </c>
      <c r="G99" s="94">
        <f t="shared" si="78"/>
        <v>43404</v>
      </c>
      <c r="H99" s="95">
        <v>1</v>
      </c>
      <c r="I99" s="96">
        <v>0</v>
      </c>
      <c r="J99" s="90">
        <f t="shared" si="79"/>
        <v>1</v>
      </c>
      <c r="K99" s="90"/>
      <c r="L99" s="91"/>
      <c r="M99" s="91"/>
      <c r="N99" s="91"/>
      <c r="O99" s="91"/>
      <c r="P99" s="91"/>
      <c r="Q99" s="91"/>
      <c r="R99" s="91"/>
      <c r="S99" s="91"/>
      <c r="T99" s="91"/>
      <c r="U99" s="91"/>
      <c r="V99" s="91"/>
      <c r="W99" s="91"/>
      <c r="X99" s="91"/>
      <c r="Y99" s="91"/>
      <c r="Z99" s="91"/>
      <c r="AA99" s="91"/>
      <c r="AB99" s="91"/>
      <c r="AC99" s="91"/>
      <c r="AD99" s="91"/>
      <c r="AE99" s="91"/>
      <c r="AF99" s="91"/>
      <c r="AG99" s="91"/>
      <c r="AH99" s="91"/>
      <c r="AI99" s="91"/>
      <c r="AJ99" s="91"/>
      <c r="AK99" s="91"/>
      <c r="AL99" s="91"/>
      <c r="AM99" s="91"/>
      <c r="AN99" s="91"/>
      <c r="AO99" s="91"/>
      <c r="AP99" s="91"/>
      <c r="AQ99" s="91"/>
      <c r="AR99" s="91"/>
      <c r="AS99" s="91"/>
      <c r="AT99" s="91"/>
      <c r="AU99" s="91"/>
      <c r="AV99" s="91"/>
      <c r="AW99" s="91"/>
      <c r="AX99" s="91"/>
      <c r="AY99" s="91"/>
      <c r="AZ99" s="91"/>
      <c r="BA99" s="91"/>
      <c r="BB99" s="91"/>
      <c r="BC99" s="91"/>
      <c r="BD99" s="91"/>
      <c r="BE99" s="91"/>
      <c r="BF99" s="91"/>
      <c r="BG99" s="91"/>
      <c r="BH99" s="91"/>
      <c r="BI99" s="91"/>
      <c r="BJ99" s="91"/>
      <c r="BK99" s="91"/>
      <c r="BL99" s="91"/>
      <c r="BM99" s="91"/>
      <c r="BN99" s="91"/>
      <c r="BO99" s="91"/>
    </row>
    <row r="100" spans="1:67" s="49" customFormat="1" ht="12" outlineLevel="1">
      <c r="A100"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00" s="99" t="s">
        <v>11</v>
      </c>
      <c r="D100" s="50" t="str">
        <f t="shared" ref="D100:D103" si="80">IF(I100=100%,"Y","N")</f>
        <v>N</v>
      </c>
      <c r="F100" s="93">
        <v>43404</v>
      </c>
      <c r="G100" s="94">
        <f t="shared" si="78"/>
        <v>43404</v>
      </c>
      <c r="H100" s="95">
        <v>1</v>
      </c>
      <c r="I100" s="96">
        <v>0</v>
      </c>
      <c r="J100" s="90">
        <f t="shared" si="79"/>
        <v>1</v>
      </c>
      <c r="K100" s="90"/>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c r="AJ100" s="91"/>
      <c r="AK100" s="91"/>
      <c r="AL100" s="91"/>
      <c r="AM100" s="91"/>
      <c r="AN100" s="91"/>
      <c r="AO100" s="91"/>
      <c r="AP100" s="91"/>
      <c r="AQ100" s="91"/>
      <c r="AR100" s="91"/>
      <c r="AS100" s="91"/>
      <c r="AT100" s="91"/>
      <c r="AU100" s="91"/>
      <c r="AV100" s="91"/>
      <c r="AW100" s="91"/>
      <c r="AX100" s="91"/>
      <c r="AY100" s="91"/>
      <c r="AZ100" s="91"/>
      <c r="BA100" s="91"/>
      <c r="BB100" s="91"/>
      <c r="BC100" s="91"/>
      <c r="BD100" s="91"/>
      <c r="BE100" s="91"/>
      <c r="BF100" s="91"/>
      <c r="BG100" s="91"/>
      <c r="BH100" s="91"/>
      <c r="BI100" s="91"/>
      <c r="BJ100" s="91"/>
      <c r="BK100" s="91"/>
      <c r="BL100" s="91"/>
      <c r="BM100" s="91"/>
      <c r="BN100" s="91"/>
      <c r="BO100" s="91"/>
    </row>
    <row r="101" spans="1:67" s="49" customFormat="1" ht="12" outlineLevel="1">
      <c r="A101"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101" s="99" t="s">
        <v>11</v>
      </c>
      <c r="D101" s="50" t="str">
        <f t="shared" si="80"/>
        <v>N</v>
      </c>
      <c r="F101" s="93">
        <v>43404</v>
      </c>
      <c r="G101" s="94">
        <f t="shared" si="78"/>
        <v>43404</v>
      </c>
      <c r="H101" s="95">
        <v>1</v>
      </c>
      <c r="I101" s="96">
        <v>0</v>
      </c>
      <c r="J101" s="90">
        <f t="shared" si="79"/>
        <v>1</v>
      </c>
      <c r="K101" s="90"/>
      <c r="L101" s="91"/>
      <c r="M101" s="91"/>
      <c r="N101" s="91"/>
      <c r="O101" s="91"/>
      <c r="P101" s="91"/>
      <c r="Q101" s="91"/>
      <c r="R101" s="91"/>
      <c r="S101" s="91"/>
      <c r="T101" s="91"/>
      <c r="U101" s="91"/>
      <c r="V101" s="91"/>
      <c r="W101" s="91"/>
      <c r="X101" s="91"/>
      <c r="Y101" s="91"/>
      <c r="Z101" s="91"/>
      <c r="AA101" s="91"/>
      <c r="AB101" s="91"/>
      <c r="AC101" s="91"/>
      <c r="AD101" s="91"/>
      <c r="AE101" s="91"/>
      <c r="AF101" s="91"/>
      <c r="AG101" s="91"/>
      <c r="AH101" s="91"/>
      <c r="AI101" s="91"/>
      <c r="AJ101" s="91"/>
      <c r="AK101" s="91"/>
      <c r="AL101" s="91"/>
      <c r="AM101" s="91"/>
      <c r="AN101" s="91"/>
      <c r="AO101" s="91"/>
      <c r="AP101" s="91"/>
      <c r="AQ101" s="91"/>
      <c r="AR101" s="91"/>
      <c r="AS101" s="91"/>
      <c r="AT101" s="91"/>
      <c r="AU101" s="91"/>
      <c r="AV101" s="91"/>
      <c r="AW101" s="91"/>
      <c r="AX101" s="91"/>
      <c r="AY101" s="91"/>
      <c r="AZ101" s="91"/>
      <c r="BA101" s="91"/>
      <c r="BB101" s="91"/>
      <c r="BC101" s="91"/>
      <c r="BD101" s="91"/>
      <c r="BE101" s="91"/>
      <c r="BF101" s="91"/>
      <c r="BG101" s="91"/>
      <c r="BH101" s="91"/>
      <c r="BI101" s="91"/>
      <c r="BJ101" s="91"/>
      <c r="BK101" s="91"/>
      <c r="BL101" s="91"/>
      <c r="BM101" s="91"/>
      <c r="BN101" s="91"/>
      <c r="BO101" s="91"/>
    </row>
    <row r="102" spans="1:67" s="49" customFormat="1" ht="12" outlineLevel="1">
      <c r="A102"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102" s="99" t="s">
        <v>11</v>
      </c>
      <c r="D102" s="50" t="str">
        <f t="shared" si="80"/>
        <v>N</v>
      </c>
      <c r="F102" s="93">
        <v>43404</v>
      </c>
      <c r="G102" s="94">
        <f t="shared" si="78"/>
        <v>43404</v>
      </c>
      <c r="H102" s="95">
        <v>1</v>
      </c>
      <c r="I102" s="96">
        <v>0</v>
      </c>
      <c r="J102" s="90">
        <f t="shared" si="79"/>
        <v>1</v>
      </c>
      <c r="K102" s="90"/>
      <c r="L102" s="91"/>
      <c r="M102" s="91"/>
      <c r="N102" s="91"/>
      <c r="O102" s="91"/>
      <c r="P102" s="91"/>
      <c r="Q102" s="91"/>
      <c r="R102" s="91"/>
      <c r="S102" s="91"/>
      <c r="T102" s="91"/>
      <c r="U102" s="91"/>
      <c r="V102" s="91"/>
      <c r="W102" s="91"/>
      <c r="X102" s="91"/>
      <c r="Y102" s="91"/>
      <c r="Z102" s="91"/>
      <c r="AA102" s="91"/>
      <c r="AB102" s="91"/>
      <c r="AC102" s="91"/>
      <c r="AD102" s="91"/>
      <c r="AE102" s="91"/>
      <c r="AF102" s="91"/>
      <c r="AG102" s="91"/>
      <c r="AH102" s="91"/>
      <c r="AI102" s="91"/>
      <c r="AJ102" s="91"/>
      <c r="AK102" s="91"/>
      <c r="AL102" s="91"/>
      <c r="AM102" s="91"/>
      <c r="AN102" s="91"/>
      <c r="AO102" s="91"/>
      <c r="AP102" s="91"/>
      <c r="AQ102" s="91"/>
      <c r="AR102" s="91"/>
      <c r="AS102" s="91"/>
      <c r="AT102" s="91"/>
      <c r="AU102" s="91"/>
      <c r="AV102" s="91"/>
      <c r="AW102" s="91"/>
      <c r="AX102" s="91"/>
      <c r="AY102" s="91"/>
      <c r="AZ102" s="91"/>
      <c r="BA102" s="91"/>
      <c r="BB102" s="91"/>
      <c r="BC102" s="91"/>
      <c r="BD102" s="91"/>
      <c r="BE102" s="91"/>
      <c r="BF102" s="91"/>
      <c r="BG102" s="91"/>
      <c r="BH102" s="91"/>
      <c r="BI102" s="91"/>
      <c r="BJ102" s="91"/>
      <c r="BK102" s="91"/>
      <c r="BL102" s="91"/>
      <c r="BM102" s="91"/>
      <c r="BN102" s="91"/>
      <c r="BO102" s="91"/>
    </row>
    <row r="103" spans="1:67" s="49" customFormat="1" ht="12" outlineLevel="1">
      <c r="A103" s="8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103" s="99" t="s">
        <v>11</v>
      </c>
      <c r="D103" s="50" t="str">
        <f t="shared" si="80"/>
        <v>N</v>
      </c>
      <c r="F103" s="93">
        <v>43404</v>
      </c>
      <c r="G103" s="94">
        <f t="shared" si="78"/>
        <v>43404</v>
      </c>
      <c r="H103" s="95">
        <v>1</v>
      </c>
      <c r="I103" s="96">
        <v>0</v>
      </c>
      <c r="J103" s="90">
        <f t="shared" si="79"/>
        <v>1</v>
      </c>
      <c r="K103" s="90"/>
      <c r="L103" s="91"/>
      <c r="M103" s="91"/>
      <c r="N103" s="91"/>
      <c r="O103" s="91"/>
      <c r="P103" s="91"/>
      <c r="Q103" s="91"/>
      <c r="R103" s="91"/>
      <c r="S103" s="91"/>
      <c r="T103" s="91"/>
      <c r="U103" s="91"/>
      <c r="V103" s="91"/>
      <c r="W103" s="91"/>
      <c r="X103" s="91"/>
      <c r="Y103" s="91"/>
      <c r="Z103" s="91"/>
      <c r="AA103" s="91"/>
      <c r="AB103" s="91"/>
      <c r="AC103" s="91"/>
      <c r="AD103" s="91"/>
      <c r="AE103" s="91"/>
      <c r="AF103" s="91"/>
      <c r="AG103" s="91"/>
      <c r="AH103" s="91"/>
      <c r="AI103" s="91"/>
      <c r="AJ103" s="91"/>
      <c r="AK103" s="91"/>
      <c r="AL103" s="91"/>
      <c r="AM103" s="91"/>
      <c r="AN103" s="91"/>
      <c r="AO103" s="91"/>
      <c r="AP103" s="91"/>
      <c r="AQ103" s="91"/>
      <c r="AR103" s="91"/>
      <c r="AS103" s="91"/>
      <c r="AT103" s="91"/>
      <c r="AU103" s="91"/>
      <c r="AV103" s="91"/>
      <c r="AW103" s="91"/>
      <c r="AX103" s="91"/>
      <c r="AY103" s="91"/>
      <c r="AZ103" s="91"/>
      <c r="BA103" s="91"/>
      <c r="BB103" s="91"/>
      <c r="BC103" s="91"/>
      <c r="BD103" s="91"/>
      <c r="BE103" s="91"/>
      <c r="BF103" s="91"/>
      <c r="BG103" s="91"/>
      <c r="BH103" s="91"/>
      <c r="BI103" s="91"/>
      <c r="BJ103" s="91"/>
      <c r="BK103" s="91"/>
      <c r="BL103" s="91"/>
      <c r="BM103" s="91"/>
      <c r="BN103" s="91"/>
      <c r="BO103" s="91"/>
    </row>
    <row r="104" spans="1:67" s="7" customFormat="1">
      <c r="A104" s="75"/>
      <c r="B104" s="76"/>
      <c r="C104" s="47"/>
      <c r="D104" s="48"/>
      <c r="E104" s="47"/>
      <c r="F104" s="77"/>
      <c r="G104" s="77"/>
      <c r="H104" s="78"/>
      <c r="I104" s="79"/>
      <c r="J104" s="80" t="str">
        <f t="shared" si="7"/>
        <v xml:space="preserve"> - </v>
      </c>
      <c r="K104" s="80"/>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1"/>
      <c r="AY104" s="81"/>
      <c r="AZ104" s="81"/>
      <c r="BA104" s="81"/>
      <c r="BB104" s="81"/>
      <c r="BC104" s="81"/>
      <c r="BD104" s="81"/>
      <c r="BE104" s="81"/>
      <c r="BF104" s="81"/>
      <c r="BG104" s="81"/>
      <c r="BH104" s="81"/>
      <c r="BI104" s="81"/>
      <c r="BJ104" s="81"/>
      <c r="BK104" s="81"/>
      <c r="BL104" s="81"/>
      <c r="BM104" s="81"/>
      <c r="BN104" s="81"/>
      <c r="BO104" s="81"/>
    </row>
    <row r="105" spans="1:67" s="7" customFormat="1">
      <c r="A105" s="100"/>
      <c r="B105" s="116"/>
      <c r="C105" s="117"/>
      <c r="D105" s="48"/>
      <c r="E105" s="117"/>
      <c r="F105" s="118"/>
      <c r="G105" s="118"/>
      <c r="H105" s="119"/>
      <c r="I105" s="120"/>
      <c r="J105" s="121"/>
      <c r="K105" s="12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c r="BF105" s="81"/>
      <c r="BG105" s="81"/>
      <c r="BH105" s="81"/>
      <c r="BI105" s="81"/>
      <c r="BJ105" s="81"/>
      <c r="BK105" s="81"/>
      <c r="BL105" s="81"/>
      <c r="BM105" s="81"/>
      <c r="BN105" s="81"/>
      <c r="BO105" s="81"/>
    </row>
    <row r="106" spans="1:67" s="7" customFormat="1">
      <c r="A106" s="100"/>
      <c r="B106" s="116"/>
      <c r="C106" s="117"/>
      <c r="D106" s="48"/>
      <c r="E106" s="117"/>
      <c r="F106" s="118"/>
      <c r="G106" s="118"/>
      <c r="H106" s="119"/>
      <c r="I106" s="120"/>
      <c r="J106" s="121"/>
      <c r="K106" s="12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c r="BF106" s="81"/>
      <c r="BG106" s="81"/>
      <c r="BH106" s="81"/>
      <c r="BI106" s="81"/>
      <c r="BJ106" s="81"/>
      <c r="BK106" s="81"/>
      <c r="BL106" s="81"/>
      <c r="BM106" s="81"/>
      <c r="BN106" s="81"/>
      <c r="BO106" s="81"/>
    </row>
    <row r="107" spans="1:67" s="7" customFormat="1">
      <c r="A107" s="122" t="s">
        <v>13</v>
      </c>
      <c r="B107" s="123"/>
      <c r="C107" s="124"/>
      <c r="D107" s="125"/>
      <c r="E107" s="124"/>
      <c r="F107" s="126"/>
      <c r="G107" s="126"/>
      <c r="H107" s="123"/>
      <c r="I107" s="123"/>
      <c r="J107" s="123"/>
      <c r="K107" s="123"/>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row>
    <row r="108" spans="1:67" s="7" customFormat="1">
      <c r="A108" s="124" t="s">
        <v>14</v>
      </c>
      <c r="B108" s="123"/>
      <c r="C108" s="123"/>
      <c r="D108" s="125"/>
      <c r="E108" s="123"/>
      <c r="F108" s="127"/>
      <c r="G108" s="127"/>
      <c r="H108" s="123"/>
      <c r="I108" s="123"/>
      <c r="J108" s="123"/>
      <c r="K108" s="123"/>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row>
    <row r="109" spans="1:67" s="7" customFormat="1">
      <c r="A109" s="128" t="str">
        <f>IF(ISERROR(VALUE(SUBSTITUTE(prevWBS,".",""))),"1",IF(ISERROR(FIND("`",SUBSTITUTE(prevWBS,".","`",1))),TEXT(VALUE(prevWBS)+1,"#"),TEXT(VALUE(LEFT(prevWBS,FIND("`",SUBSTITUTE(prevWBS,".","`",1))-1))+1,"#")))</f>
        <v>1</v>
      </c>
      <c r="B109" s="129" t="s">
        <v>15</v>
      </c>
      <c r="C109" s="130"/>
      <c r="D109" s="125" t="str">
        <f t="shared" si="76"/>
        <v>N</v>
      </c>
      <c r="E109" s="130"/>
      <c r="F109" s="131"/>
      <c r="G109" s="132" t="str">
        <f t="shared" ref="G109:G112" si="81">IF(ISBLANK(F109)," - ",IF(H109=0,F109,F109+H109-1))</f>
        <v xml:space="preserve"> - </v>
      </c>
      <c r="H109" s="133"/>
      <c r="I109" s="134"/>
      <c r="J109" s="133" t="str">
        <f>IF(OR(G109=0,F109=0)," - ",NETWORKDAYS(F109,G109))</f>
        <v xml:space="preserve"> - </v>
      </c>
      <c r="K109" s="133"/>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row>
    <row r="110" spans="1:67" s="7" customFormat="1">
      <c r="A110" s="1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10" s="136" t="s">
        <v>16</v>
      </c>
      <c r="C110" s="136"/>
      <c r="D110" s="125" t="str">
        <f t="shared" si="76"/>
        <v>N</v>
      </c>
      <c r="E110" s="136"/>
      <c r="F110" s="131"/>
      <c r="G110" s="132" t="str">
        <f t="shared" si="81"/>
        <v xml:space="preserve"> - </v>
      </c>
      <c r="H110" s="133"/>
      <c r="I110" s="134"/>
      <c r="J110" s="133" t="str">
        <f t="shared" ref="J110:J112" si="82">IF(OR(G110=0,F110=0)," - ",NETWORKDAYS(F110,G110))</f>
        <v xml:space="preserve"> - </v>
      </c>
      <c r="K110" s="133"/>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row>
    <row r="111" spans="1:67" s="7" customFormat="1">
      <c r="A111" s="13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11" s="137" t="s">
        <v>17</v>
      </c>
      <c r="C111" s="136"/>
      <c r="D111" s="125" t="str">
        <f t="shared" si="76"/>
        <v>N</v>
      </c>
      <c r="E111" s="136"/>
      <c r="F111" s="131"/>
      <c r="G111" s="132" t="str">
        <f t="shared" si="81"/>
        <v xml:space="preserve"> - </v>
      </c>
      <c r="H111" s="133"/>
      <c r="I111" s="134"/>
      <c r="J111" s="133" t="str">
        <f t="shared" si="82"/>
        <v xml:space="preserve"> - </v>
      </c>
      <c r="K111" s="133"/>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c r="BG111" s="30"/>
      <c r="BH111" s="30"/>
      <c r="BI111" s="30"/>
      <c r="BJ111" s="30"/>
      <c r="BK111" s="30"/>
      <c r="BL111" s="30"/>
      <c r="BM111" s="30"/>
      <c r="BN111" s="30"/>
      <c r="BO111" s="30"/>
    </row>
    <row r="112" spans="1:67" s="7" customFormat="1">
      <c r="A112" s="135"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12" s="137" t="s">
        <v>18</v>
      </c>
      <c r="C112" s="136"/>
      <c r="D112" s="125" t="str">
        <f t="shared" si="76"/>
        <v>N</v>
      </c>
      <c r="E112" s="136"/>
      <c r="F112" s="131"/>
      <c r="G112" s="132" t="str">
        <f t="shared" si="81"/>
        <v xml:space="preserve"> - </v>
      </c>
      <c r="H112" s="133"/>
      <c r="I112" s="134"/>
      <c r="J112" s="133" t="str">
        <f t="shared" si="82"/>
        <v xml:space="preserve"> - </v>
      </c>
      <c r="K112" s="133"/>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row>
    <row r="113" spans="1:67" s="44" customFormat="1">
      <c r="A113" s="41"/>
      <c r="B113" s="65"/>
      <c r="C113" s="42"/>
      <c r="D113" s="43"/>
      <c r="E113" s="42"/>
      <c r="F113" s="59"/>
      <c r="G113" s="59"/>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row>
  </sheetData>
  <mergeCells count="19">
    <mergeCell ref="AU5:BA5"/>
    <mergeCell ref="BB5:BH5"/>
    <mergeCell ref="BI5:BO5"/>
    <mergeCell ref="AN4:AT4"/>
    <mergeCell ref="AU4:BA4"/>
    <mergeCell ref="BB4:BH4"/>
    <mergeCell ref="BI4:BO4"/>
    <mergeCell ref="AN5:AT5"/>
    <mergeCell ref="C5:F5"/>
    <mergeCell ref="L5:R5"/>
    <mergeCell ref="S5:Y5"/>
    <mergeCell ref="Z5:AF5"/>
    <mergeCell ref="AG5:AM5"/>
    <mergeCell ref="AG4:AM4"/>
    <mergeCell ref="L1:AF1"/>
    <mergeCell ref="C4:F4"/>
    <mergeCell ref="L4:R4"/>
    <mergeCell ref="S4:Y4"/>
    <mergeCell ref="Z4:AF4"/>
  </mergeCells>
  <phoneticPr fontId="3" type="noConversion"/>
  <conditionalFormatting sqref="I28:I29 I82:I85 I90:I92 I104:I112">
    <cfRule type="dataBar" priority="194">
      <dataBar>
        <cfvo type="num" val="0"/>
        <cfvo type="num" val="1"/>
        <color theme="0" tint="-0.34998626667073579"/>
      </dataBar>
      <extLst>
        <ext xmlns:x14="http://schemas.microsoft.com/office/spreadsheetml/2009/9/main" uri="{B025F937-C7B1-47D3-B67F-A62EFF666E3E}">
          <x14:id>{6285E52B-2C87-4747-BE02-B5798BCA31DB}</x14:id>
        </ext>
      </extLst>
    </cfRule>
  </conditionalFormatting>
  <conditionalFormatting sqref="L6:BO7">
    <cfRule type="expression" dxfId="84" priority="196">
      <formula>L$6=TODAY()</formula>
    </cfRule>
  </conditionalFormatting>
  <conditionalFormatting sqref="L8:BO9 L27:BO112">
    <cfRule type="expression" dxfId="83" priority="197">
      <formula>AND($F8&lt;=L$6,ROUNDDOWN(($G8-$F8+1)*$I8,0)+$F8-1&gt;=L$6)</formula>
    </cfRule>
    <cfRule type="expression" dxfId="82" priority="198">
      <formula>AND(NOT(ISBLANK($F8)),$F8&lt;=L$6,$G8&gt;=L$6)</formula>
    </cfRule>
  </conditionalFormatting>
  <conditionalFormatting sqref="L6:BO9 L27:BO29 L33:BO33 L81:BO85 L69:BO69 L65:BO65 L72:BO72 L89:BO92 L98:BO112">
    <cfRule type="expression" dxfId="81" priority="195">
      <formula>L$6=TODAY()</formula>
    </cfRule>
  </conditionalFormatting>
  <conditionalFormatting sqref="I10">
    <cfRule type="dataBar" priority="190">
      <dataBar>
        <cfvo type="num" val="0"/>
        <cfvo type="num" val="1"/>
        <color theme="0" tint="-0.34998626667073579"/>
      </dataBar>
      <extLst>
        <ext xmlns:x14="http://schemas.microsoft.com/office/spreadsheetml/2009/9/main" uri="{B025F937-C7B1-47D3-B67F-A62EFF666E3E}">
          <x14:id>{B14DF62D-DD31-CF45-9C20-DFC7AAD2DE7B}</x14:id>
        </ext>
      </extLst>
    </cfRule>
  </conditionalFormatting>
  <conditionalFormatting sqref="L10:BO10">
    <cfRule type="expression" dxfId="80" priority="192">
      <formula>AND($F10&lt;=L$6,ROUNDDOWN(($G10-$F10+1)*$I10,0)+$F10-1&gt;=L$6)</formula>
    </cfRule>
    <cfRule type="expression" dxfId="79" priority="193">
      <formula>AND(NOT(ISBLANK($F10)),$F10&lt;=L$6,$G10&gt;=L$6)</formula>
    </cfRule>
  </conditionalFormatting>
  <conditionalFormatting sqref="L10:BO10">
    <cfRule type="expression" dxfId="78" priority="191">
      <formula>L$6=TODAY()</formula>
    </cfRule>
  </conditionalFormatting>
  <conditionalFormatting sqref="I11">
    <cfRule type="dataBar" priority="186">
      <dataBar>
        <cfvo type="num" val="0"/>
        <cfvo type="num" val="1"/>
        <color theme="0" tint="-0.34998626667073579"/>
      </dataBar>
      <extLst>
        <ext xmlns:x14="http://schemas.microsoft.com/office/spreadsheetml/2009/9/main" uri="{B025F937-C7B1-47D3-B67F-A62EFF666E3E}">
          <x14:id>{6EE70199-4650-5A45-B1EC-60F62FF31768}</x14:id>
        </ext>
      </extLst>
    </cfRule>
  </conditionalFormatting>
  <conditionalFormatting sqref="L11:BO11">
    <cfRule type="expression" dxfId="77" priority="188">
      <formula>AND($F11&lt;=L$6,ROUNDDOWN(($G11-$F11+1)*$I11,0)+$F11-1&gt;=L$6)</formula>
    </cfRule>
    <cfRule type="expression" dxfId="76" priority="189">
      <formula>AND(NOT(ISBLANK($F11)),$F11&lt;=L$6,$G11&gt;=L$6)</formula>
    </cfRule>
  </conditionalFormatting>
  <conditionalFormatting sqref="L11:BO11">
    <cfRule type="expression" dxfId="75" priority="187">
      <formula>L$6=TODAY()</formula>
    </cfRule>
  </conditionalFormatting>
  <conditionalFormatting sqref="I12">
    <cfRule type="dataBar" priority="182">
      <dataBar>
        <cfvo type="num" val="0"/>
        <cfvo type="num" val="1"/>
        <color theme="0" tint="-0.34998626667073579"/>
      </dataBar>
      <extLst>
        <ext xmlns:x14="http://schemas.microsoft.com/office/spreadsheetml/2009/9/main" uri="{B025F937-C7B1-47D3-B67F-A62EFF666E3E}">
          <x14:id>{438D0CAD-00EF-884F-B9BE-54696E28E7AA}</x14:id>
        </ext>
      </extLst>
    </cfRule>
  </conditionalFormatting>
  <conditionalFormatting sqref="L12:BO12">
    <cfRule type="expression" dxfId="74" priority="184">
      <formula>AND($F12&lt;=L$6,ROUNDDOWN(($G12-$F12+1)*$I12,0)+$F12-1&gt;=L$6)</formula>
    </cfRule>
    <cfRule type="expression" dxfId="73" priority="185">
      <formula>AND(NOT(ISBLANK($F12)),$F12&lt;=L$6,$G12&gt;=L$6)</formula>
    </cfRule>
  </conditionalFormatting>
  <conditionalFormatting sqref="L12:BO12">
    <cfRule type="expression" dxfId="72" priority="183">
      <formula>L$6=TODAY()</formula>
    </cfRule>
  </conditionalFormatting>
  <conditionalFormatting sqref="I14">
    <cfRule type="dataBar" priority="178">
      <dataBar>
        <cfvo type="num" val="0"/>
        <cfvo type="num" val="1"/>
        <color theme="0" tint="-0.34998626667073579"/>
      </dataBar>
      <extLst>
        <ext xmlns:x14="http://schemas.microsoft.com/office/spreadsheetml/2009/9/main" uri="{B025F937-C7B1-47D3-B67F-A62EFF666E3E}">
          <x14:id>{8A9233C5-FBF1-504B-94F4-AB51A59B84A2}</x14:id>
        </ext>
      </extLst>
    </cfRule>
  </conditionalFormatting>
  <conditionalFormatting sqref="L14:BO14">
    <cfRule type="expression" dxfId="71" priority="180">
      <formula>AND($F14&lt;=L$6,ROUNDDOWN(($G14-$F14+1)*$I14,0)+$F14-1&gt;=L$6)</formula>
    </cfRule>
    <cfRule type="expression" dxfId="70" priority="181">
      <formula>AND(NOT(ISBLANK($F14)),$F14&lt;=L$6,$G14&gt;=L$6)</formula>
    </cfRule>
  </conditionalFormatting>
  <conditionalFormatting sqref="L14:BO14">
    <cfRule type="expression" dxfId="69" priority="179">
      <formula>L$6=TODAY()</formula>
    </cfRule>
  </conditionalFormatting>
  <conditionalFormatting sqref="I15">
    <cfRule type="dataBar" priority="174">
      <dataBar>
        <cfvo type="num" val="0"/>
        <cfvo type="num" val="1"/>
        <color theme="0" tint="-0.34998626667073579"/>
      </dataBar>
      <extLst>
        <ext xmlns:x14="http://schemas.microsoft.com/office/spreadsheetml/2009/9/main" uri="{B025F937-C7B1-47D3-B67F-A62EFF666E3E}">
          <x14:id>{70BEAB57-CC95-0E48-994B-18F9FE962D45}</x14:id>
        </ext>
      </extLst>
    </cfRule>
  </conditionalFormatting>
  <conditionalFormatting sqref="L15:BO15">
    <cfRule type="expression" dxfId="68" priority="176">
      <formula>AND($F15&lt;=L$6,ROUNDDOWN(($G15-$F15+1)*$I15,0)+$F15-1&gt;=L$6)</formula>
    </cfRule>
    <cfRule type="expression" dxfId="67" priority="177">
      <formula>AND(NOT(ISBLANK($F15)),$F15&lt;=L$6,$G15&gt;=L$6)</formula>
    </cfRule>
  </conditionalFormatting>
  <conditionalFormatting sqref="L15:BO15">
    <cfRule type="expression" dxfId="66" priority="175">
      <formula>L$6=TODAY()</formula>
    </cfRule>
  </conditionalFormatting>
  <conditionalFormatting sqref="I16">
    <cfRule type="dataBar" priority="170">
      <dataBar>
        <cfvo type="num" val="0"/>
        <cfvo type="num" val="1"/>
        <color theme="0" tint="-0.34998626667073579"/>
      </dataBar>
      <extLst>
        <ext xmlns:x14="http://schemas.microsoft.com/office/spreadsheetml/2009/9/main" uri="{B025F937-C7B1-47D3-B67F-A62EFF666E3E}">
          <x14:id>{8F7FD9B3-68DD-E546-8C0A-197126D93ECB}</x14:id>
        </ext>
      </extLst>
    </cfRule>
  </conditionalFormatting>
  <conditionalFormatting sqref="L16:BO16">
    <cfRule type="expression" dxfId="65" priority="172">
      <formula>AND($F16&lt;=L$6,ROUNDDOWN(($G16-$F16+1)*$I16,0)+$F16-1&gt;=L$6)</formula>
    </cfRule>
    <cfRule type="expression" dxfId="64" priority="173">
      <formula>AND(NOT(ISBLANK($F16)),$F16&lt;=L$6,$G16&gt;=L$6)</formula>
    </cfRule>
  </conditionalFormatting>
  <conditionalFormatting sqref="L16:BO16">
    <cfRule type="expression" dxfId="63" priority="171">
      <formula>L$6=TODAY()</formula>
    </cfRule>
  </conditionalFormatting>
  <conditionalFormatting sqref="I17">
    <cfRule type="dataBar" priority="166">
      <dataBar>
        <cfvo type="num" val="0"/>
        <cfvo type="num" val="1"/>
        <color theme="0" tint="-0.34998626667073579"/>
      </dataBar>
      <extLst>
        <ext xmlns:x14="http://schemas.microsoft.com/office/spreadsheetml/2009/9/main" uri="{B025F937-C7B1-47D3-B67F-A62EFF666E3E}">
          <x14:id>{D830BC0C-2992-D04F-AC9B-748A9398B976}</x14:id>
        </ext>
      </extLst>
    </cfRule>
  </conditionalFormatting>
  <conditionalFormatting sqref="L17:BO17">
    <cfRule type="expression" dxfId="62" priority="168">
      <formula>AND($F17&lt;=L$6,ROUNDDOWN(($G17-$F17+1)*$I17,0)+$F17-1&gt;=L$6)</formula>
    </cfRule>
    <cfRule type="expression" dxfId="61" priority="169">
      <formula>AND(NOT(ISBLANK($F17)),$F17&lt;=L$6,$G17&gt;=L$6)</formula>
    </cfRule>
  </conditionalFormatting>
  <conditionalFormatting sqref="L17:BO17">
    <cfRule type="expression" dxfId="60" priority="167">
      <formula>L$6=TODAY()</formula>
    </cfRule>
  </conditionalFormatting>
  <conditionalFormatting sqref="I18">
    <cfRule type="dataBar" priority="162">
      <dataBar>
        <cfvo type="num" val="0"/>
        <cfvo type="num" val="1"/>
        <color theme="0" tint="-0.34998626667073579"/>
      </dataBar>
      <extLst>
        <ext xmlns:x14="http://schemas.microsoft.com/office/spreadsheetml/2009/9/main" uri="{B025F937-C7B1-47D3-B67F-A62EFF666E3E}">
          <x14:id>{B119D021-EF29-874D-9E44-C2C8141E6E6A}</x14:id>
        </ext>
      </extLst>
    </cfRule>
  </conditionalFormatting>
  <conditionalFormatting sqref="L18:BO18">
    <cfRule type="expression" dxfId="59" priority="164">
      <formula>AND($F18&lt;=L$6,ROUNDDOWN(($G18-$F18+1)*$I18,0)+$F18-1&gt;=L$6)</formula>
    </cfRule>
    <cfRule type="expression" dxfId="58" priority="165">
      <formula>AND(NOT(ISBLANK($F18)),$F18&lt;=L$6,$G18&gt;=L$6)</formula>
    </cfRule>
  </conditionalFormatting>
  <conditionalFormatting sqref="L18:BO18">
    <cfRule type="expression" dxfId="57" priority="163">
      <formula>L$6=TODAY()</formula>
    </cfRule>
  </conditionalFormatting>
  <conditionalFormatting sqref="I19">
    <cfRule type="dataBar" priority="158">
      <dataBar>
        <cfvo type="num" val="0"/>
        <cfvo type="num" val="1"/>
        <color theme="0" tint="-0.34998626667073579"/>
      </dataBar>
      <extLst>
        <ext xmlns:x14="http://schemas.microsoft.com/office/spreadsheetml/2009/9/main" uri="{B025F937-C7B1-47D3-B67F-A62EFF666E3E}">
          <x14:id>{0F91D714-DEB4-E84F-B04F-F3C161CDDACA}</x14:id>
        </ext>
      </extLst>
    </cfRule>
  </conditionalFormatting>
  <conditionalFormatting sqref="L19:BO19">
    <cfRule type="expression" dxfId="56" priority="160">
      <formula>AND($F19&lt;=L$6,ROUNDDOWN(($G19-$F19+1)*$I19,0)+$F19-1&gt;=L$6)</formula>
    </cfRule>
    <cfRule type="expression" dxfId="55" priority="161">
      <formula>AND(NOT(ISBLANK($F19)),$F19&lt;=L$6,$G19&gt;=L$6)</formula>
    </cfRule>
  </conditionalFormatting>
  <conditionalFormatting sqref="L19:BO19">
    <cfRule type="expression" dxfId="54" priority="159">
      <formula>L$6=TODAY()</formula>
    </cfRule>
  </conditionalFormatting>
  <conditionalFormatting sqref="I23:I26">
    <cfRule type="dataBar" priority="154">
      <dataBar>
        <cfvo type="num" val="0"/>
        <cfvo type="num" val="1"/>
        <color theme="0" tint="-0.34998626667073579"/>
      </dataBar>
      <extLst>
        <ext xmlns:x14="http://schemas.microsoft.com/office/spreadsheetml/2009/9/main" uri="{B025F937-C7B1-47D3-B67F-A62EFF666E3E}">
          <x14:id>{141995A8-6782-6D40-B477-07F9DC396C0D}</x14:id>
        </ext>
      </extLst>
    </cfRule>
  </conditionalFormatting>
  <conditionalFormatting sqref="L22:BO22">
    <cfRule type="expression" dxfId="53" priority="156">
      <formula>AND($F22&lt;=L$6,ROUNDDOWN(($G22-$F22+1)*$I22,0)+$F22-1&gt;=L$6)</formula>
    </cfRule>
    <cfRule type="expression" dxfId="52" priority="157">
      <formula>AND(NOT(ISBLANK($F22)),$F22&lt;=L$6,$G22&gt;=L$6)</formula>
    </cfRule>
  </conditionalFormatting>
  <conditionalFormatting sqref="L22:BO22">
    <cfRule type="expression" dxfId="51" priority="155">
      <formula>L$6=TODAY()</formula>
    </cfRule>
  </conditionalFormatting>
  <conditionalFormatting sqref="I30:I31">
    <cfRule type="dataBar" priority="126">
      <dataBar>
        <cfvo type="num" val="0"/>
        <cfvo type="num" val="1"/>
        <color theme="0" tint="-0.34998626667073579"/>
      </dataBar>
      <extLst>
        <ext xmlns:x14="http://schemas.microsoft.com/office/spreadsheetml/2009/9/main" uri="{B025F937-C7B1-47D3-B67F-A62EFF666E3E}">
          <x14:id>{724CAE03-445F-BE44-A1C8-0FFBF1646D39}</x14:id>
        </ext>
      </extLst>
    </cfRule>
  </conditionalFormatting>
  <conditionalFormatting sqref="L24:BO24">
    <cfRule type="expression" dxfId="50" priority="144">
      <formula>AND($F24&lt;=L$6,ROUNDDOWN(($G24-$F24+1)*$I24,0)+$F24-1&gt;=L$6)</formula>
    </cfRule>
    <cfRule type="expression" dxfId="49" priority="145">
      <formula>AND(NOT(ISBLANK($F24)),$F24&lt;=L$6,$G24&gt;=L$6)</formula>
    </cfRule>
  </conditionalFormatting>
  <conditionalFormatting sqref="L24:BO24">
    <cfRule type="expression" dxfId="48" priority="143">
      <formula>L$6=TODAY()</formula>
    </cfRule>
  </conditionalFormatting>
  <conditionalFormatting sqref="I32">
    <cfRule type="dataBar" priority="122">
      <dataBar>
        <cfvo type="num" val="0"/>
        <cfvo type="num" val="1"/>
        <color theme="0" tint="-0.34998626667073579"/>
      </dataBar>
      <extLst>
        <ext xmlns:x14="http://schemas.microsoft.com/office/spreadsheetml/2009/9/main" uri="{B025F937-C7B1-47D3-B67F-A62EFF666E3E}">
          <x14:id>{3C93FC77-6DEA-0C40-9DE6-7279BF6A10EF}</x14:id>
        </ext>
      </extLst>
    </cfRule>
  </conditionalFormatting>
  <conditionalFormatting sqref="L25:BO25">
    <cfRule type="expression" dxfId="47" priority="140">
      <formula>AND($F25&lt;=L$6,ROUNDDOWN(($G25-$F25+1)*$I25,0)+$F25-1&gt;=L$6)</formula>
    </cfRule>
    <cfRule type="expression" dxfId="46" priority="141">
      <formula>AND(NOT(ISBLANK($F25)),$F25&lt;=L$6,$G25&gt;=L$6)</formula>
    </cfRule>
  </conditionalFormatting>
  <conditionalFormatting sqref="L25:BO25">
    <cfRule type="expression" dxfId="45" priority="139">
      <formula>L$6=TODAY()</formula>
    </cfRule>
  </conditionalFormatting>
  <conditionalFormatting sqref="L30:BO31">
    <cfRule type="expression" dxfId="44" priority="127">
      <formula>L$6=TODAY()</formula>
    </cfRule>
  </conditionalFormatting>
  <conditionalFormatting sqref="L32:BO32">
    <cfRule type="expression" dxfId="43" priority="123">
      <formula>L$6=TODAY()</formula>
    </cfRule>
  </conditionalFormatting>
  <conditionalFormatting sqref="I34:I35">
    <cfRule type="dataBar" priority="110">
      <dataBar>
        <cfvo type="num" val="0"/>
        <cfvo type="num" val="1"/>
        <color theme="0" tint="-0.34998626667073579"/>
      </dataBar>
      <extLst>
        <ext xmlns:x14="http://schemas.microsoft.com/office/spreadsheetml/2009/9/main" uri="{B025F937-C7B1-47D3-B67F-A62EFF666E3E}">
          <x14:id>{CC91F304-FA1A-4741-8FCB-A8AEDE72A1A9}</x14:id>
        </ext>
      </extLst>
    </cfRule>
  </conditionalFormatting>
  <conditionalFormatting sqref="L26:BO26">
    <cfRule type="expression" dxfId="42" priority="120">
      <formula>AND($F26&lt;=L$6,ROUNDDOWN(($G26-$F26+1)*$I26,0)+$F26-1&gt;=L$6)</formula>
    </cfRule>
    <cfRule type="expression" dxfId="41" priority="121">
      <formula>AND(NOT(ISBLANK($F26)),$F26&lt;=L$6,$G26&gt;=L$6)</formula>
    </cfRule>
  </conditionalFormatting>
  <conditionalFormatting sqref="L26:BO26">
    <cfRule type="expression" dxfId="40" priority="119">
      <formula>L$6=TODAY()</formula>
    </cfRule>
  </conditionalFormatting>
  <conditionalFormatting sqref="L23:BO23">
    <cfRule type="expression" dxfId="39" priority="116">
      <formula>AND($F23&lt;=L$6,ROUNDDOWN(($G23-$F23+1)*$I23,0)+$F23-1&gt;=L$6)</formula>
    </cfRule>
    <cfRule type="expression" dxfId="38" priority="117">
      <formula>AND(NOT(ISBLANK($F23)),$F23&lt;=L$6,$G23&gt;=L$6)</formula>
    </cfRule>
  </conditionalFormatting>
  <conditionalFormatting sqref="L23:BO23">
    <cfRule type="expression" dxfId="37" priority="115">
      <formula>L$6=TODAY()</formula>
    </cfRule>
  </conditionalFormatting>
  <conditionalFormatting sqref="I40:I41">
    <cfRule type="dataBar" priority="102">
      <dataBar>
        <cfvo type="num" val="0"/>
        <cfvo type="num" val="1"/>
        <color theme="0" tint="-0.34998626667073579"/>
      </dataBar>
      <extLst>
        <ext xmlns:x14="http://schemas.microsoft.com/office/spreadsheetml/2009/9/main" uri="{B025F937-C7B1-47D3-B67F-A62EFF666E3E}">
          <x14:id>{4BC5B709-145A-BA43-A8BA-50E97B5494CF}</x14:id>
        </ext>
      </extLst>
    </cfRule>
  </conditionalFormatting>
  <conditionalFormatting sqref="L34:BO35">
    <cfRule type="expression" dxfId="36" priority="111">
      <formula>L$6=TODAY()</formula>
    </cfRule>
  </conditionalFormatting>
  <conditionalFormatting sqref="I36">
    <cfRule type="dataBar" priority="108">
      <dataBar>
        <cfvo type="num" val="0"/>
        <cfvo type="num" val="1"/>
        <color theme="0" tint="-0.34998626667073579"/>
      </dataBar>
      <extLst>
        <ext xmlns:x14="http://schemas.microsoft.com/office/spreadsheetml/2009/9/main" uri="{B025F937-C7B1-47D3-B67F-A62EFF666E3E}">
          <x14:id>{136E2FD2-5CD0-F642-BC84-0CB404A8BFEF}</x14:id>
        </ext>
      </extLst>
    </cfRule>
  </conditionalFormatting>
  <conditionalFormatting sqref="L36:BO36">
    <cfRule type="expression" dxfId="35" priority="109">
      <formula>L$6=TODAY()</formula>
    </cfRule>
  </conditionalFormatting>
  <conditionalFormatting sqref="I38:I39">
    <cfRule type="dataBar" priority="104">
      <dataBar>
        <cfvo type="num" val="0"/>
        <cfvo type="num" val="1"/>
        <color theme="0" tint="-0.34998626667073579"/>
      </dataBar>
      <extLst>
        <ext xmlns:x14="http://schemas.microsoft.com/office/spreadsheetml/2009/9/main" uri="{B025F937-C7B1-47D3-B67F-A62EFF666E3E}">
          <x14:id>{E085CD43-AAB2-C64D-A81D-2E8C0A8D0E25}</x14:id>
        </ext>
      </extLst>
    </cfRule>
  </conditionalFormatting>
  <conditionalFormatting sqref="L37:BO39">
    <cfRule type="expression" dxfId="34" priority="105">
      <formula>L$6=TODAY()</formula>
    </cfRule>
  </conditionalFormatting>
  <conditionalFormatting sqref="L40:BO41">
    <cfRule type="expression" dxfId="33" priority="103">
      <formula>L$6=TODAY()</formula>
    </cfRule>
  </conditionalFormatting>
  <conditionalFormatting sqref="I42">
    <cfRule type="dataBar" priority="100">
      <dataBar>
        <cfvo type="num" val="0"/>
        <cfvo type="num" val="1"/>
        <color theme="0" tint="-0.34998626667073579"/>
      </dataBar>
      <extLst>
        <ext xmlns:x14="http://schemas.microsoft.com/office/spreadsheetml/2009/9/main" uri="{B025F937-C7B1-47D3-B67F-A62EFF666E3E}">
          <x14:id>{BF786D4B-4CB0-0446-A620-7E89452106B1}</x14:id>
        </ext>
      </extLst>
    </cfRule>
  </conditionalFormatting>
  <conditionalFormatting sqref="L42:BO42">
    <cfRule type="expression" dxfId="32" priority="101">
      <formula>L$6=TODAY()</formula>
    </cfRule>
  </conditionalFormatting>
  <conditionalFormatting sqref="I44:I45">
    <cfRule type="dataBar" priority="96">
      <dataBar>
        <cfvo type="num" val="0"/>
        <cfvo type="num" val="1"/>
        <color theme="0" tint="-0.34998626667073579"/>
      </dataBar>
      <extLst>
        <ext xmlns:x14="http://schemas.microsoft.com/office/spreadsheetml/2009/9/main" uri="{B025F937-C7B1-47D3-B67F-A62EFF666E3E}">
          <x14:id>{3A64BE8C-F38F-4443-833B-D70CF80AFAAB}</x14:id>
        </ext>
      </extLst>
    </cfRule>
  </conditionalFormatting>
  <conditionalFormatting sqref="L43:BO45">
    <cfRule type="expression" dxfId="31" priority="97">
      <formula>L$6=TODAY()</formula>
    </cfRule>
  </conditionalFormatting>
  <conditionalFormatting sqref="I46:I47">
    <cfRule type="dataBar" priority="94">
      <dataBar>
        <cfvo type="num" val="0"/>
        <cfvo type="num" val="1"/>
        <color theme="0" tint="-0.34998626667073579"/>
      </dataBar>
      <extLst>
        <ext xmlns:x14="http://schemas.microsoft.com/office/spreadsheetml/2009/9/main" uri="{B025F937-C7B1-47D3-B67F-A62EFF666E3E}">
          <x14:id>{2BECDCDE-6BBA-2247-AC10-51D7E2AECF79}</x14:id>
        </ext>
      </extLst>
    </cfRule>
  </conditionalFormatting>
  <conditionalFormatting sqref="L46:BO47">
    <cfRule type="expression" dxfId="30" priority="95">
      <formula>L$6=TODAY()</formula>
    </cfRule>
  </conditionalFormatting>
  <conditionalFormatting sqref="I48:I49">
    <cfRule type="dataBar" priority="92">
      <dataBar>
        <cfvo type="num" val="0"/>
        <cfvo type="num" val="1"/>
        <color theme="0" tint="-0.34998626667073579"/>
      </dataBar>
      <extLst>
        <ext xmlns:x14="http://schemas.microsoft.com/office/spreadsheetml/2009/9/main" uri="{B025F937-C7B1-47D3-B67F-A62EFF666E3E}">
          <x14:id>{01CF593A-9A95-0B47-A4A3-B42190E1CFFC}</x14:id>
        </ext>
      </extLst>
    </cfRule>
  </conditionalFormatting>
  <conditionalFormatting sqref="L48:BO49">
    <cfRule type="expression" dxfId="29" priority="93">
      <formula>L$6=TODAY()</formula>
    </cfRule>
  </conditionalFormatting>
  <conditionalFormatting sqref="I50:I51">
    <cfRule type="dataBar" priority="88">
      <dataBar>
        <cfvo type="num" val="0"/>
        <cfvo type="num" val="1"/>
        <color theme="0" tint="-0.34998626667073579"/>
      </dataBar>
      <extLst>
        <ext xmlns:x14="http://schemas.microsoft.com/office/spreadsheetml/2009/9/main" uri="{B025F937-C7B1-47D3-B67F-A62EFF666E3E}">
          <x14:id>{C659F559-9069-A542-A5B8-83FB352D4913}</x14:id>
        </ext>
      </extLst>
    </cfRule>
  </conditionalFormatting>
  <conditionalFormatting sqref="L50:BO51">
    <cfRule type="expression" dxfId="28" priority="89">
      <formula>L$6=TODAY()</formula>
    </cfRule>
  </conditionalFormatting>
  <conditionalFormatting sqref="I52:I53">
    <cfRule type="dataBar" priority="86">
      <dataBar>
        <cfvo type="num" val="0"/>
        <cfvo type="num" val="1"/>
        <color theme="0" tint="-0.34998626667073579"/>
      </dataBar>
      <extLst>
        <ext xmlns:x14="http://schemas.microsoft.com/office/spreadsheetml/2009/9/main" uri="{B025F937-C7B1-47D3-B67F-A62EFF666E3E}">
          <x14:id>{34FE22C7-4B20-AC46-87BD-3C67C7FB620A}</x14:id>
        </ext>
      </extLst>
    </cfRule>
  </conditionalFormatting>
  <conditionalFormatting sqref="L52:BO53">
    <cfRule type="expression" dxfId="27" priority="87">
      <formula>L$6=TODAY()</formula>
    </cfRule>
  </conditionalFormatting>
  <conditionalFormatting sqref="I55:I56">
    <cfRule type="dataBar" priority="79">
      <dataBar>
        <cfvo type="num" val="0"/>
        <cfvo type="num" val="1"/>
        <color theme="0" tint="-0.34998626667073579"/>
      </dataBar>
      <extLst>
        <ext xmlns:x14="http://schemas.microsoft.com/office/spreadsheetml/2009/9/main" uri="{B025F937-C7B1-47D3-B67F-A62EFF666E3E}">
          <x14:id>{6C1B76D1-841B-3342-9A27-BEE7E1FE6FEF}</x14:id>
        </ext>
      </extLst>
    </cfRule>
  </conditionalFormatting>
  <conditionalFormatting sqref="L54:BO56">
    <cfRule type="expression" dxfId="26" priority="80">
      <formula>L$6=TODAY()</formula>
    </cfRule>
  </conditionalFormatting>
  <conditionalFormatting sqref="I57">
    <cfRule type="dataBar" priority="77">
      <dataBar>
        <cfvo type="num" val="0"/>
        <cfvo type="num" val="1"/>
        <color theme="0" tint="-0.34998626667073579"/>
      </dataBar>
      <extLst>
        <ext xmlns:x14="http://schemas.microsoft.com/office/spreadsheetml/2009/9/main" uri="{B025F937-C7B1-47D3-B67F-A62EFF666E3E}">
          <x14:id>{28C50099-A646-264E-A69A-A6CE8BE3E8CF}</x14:id>
        </ext>
      </extLst>
    </cfRule>
  </conditionalFormatting>
  <conditionalFormatting sqref="L57:BO57">
    <cfRule type="expression" dxfId="25" priority="78">
      <formula>L$6=TODAY()</formula>
    </cfRule>
  </conditionalFormatting>
  <conditionalFormatting sqref="I59:I60">
    <cfRule type="dataBar" priority="73">
      <dataBar>
        <cfvo type="num" val="0"/>
        <cfvo type="num" val="1"/>
        <color theme="0" tint="-0.34998626667073579"/>
      </dataBar>
      <extLst>
        <ext xmlns:x14="http://schemas.microsoft.com/office/spreadsheetml/2009/9/main" uri="{B025F937-C7B1-47D3-B67F-A62EFF666E3E}">
          <x14:id>{3769F474-FC46-8448-95DD-6186361C3180}</x14:id>
        </ext>
      </extLst>
    </cfRule>
  </conditionalFormatting>
  <conditionalFormatting sqref="L58:BO60">
    <cfRule type="expression" dxfId="24" priority="74">
      <formula>L$6=TODAY()</formula>
    </cfRule>
  </conditionalFormatting>
  <conditionalFormatting sqref="I61">
    <cfRule type="dataBar" priority="71">
      <dataBar>
        <cfvo type="num" val="0"/>
        <cfvo type="num" val="1"/>
        <color theme="0" tint="-0.34998626667073579"/>
      </dataBar>
      <extLst>
        <ext xmlns:x14="http://schemas.microsoft.com/office/spreadsheetml/2009/9/main" uri="{B025F937-C7B1-47D3-B67F-A62EFF666E3E}">
          <x14:id>{93D09DBA-AE4F-9E48-B1D5-A4AD95EDF936}</x14:id>
        </ext>
      </extLst>
    </cfRule>
  </conditionalFormatting>
  <conditionalFormatting sqref="L61:BO61">
    <cfRule type="expression" dxfId="23" priority="72">
      <formula>L$6=TODAY()</formula>
    </cfRule>
  </conditionalFormatting>
  <conditionalFormatting sqref="I79:I80">
    <cfRule type="dataBar" priority="63">
      <dataBar>
        <cfvo type="num" val="0"/>
        <cfvo type="num" val="1"/>
        <color theme="0" tint="-0.34998626667073579"/>
      </dataBar>
      <extLst>
        <ext xmlns:x14="http://schemas.microsoft.com/office/spreadsheetml/2009/9/main" uri="{B025F937-C7B1-47D3-B67F-A62EFF666E3E}">
          <x14:id>{DC121F20-9913-5E4B-9E0D-12BDEDC62A1A}</x14:id>
        </ext>
      </extLst>
    </cfRule>
  </conditionalFormatting>
  <conditionalFormatting sqref="L79:BO80">
    <cfRule type="expression" dxfId="22" priority="64">
      <formula>L$6=TODAY()</formula>
    </cfRule>
  </conditionalFormatting>
  <conditionalFormatting sqref="L66:BO66">
    <cfRule type="expression" dxfId="21" priority="60">
      <formula>L$6=TODAY()</formula>
    </cfRule>
  </conditionalFormatting>
  <conditionalFormatting sqref="I63:I64">
    <cfRule type="dataBar" priority="51">
      <dataBar>
        <cfvo type="num" val="0"/>
        <cfvo type="num" val="1"/>
        <color theme="0" tint="-0.34998626667073579"/>
      </dataBar>
      <extLst>
        <ext xmlns:x14="http://schemas.microsoft.com/office/spreadsheetml/2009/9/main" uri="{B025F937-C7B1-47D3-B67F-A62EFF666E3E}">
          <x14:id>{9AE08C7C-2A47-984B-BF89-03D26DA1327D}</x14:id>
        </ext>
      </extLst>
    </cfRule>
  </conditionalFormatting>
  <conditionalFormatting sqref="L62:BO64">
    <cfRule type="expression" dxfId="20" priority="52">
      <formula>L$6=TODAY()</formula>
    </cfRule>
  </conditionalFormatting>
  <conditionalFormatting sqref="I67:I68">
    <cfRule type="dataBar" priority="47">
      <dataBar>
        <cfvo type="num" val="0"/>
        <cfvo type="num" val="1"/>
        <color theme="0" tint="-0.34998626667073579"/>
      </dataBar>
      <extLst>
        <ext xmlns:x14="http://schemas.microsoft.com/office/spreadsheetml/2009/9/main" uri="{B025F937-C7B1-47D3-B67F-A62EFF666E3E}">
          <x14:id>{D7EC591A-EBE5-C540-B915-C22D15A7D7CD}</x14:id>
        </ext>
      </extLst>
    </cfRule>
  </conditionalFormatting>
  <conditionalFormatting sqref="L67:BO68">
    <cfRule type="expression" dxfId="19" priority="48">
      <formula>L$6=TODAY()</formula>
    </cfRule>
  </conditionalFormatting>
  <conditionalFormatting sqref="I70:I71">
    <cfRule type="dataBar" priority="43">
      <dataBar>
        <cfvo type="num" val="0"/>
        <cfvo type="num" val="1"/>
        <color theme="0" tint="-0.34998626667073579"/>
      </dataBar>
      <extLst>
        <ext xmlns:x14="http://schemas.microsoft.com/office/spreadsheetml/2009/9/main" uri="{B025F937-C7B1-47D3-B67F-A62EFF666E3E}">
          <x14:id>{4ED55FCD-82C6-2744-B23F-2DFE61943A73}</x14:id>
        </ext>
      </extLst>
    </cfRule>
  </conditionalFormatting>
  <conditionalFormatting sqref="L70:BO71">
    <cfRule type="expression" dxfId="18" priority="44">
      <formula>L$6=TODAY()</formula>
    </cfRule>
  </conditionalFormatting>
  <conditionalFormatting sqref="I74:I75">
    <cfRule type="dataBar" priority="35">
      <dataBar>
        <cfvo type="num" val="0"/>
        <cfvo type="num" val="1"/>
        <color theme="0" tint="-0.34998626667073579"/>
      </dataBar>
      <extLst>
        <ext xmlns:x14="http://schemas.microsoft.com/office/spreadsheetml/2009/9/main" uri="{B025F937-C7B1-47D3-B67F-A62EFF666E3E}">
          <x14:id>{5E1E27D8-F338-3148-AD5B-3B45C5CD951C}</x14:id>
        </ext>
      </extLst>
    </cfRule>
  </conditionalFormatting>
  <conditionalFormatting sqref="L74:BO75">
    <cfRule type="expression" dxfId="17" priority="36">
      <formula>L$6=TODAY()</formula>
    </cfRule>
  </conditionalFormatting>
  <conditionalFormatting sqref="I76:I77">
    <cfRule type="dataBar" priority="31">
      <dataBar>
        <cfvo type="num" val="0"/>
        <cfvo type="num" val="1"/>
        <color theme="0" tint="-0.34998626667073579"/>
      </dataBar>
      <extLst>
        <ext xmlns:x14="http://schemas.microsoft.com/office/spreadsheetml/2009/9/main" uri="{B025F937-C7B1-47D3-B67F-A62EFF666E3E}">
          <x14:id>{D30790C8-563D-4B4D-A2C6-63EC0618DB65}</x14:id>
        </ext>
      </extLst>
    </cfRule>
  </conditionalFormatting>
  <conditionalFormatting sqref="L76:BO77">
    <cfRule type="expression" dxfId="16" priority="32">
      <formula>L$6=TODAY()</formula>
    </cfRule>
  </conditionalFormatting>
  <conditionalFormatting sqref="I78">
    <cfRule type="dataBar" priority="27">
      <dataBar>
        <cfvo type="num" val="0"/>
        <cfvo type="num" val="1"/>
        <color theme="0" tint="-0.34998626667073579"/>
      </dataBar>
      <extLst>
        <ext xmlns:x14="http://schemas.microsoft.com/office/spreadsheetml/2009/9/main" uri="{B025F937-C7B1-47D3-B67F-A62EFF666E3E}">
          <x14:id>{63BC89B2-F8D2-E548-9610-7689A0E3362B}</x14:id>
        </ext>
      </extLst>
    </cfRule>
  </conditionalFormatting>
  <conditionalFormatting sqref="L78:BO78">
    <cfRule type="expression" dxfId="15" priority="28">
      <formula>L$6=TODAY()</formula>
    </cfRule>
  </conditionalFormatting>
  <conditionalFormatting sqref="I86:I88">
    <cfRule type="dataBar" priority="23">
      <dataBar>
        <cfvo type="num" val="0"/>
        <cfvo type="num" val="1"/>
        <color theme="0" tint="-0.34998626667073579"/>
      </dataBar>
      <extLst>
        <ext xmlns:x14="http://schemas.microsoft.com/office/spreadsheetml/2009/9/main" uri="{B025F937-C7B1-47D3-B67F-A62EFF666E3E}">
          <x14:id>{6E5B30E2-EF01-2140-8128-7EDFE93391F3}</x14:id>
        </ext>
      </extLst>
    </cfRule>
  </conditionalFormatting>
  <conditionalFormatting sqref="L86:BO88">
    <cfRule type="expression" dxfId="14" priority="24">
      <formula>L$6=TODAY()</formula>
    </cfRule>
  </conditionalFormatting>
  <conditionalFormatting sqref="I20">
    <cfRule type="dataBar" priority="19">
      <dataBar>
        <cfvo type="num" val="0"/>
        <cfvo type="num" val="1"/>
        <color theme="0" tint="-0.34998626667073579"/>
      </dataBar>
      <extLst>
        <ext xmlns:x14="http://schemas.microsoft.com/office/spreadsheetml/2009/9/main" uri="{B025F937-C7B1-47D3-B67F-A62EFF666E3E}">
          <x14:id>{C97B3C20-4D6E-EC4B-A973-392AD5E3C737}</x14:id>
        </ext>
      </extLst>
    </cfRule>
  </conditionalFormatting>
  <conditionalFormatting sqref="L20:BO20">
    <cfRule type="expression" dxfId="13" priority="21">
      <formula>AND($F20&lt;=L$6,ROUNDDOWN(($G20-$F20+1)*$I20,0)+$F20-1&gt;=L$6)</formula>
    </cfRule>
    <cfRule type="expression" dxfId="12" priority="22">
      <formula>AND(NOT(ISBLANK($F20)),$F20&lt;=L$6,$G20&gt;=L$6)</formula>
    </cfRule>
  </conditionalFormatting>
  <conditionalFormatting sqref="L20:BO20">
    <cfRule type="expression" dxfId="11" priority="20">
      <formula>L$6=TODAY()</formula>
    </cfRule>
  </conditionalFormatting>
  <conditionalFormatting sqref="I21">
    <cfRule type="dataBar" priority="15">
      <dataBar>
        <cfvo type="num" val="0"/>
        <cfvo type="num" val="1"/>
        <color theme="0" tint="-0.34998626667073579"/>
      </dataBar>
      <extLst>
        <ext xmlns:x14="http://schemas.microsoft.com/office/spreadsheetml/2009/9/main" uri="{B025F937-C7B1-47D3-B67F-A62EFF666E3E}">
          <x14:id>{D4E88E05-23C3-0C42-89B5-75558451E2D8}</x14:id>
        </ext>
      </extLst>
    </cfRule>
  </conditionalFormatting>
  <conditionalFormatting sqref="L21:BO21">
    <cfRule type="expression" dxfId="10" priority="17">
      <formula>AND($F21&lt;=L$6,ROUNDDOWN(($G21-$F21+1)*$I21,0)+$F21-1&gt;=L$6)</formula>
    </cfRule>
    <cfRule type="expression" dxfId="9" priority="18">
      <formula>AND(NOT(ISBLANK($F21)),$F21&lt;=L$6,$G21&gt;=L$6)</formula>
    </cfRule>
  </conditionalFormatting>
  <conditionalFormatting sqref="L21:BO21">
    <cfRule type="expression" dxfId="8" priority="16">
      <formula>L$6=TODAY()</formula>
    </cfRule>
  </conditionalFormatting>
  <conditionalFormatting sqref="I73">
    <cfRule type="dataBar" priority="11">
      <dataBar>
        <cfvo type="num" val="0"/>
        <cfvo type="num" val="1"/>
        <color theme="0" tint="-0.34998626667073579"/>
      </dataBar>
      <extLst>
        <ext xmlns:x14="http://schemas.microsoft.com/office/spreadsheetml/2009/9/main" uri="{B025F937-C7B1-47D3-B67F-A62EFF666E3E}">
          <x14:id>{80B445B7-C19D-E14F-80A3-D74BA8A0E3AE}</x14:id>
        </ext>
      </extLst>
    </cfRule>
  </conditionalFormatting>
  <conditionalFormatting sqref="L73:BO73">
    <cfRule type="expression" dxfId="7" priority="12">
      <formula>L$6=TODAY()</formula>
    </cfRule>
  </conditionalFormatting>
  <conditionalFormatting sqref="I94:I97 I99:I103">
    <cfRule type="dataBar" priority="7">
      <dataBar>
        <cfvo type="num" val="0"/>
        <cfvo type="num" val="1"/>
        <color theme="0" tint="-0.34998626667073579"/>
      </dataBar>
      <extLst>
        <ext xmlns:x14="http://schemas.microsoft.com/office/spreadsheetml/2009/9/main" uri="{B025F937-C7B1-47D3-B67F-A62EFF666E3E}">
          <x14:id>{5F58FAA3-DEF0-1E4A-BE2A-32E8560AB01F}</x14:id>
        </ext>
      </extLst>
    </cfRule>
  </conditionalFormatting>
  <conditionalFormatting sqref="L93:BO97">
    <cfRule type="expression" dxfId="6" priority="8">
      <formula>L$6=TODAY()</formula>
    </cfRule>
  </conditionalFormatting>
  <conditionalFormatting sqref="I13">
    <cfRule type="dataBar" priority="1">
      <dataBar>
        <cfvo type="num" val="0"/>
        <cfvo type="num" val="1"/>
        <color theme="0" tint="-0.34998626667073579"/>
      </dataBar>
      <extLst>
        <ext xmlns:x14="http://schemas.microsoft.com/office/spreadsheetml/2009/9/main" uri="{B025F937-C7B1-47D3-B67F-A62EFF666E3E}">
          <x14:id>{1DD44CF0-0250-6B49-9B02-F4DC58CFF098}</x14:id>
        </ext>
      </extLst>
    </cfRule>
  </conditionalFormatting>
  <conditionalFormatting sqref="L13:BO13">
    <cfRule type="expression" dxfId="2" priority="3">
      <formula>AND($F13&lt;=L$6,ROUNDDOWN(($G13-$F13+1)*$I13,0)+$F13-1&gt;=L$6)</formula>
    </cfRule>
    <cfRule type="expression" dxfId="1" priority="4">
      <formula>AND(NOT(ISBLANK($F13)),$F13&lt;=L$6,$G13&gt;=L$6)</formula>
    </cfRule>
  </conditionalFormatting>
  <conditionalFormatting sqref="L13:BO13">
    <cfRule type="expression" dxfId="0" priority="2">
      <formula>L$6=TODAY()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C7D0BAA1-6129-234F-9E5B-767298EB68F1}"/>
  </dataValidations>
  <hyperlinks>
    <hyperlink ref="L1:AF1" r:id="rId1" display="Gantt Chart Template © 2006-2018 by Vertex42.com." xr:uid="{CBC1BEDE-1958-8E45-B2DB-6438954FECD5}"/>
  </hyperlinks>
  <pageMargins left="0.7" right="0.7" top="0.75" bottom="0.75" header="0.3" footer="0.3"/>
  <pageSetup paperSize="9" scale="62" fitToHeight="10" orientation="portrait" horizontalDpi="0" verticalDpi="0"/>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print="0" autoPict="0">
                <anchor moveWithCells="1">
                  <from>
                    <xdr:col>10</xdr:col>
                    <xdr:colOff>101600</xdr:colOff>
                    <xdr:row>1</xdr:row>
                    <xdr:rowOff>127000</xdr:rowOff>
                  </from>
                  <to>
                    <xdr:col>48</xdr:col>
                    <xdr:colOff>12700</xdr:colOff>
                    <xdr:row>3</xdr:row>
                    <xdr:rowOff>12700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285E52B-2C87-4747-BE02-B5798BCA31DB}">
            <x14:dataBar minLength="0" maxLength="100" gradient="0">
              <x14:cfvo type="num">
                <xm:f>0</xm:f>
              </x14:cfvo>
              <x14:cfvo type="num">
                <xm:f>1</xm:f>
              </x14:cfvo>
              <x14:negativeFillColor rgb="FFFF0000"/>
              <x14:axisColor rgb="FF000000"/>
            </x14:dataBar>
          </x14:cfRule>
          <xm:sqref>I28:I29 I82:I85 I90:I92 I104:I112</xm:sqref>
        </x14:conditionalFormatting>
        <x14:conditionalFormatting xmlns:xm="http://schemas.microsoft.com/office/excel/2006/main">
          <x14:cfRule type="dataBar" id="{B14DF62D-DD31-CF45-9C20-DFC7AAD2DE7B}">
            <x14:dataBar minLength="0" maxLength="100" gradient="0">
              <x14:cfvo type="num">
                <xm:f>0</xm:f>
              </x14:cfvo>
              <x14:cfvo type="num">
                <xm:f>1</xm:f>
              </x14:cfvo>
              <x14:negativeFillColor rgb="FFFF0000"/>
              <x14:axisColor rgb="FF000000"/>
            </x14:dataBar>
          </x14:cfRule>
          <xm:sqref>I10</xm:sqref>
        </x14:conditionalFormatting>
        <x14:conditionalFormatting xmlns:xm="http://schemas.microsoft.com/office/excel/2006/main">
          <x14:cfRule type="dataBar" id="{6EE70199-4650-5A45-B1EC-60F62FF31768}">
            <x14:dataBar minLength="0" maxLength="100" gradient="0">
              <x14:cfvo type="num">
                <xm:f>0</xm:f>
              </x14:cfvo>
              <x14:cfvo type="num">
                <xm:f>1</xm:f>
              </x14:cfvo>
              <x14:negativeFillColor rgb="FFFF0000"/>
              <x14:axisColor rgb="FF000000"/>
            </x14:dataBar>
          </x14:cfRule>
          <xm:sqref>I11</xm:sqref>
        </x14:conditionalFormatting>
        <x14:conditionalFormatting xmlns:xm="http://schemas.microsoft.com/office/excel/2006/main">
          <x14:cfRule type="dataBar" id="{438D0CAD-00EF-884F-B9BE-54696E28E7AA}">
            <x14:dataBar minLength="0" maxLength="100" gradient="0">
              <x14:cfvo type="num">
                <xm:f>0</xm:f>
              </x14:cfvo>
              <x14:cfvo type="num">
                <xm:f>1</xm:f>
              </x14:cfvo>
              <x14:negativeFillColor rgb="FFFF0000"/>
              <x14:axisColor rgb="FF000000"/>
            </x14:dataBar>
          </x14:cfRule>
          <xm:sqref>I12</xm:sqref>
        </x14:conditionalFormatting>
        <x14:conditionalFormatting xmlns:xm="http://schemas.microsoft.com/office/excel/2006/main">
          <x14:cfRule type="dataBar" id="{8A9233C5-FBF1-504B-94F4-AB51A59B84A2}">
            <x14:dataBar minLength="0" maxLength="100" gradient="0">
              <x14:cfvo type="num">
                <xm:f>0</xm:f>
              </x14:cfvo>
              <x14:cfvo type="num">
                <xm:f>1</xm:f>
              </x14:cfvo>
              <x14:negativeFillColor rgb="FFFF0000"/>
              <x14:axisColor rgb="FF000000"/>
            </x14:dataBar>
          </x14:cfRule>
          <xm:sqref>I14</xm:sqref>
        </x14:conditionalFormatting>
        <x14:conditionalFormatting xmlns:xm="http://schemas.microsoft.com/office/excel/2006/main">
          <x14:cfRule type="dataBar" id="{70BEAB57-CC95-0E48-994B-18F9FE962D45}">
            <x14:dataBar minLength="0" maxLength="100" gradient="0">
              <x14:cfvo type="num">
                <xm:f>0</xm:f>
              </x14:cfvo>
              <x14:cfvo type="num">
                <xm:f>1</xm:f>
              </x14:cfvo>
              <x14:negativeFillColor rgb="FFFF0000"/>
              <x14:axisColor rgb="FF000000"/>
            </x14:dataBar>
          </x14:cfRule>
          <xm:sqref>I15</xm:sqref>
        </x14:conditionalFormatting>
        <x14:conditionalFormatting xmlns:xm="http://schemas.microsoft.com/office/excel/2006/main">
          <x14:cfRule type="dataBar" id="{8F7FD9B3-68DD-E546-8C0A-197126D93ECB}">
            <x14:dataBar minLength="0" maxLength="100" gradient="0">
              <x14:cfvo type="num">
                <xm:f>0</xm:f>
              </x14:cfvo>
              <x14:cfvo type="num">
                <xm:f>1</xm:f>
              </x14:cfvo>
              <x14:negativeFillColor rgb="FFFF0000"/>
              <x14:axisColor rgb="FF000000"/>
            </x14:dataBar>
          </x14:cfRule>
          <xm:sqref>I16</xm:sqref>
        </x14:conditionalFormatting>
        <x14:conditionalFormatting xmlns:xm="http://schemas.microsoft.com/office/excel/2006/main">
          <x14:cfRule type="dataBar" id="{D830BC0C-2992-D04F-AC9B-748A9398B976}">
            <x14:dataBar minLength="0" maxLength="100" gradient="0">
              <x14:cfvo type="num">
                <xm:f>0</xm:f>
              </x14:cfvo>
              <x14:cfvo type="num">
                <xm:f>1</xm:f>
              </x14:cfvo>
              <x14:negativeFillColor rgb="FFFF0000"/>
              <x14:axisColor rgb="FF000000"/>
            </x14:dataBar>
          </x14:cfRule>
          <xm:sqref>I17</xm:sqref>
        </x14:conditionalFormatting>
        <x14:conditionalFormatting xmlns:xm="http://schemas.microsoft.com/office/excel/2006/main">
          <x14:cfRule type="dataBar" id="{B119D021-EF29-874D-9E44-C2C8141E6E6A}">
            <x14:dataBar minLength="0" maxLength="100" gradient="0">
              <x14:cfvo type="num">
                <xm:f>0</xm:f>
              </x14:cfvo>
              <x14:cfvo type="num">
                <xm:f>1</xm:f>
              </x14:cfvo>
              <x14:negativeFillColor rgb="FFFF0000"/>
              <x14:axisColor rgb="FF000000"/>
            </x14:dataBar>
          </x14:cfRule>
          <xm:sqref>I18</xm:sqref>
        </x14:conditionalFormatting>
        <x14:conditionalFormatting xmlns:xm="http://schemas.microsoft.com/office/excel/2006/main">
          <x14:cfRule type="dataBar" id="{0F91D714-DEB4-E84F-B04F-F3C161CDDACA}">
            <x14:dataBar minLength="0" maxLength="100" gradient="0">
              <x14:cfvo type="num">
                <xm:f>0</xm:f>
              </x14:cfvo>
              <x14:cfvo type="num">
                <xm:f>1</xm:f>
              </x14:cfvo>
              <x14:negativeFillColor rgb="FFFF0000"/>
              <x14:axisColor rgb="FF000000"/>
            </x14:dataBar>
          </x14:cfRule>
          <xm:sqref>I19</xm:sqref>
        </x14:conditionalFormatting>
        <x14:conditionalFormatting xmlns:xm="http://schemas.microsoft.com/office/excel/2006/main">
          <x14:cfRule type="dataBar" id="{141995A8-6782-6D40-B477-07F9DC396C0D}">
            <x14:dataBar minLength="0" maxLength="100" gradient="0">
              <x14:cfvo type="num">
                <xm:f>0</xm:f>
              </x14:cfvo>
              <x14:cfvo type="num">
                <xm:f>1</xm:f>
              </x14:cfvo>
              <x14:negativeFillColor rgb="FFFF0000"/>
              <x14:axisColor rgb="FF000000"/>
            </x14:dataBar>
          </x14:cfRule>
          <xm:sqref>I23:I26</xm:sqref>
        </x14:conditionalFormatting>
        <x14:conditionalFormatting xmlns:xm="http://schemas.microsoft.com/office/excel/2006/main">
          <x14:cfRule type="dataBar" id="{724CAE03-445F-BE44-A1C8-0FFBF1646D39}">
            <x14:dataBar minLength="0" maxLength="100" gradient="0">
              <x14:cfvo type="num">
                <xm:f>0</xm:f>
              </x14:cfvo>
              <x14:cfvo type="num">
                <xm:f>1</xm:f>
              </x14:cfvo>
              <x14:negativeFillColor rgb="FFFF0000"/>
              <x14:axisColor rgb="FF000000"/>
            </x14:dataBar>
          </x14:cfRule>
          <xm:sqref>I30:I31</xm:sqref>
        </x14:conditionalFormatting>
        <x14:conditionalFormatting xmlns:xm="http://schemas.microsoft.com/office/excel/2006/main">
          <x14:cfRule type="dataBar" id="{3C93FC77-6DEA-0C40-9DE6-7279BF6A10EF}">
            <x14:dataBar minLength="0" maxLength="100" gradient="0">
              <x14:cfvo type="num">
                <xm:f>0</xm:f>
              </x14:cfvo>
              <x14:cfvo type="num">
                <xm:f>1</xm:f>
              </x14:cfvo>
              <x14:negativeFillColor rgb="FFFF0000"/>
              <x14:axisColor rgb="FF000000"/>
            </x14:dataBar>
          </x14:cfRule>
          <xm:sqref>I32</xm:sqref>
        </x14:conditionalFormatting>
        <x14:conditionalFormatting xmlns:xm="http://schemas.microsoft.com/office/excel/2006/main">
          <x14:cfRule type="dataBar" id="{CC91F304-FA1A-4741-8FCB-A8AEDE72A1A9}">
            <x14:dataBar minLength="0" maxLength="100" gradient="0">
              <x14:cfvo type="num">
                <xm:f>0</xm:f>
              </x14:cfvo>
              <x14:cfvo type="num">
                <xm:f>1</xm:f>
              </x14:cfvo>
              <x14:negativeFillColor rgb="FFFF0000"/>
              <x14:axisColor rgb="FF000000"/>
            </x14:dataBar>
          </x14:cfRule>
          <xm:sqref>I34:I35</xm:sqref>
        </x14:conditionalFormatting>
        <x14:conditionalFormatting xmlns:xm="http://schemas.microsoft.com/office/excel/2006/main">
          <x14:cfRule type="dataBar" id="{4BC5B709-145A-BA43-A8BA-50E97B5494CF}">
            <x14:dataBar minLength="0" maxLength="100" gradient="0">
              <x14:cfvo type="num">
                <xm:f>0</xm:f>
              </x14:cfvo>
              <x14:cfvo type="num">
                <xm:f>1</xm:f>
              </x14:cfvo>
              <x14:negativeFillColor rgb="FFFF0000"/>
              <x14:axisColor rgb="FF000000"/>
            </x14:dataBar>
          </x14:cfRule>
          <xm:sqref>I40:I41</xm:sqref>
        </x14:conditionalFormatting>
        <x14:conditionalFormatting xmlns:xm="http://schemas.microsoft.com/office/excel/2006/main">
          <x14:cfRule type="dataBar" id="{136E2FD2-5CD0-F642-BC84-0CB404A8BFEF}">
            <x14:dataBar minLength="0" maxLength="100" gradient="0">
              <x14:cfvo type="num">
                <xm:f>0</xm:f>
              </x14:cfvo>
              <x14:cfvo type="num">
                <xm:f>1</xm:f>
              </x14:cfvo>
              <x14:negativeFillColor rgb="FFFF0000"/>
              <x14:axisColor rgb="FF000000"/>
            </x14:dataBar>
          </x14:cfRule>
          <xm:sqref>I36</xm:sqref>
        </x14:conditionalFormatting>
        <x14:conditionalFormatting xmlns:xm="http://schemas.microsoft.com/office/excel/2006/main">
          <x14:cfRule type="dataBar" id="{E085CD43-AAB2-C64D-A81D-2E8C0A8D0E25}">
            <x14:dataBar minLength="0" maxLength="100" gradient="0">
              <x14:cfvo type="num">
                <xm:f>0</xm:f>
              </x14:cfvo>
              <x14:cfvo type="num">
                <xm:f>1</xm:f>
              </x14:cfvo>
              <x14:negativeFillColor rgb="FFFF0000"/>
              <x14:axisColor rgb="FF000000"/>
            </x14:dataBar>
          </x14:cfRule>
          <xm:sqref>I38:I39</xm:sqref>
        </x14:conditionalFormatting>
        <x14:conditionalFormatting xmlns:xm="http://schemas.microsoft.com/office/excel/2006/main">
          <x14:cfRule type="dataBar" id="{BF786D4B-4CB0-0446-A620-7E89452106B1}">
            <x14:dataBar minLength="0" maxLength="100" gradient="0">
              <x14:cfvo type="num">
                <xm:f>0</xm:f>
              </x14:cfvo>
              <x14:cfvo type="num">
                <xm:f>1</xm:f>
              </x14:cfvo>
              <x14:negativeFillColor rgb="FFFF0000"/>
              <x14:axisColor rgb="FF000000"/>
            </x14:dataBar>
          </x14:cfRule>
          <xm:sqref>I42</xm:sqref>
        </x14:conditionalFormatting>
        <x14:conditionalFormatting xmlns:xm="http://schemas.microsoft.com/office/excel/2006/main">
          <x14:cfRule type="dataBar" id="{3A64BE8C-F38F-4443-833B-D70CF80AFAAB}">
            <x14:dataBar minLength="0" maxLength="100" gradient="0">
              <x14:cfvo type="num">
                <xm:f>0</xm:f>
              </x14:cfvo>
              <x14:cfvo type="num">
                <xm:f>1</xm:f>
              </x14:cfvo>
              <x14:negativeFillColor rgb="FFFF0000"/>
              <x14:axisColor rgb="FF000000"/>
            </x14:dataBar>
          </x14:cfRule>
          <xm:sqref>I44:I45</xm:sqref>
        </x14:conditionalFormatting>
        <x14:conditionalFormatting xmlns:xm="http://schemas.microsoft.com/office/excel/2006/main">
          <x14:cfRule type="dataBar" id="{2BECDCDE-6BBA-2247-AC10-51D7E2AECF79}">
            <x14:dataBar minLength="0" maxLength="100" gradient="0">
              <x14:cfvo type="num">
                <xm:f>0</xm:f>
              </x14:cfvo>
              <x14:cfvo type="num">
                <xm:f>1</xm:f>
              </x14:cfvo>
              <x14:negativeFillColor rgb="FFFF0000"/>
              <x14:axisColor rgb="FF000000"/>
            </x14:dataBar>
          </x14:cfRule>
          <xm:sqref>I46:I47</xm:sqref>
        </x14:conditionalFormatting>
        <x14:conditionalFormatting xmlns:xm="http://schemas.microsoft.com/office/excel/2006/main">
          <x14:cfRule type="dataBar" id="{01CF593A-9A95-0B47-A4A3-B42190E1CFFC}">
            <x14:dataBar minLength="0" maxLength="100" gradient="0">
              <x14:cfvo type="num">
                <xm:f>0</xm:f>
              </x14:cfvo>
              <x14:cfvo type="num">
                <xm:f>1</xm:f>
              </x14:cfvo>
              <x14:negativeFillColor rgb="FFFF0000"/>
              <x14:axisColor rgb="FF000000"/>
            </x14:dataBar>
          </x14:cfRule>
          <xm:sqref>I48:I49</xm:sqref>
        </x14:conditionalFormatting>
        <x14:conditionalFormatting xmlns:xm="http://schemas.microsoft.com/office/excel/2006/main">
          <x14:cfRule type="dataBar" id="{C659F559-9069-A542-A5B8-83FB352D4913}">
            <x14:dataBar minLength="0" maxLength="100" gradient="0">
              <x14:cfvo type="num">
                <xm:f>0</xm:f>
              </x14:cfvo>
              <x14:cfvo type="num">
                <xm:f>1</xm:f>
              </x14:cfvo>
              <x14:negativeFillColor rgb="FFFF0000"/>
              <x14:axisColor rgb="FF000000"/>
            </x14:dataBar>
          </x14:cfRule>
          <xm:sqref>I50:I51</xm:sqref>
        </x14:conditionalFormatting>
        <x14:conditionalFormatting xmlns:xm="http://schemas.microsoft.com/office/excel/2006/main">
          <x14:cfRule type="dataBar" id="{34FE22C7-4B20-AC46-87BD-3C67C7FB620A}">
            <x14:dataBar minLength="0" maxLength="100" gradient="0">
              <x14:cfvo type="num">
                <xm:f>0</xm:f>
              </x14:cfvo>
              <x14:cfvo type="num">
                <xm:f>1</xm:f>
              </x14:cfvo>
              <x14:negativeFillColor rgb="FFFF0000"/>
              <x14:axisColor rgb="FF000000"/>
            </x14:dataBar>
          </x14:cfRule>
          <xm:sqref>I52:I53</xm:sqref>
        </x14:conditionalFormatting>
        <x14:conditionalFormatting xmlns:xm="http://schemas.microsoft.com/office/excel/2006/main">
          <x14:cfRule type="dataBar" id="{6C1B76D1-841B-3342-9A27-BEE7E1FE6FEF}">
            <x14:dataBar minLength="0" maxLength="100" gradient="0">
              <x14:cfvo type="num">
                <xm:f>0</xm:f>
              </x14:cfvo>
              <x14:cfvo type="num">
                <xm:f>1</xm:f>
              </x14:cfvo>
              <x14:negativeFillColor rgb="FFFF0000"/>
              <x14:axisColor rgb="FF000000"/>
            </x14:dataBar>
          </x14:cfRule>
          <xm:sqref>I55:I56</xm:sqref>
        </x14:conditionalFormatting>
        <x14:conditionalFormatting xmlns:xm="http://schemas.microsoft.com/office/excel/2006/main">
          <x14:cfRule type="dataBar" id="{28C50099-A646-264E-A69A-A6CE8BE3E8CF}">
            <x14:dataBar minLength="0" maxLength="100" gradient="0">
              <x14:cfvo type="num">
                <xm:f>0</xm:f>
              </x14:cfvo>
              <x14:cfvo type="num">
                <xm:f>1</xm:f>
              </x14:cfvo>
              <x14:negativeFillColor rgb="FFFF0000"/>
              <x14:axisColor rgb="FF000000"/>
            </x14:dataBar>
          </x14:cfRule>
          <xm:sqref>I57</xm:sqref>
        </x14:conditionalFormatting>
        <x14:conditionalFormatting xmlns:xm="http://schemas.microsoft.com/office/excel/2006/main">
          <x14:cfRule type="dataBar" id="{3769F474-FC46-8448-95DD-6186361C3180}">
            <x14:dataBar minLength="0" maxLength="100" gradient="0">
              <x14:cfvo type="num">
                <xm:f>0</xm:f>
              </x14:cfvo>
              <x14:cfvo type="num">
                <xm:f>1</xm:f>
              </x14:cfvo>
              <x14:negativeFillColor rgb="FFFF0000"/>
              <x14:axisColor rgb="FF000000"/>
            </x14:dataBar>
          </x14:cfRule>
          <xm:sqref>I59:I60</xm:sqref>
        </x14:conditionalFormatting>
        <x14:conditionalFormatting xmlns:xm="http://schemas.microsoft.com/office/excel/2006/main">
          <x14:cfRule type="dataBar" id="{93D09DBA-AE4F-9E48-B1D5-A4AD95EDF936}">
            <x14:dataBar minLength="0" maxLength="100" gradient="0">
              <x14:cfvo type="num">
                <xm:f>0</xm:f>
              </x14:cfvo>
              <x14:cfvo type="num">
                <xm:f>1</xm:f>
              </x14:cfvo>
              <x14:negativeFillColor rgb="FFFF0000"/>
              <x14:axisColor rgb="FF000000"/>
            </x14:dataBar>
          </x14:cfRule>
          <xm:sqref>I61</xm:sqref>
        </x14:conditionalFormatting>
        <x14:conditionalFormatting xmlns:xm="http://schemas.microsoft.com/office/excel/2006/main">
          <x14:cfRule type="dataBar" id="{DC121F20-9913-5E4B-9E0D-12BDEDC62A1A}">
            <x14:dataBar minLength="0" maxLength="100" gradient="0">
              <x14:cfvo type="num">
                <xm:f>0</xm:f>
              </x14:cfvo>
              <x14:cfvo type="num">
                <xm:f>1</xm:f>
              </x14:cfvo>
              <x14:negativeFillColor rgb="FFFF0000"/>
              <x14:axisColor rgb="FF000000"/>
            </x14:dataBar>
          </x14:cfRule>
          <xm:sqref>I79:I80</xm:sqref>
        </x14:conditionalFormatting>
        <x14:conditionalFormatting xmlns:xm="http://schemas.microsoft.com/office/excel/2006/main">
          <x14:cfRule type="dataBar" id="{9AE08C7C-2A47-984B-BF89-03D26DA1327D}">
            <x14:dataBar minLength="0" maxLength="100" gradient="0">
              <x14:cfvo type="num">
                <xm:f>0</xm:f>
              </x14:cfvo>
              <x14:cfvo type="num">
                <xm:f>1</xm:f>
              </x14:cfvo>
              <x14:negativeFillColor rgb="FFFF0000"/>
              <x14:axisColor rgb="FF000000"/>
            </x14:dataBar>
          </x14:cfRule>
          <xm:sqref>I63:I64</xm:sqref>
        </x14:conditionalFormatting>
        <x14:conditionalFormatting xmlns:xm="http://schemas.microsoft.com/office/excel/2006/main">
          <x14:cfRule type="dataBar" id="{D7EC591A-EBE5-C540-B915-C22D15A7D7CD}">
            <x14:dataBar minLength="0" maxLength="100" gradient="0">
              <x14:cfvo type="num">
                <xm:f>0</xm:f>
              </x14:cfvo>
              <x14:cfvo type="num">
                <xm:f>1</xm:f>
              </x14:cfvo>
              <x14:negativeFillColor rgb="FFFF0000"/>
              <x14:axisColor rgb="FF000000"/>
            </x14:dataBar>
          </x14:cfRule>
          <xm:sqref>I67:I68</xm:sqref>
        </x14:conditionalFormatting>
        <x14:conditionalFormatting xmlns:xm="http://schemas.microsoft.com/office/excel/2006/main">
          <x14:cfRule type="dataBar" id="{4ED55FCD-82C6-2744-B23F-2DFE61943A73}">
            <x14:dataBar minLength="0" maxLength="100" gradient="0">
              <x14:cfvo type="num">
                <xm:f>0</xm:f>
              </x14:cfvo>
              <x14:cfvo type="num">
                <xm:f>1</xm:f>
              </x14:cfvo>
              <x14:negativeFillColor rgb="FFFF0000"/>
              <x14:axisColor rgb="FF000000"/>
            </x14:dataBar>
          </x14:cfRule>
          <xm:sqref>I70:I71</xm:sqref>
        </x14:conditionalFormatting>
        <x14:conditionalFormatting xmlns:xm="http://schemas.microsoft.com/office/excel/2006/main">
          <x14:cfRule type="dataBar" id="{5E1E27D8-F338-3148-AD5B-3B45C5CD951C}">
            <x14:dataBar minLength="0" maxLength="100" gradient="0">
              <x14:cfvo type="num">
                <xm:f>0</xm:f>
              </x14:cfvo>
              <x14:cfvo type="num">
                <xm:f>1</xm:f>
              </x14:cfvo>
              <x14:negativeFillColor rgb="FFFF0000"/>
              <x14:axisColor rgb="FF000000"/>
            </x14:dataBar>
          </x14:cfRule>
          <xm:sqref>I74:I75</xm:sqref>
        </x14:conditionalFormatting>
        <x14:conditionalFormatting xmlns:xm="http://schemas.microsoft.com/office/excel/2006/main">
          <x14:cfRule type="dataBar" id="{D30790C8-563D-4B4D-A2C6-63EC0618DB65}">
            <x14:dataBar minLength="0" maxLength="100" gradient="0">
              <x14:cfvo type="num">
                <xm:f>0</xm:f>
              </x14:cfvo>
              <x14:cfvo type="num">
                <xm:f>1</xm:f>
              </x14:cfvo>
              <x14:negativeFillColor rgb="FFFF0000"/>
              <x14:axisColor rgb="FF000000"/>
            </x14:dataBar>
          </x14:cfRule>
          <xm:sqref>I76:I77</xm:sqref>
        </x14:conditionalFormatting>
        <x14:conditionalFormatting xmlns:xm="http://schemas.microsoft.com/office/excel/2006/main">
          <x14:cfRule type="dataBar" id="{63BC89B2-F8D2-E548-9610-7689A0E3362B}">
            <x14:dataBar minLength="0" maxLength="100" gradient="0">
              <x14:cfvo type="num">
                <xm:f>0</xm:f>
              </x14:cfvo>
              <x14:cfvo type="num">
                <xm:f>1</xm:f>
              </x14:cfvo>
              <x14:negativeFillColor rgb="FFFF0000"/>
              <x14:axisColor rgb="FF000000"/>
            </x14:dataBar>
          </x14:cfRule>
          <xm:sqref>I78</xm:sqref>
        </x14:conditionalFormatting>
        <x14:conditionalFormatting xmlns:xm="http://schemas.microsoft.com/office/excel/2006/main">
          <x14:cfRule type="dataBar" id="{6E5B30E2-EF01-2140-8128-7EDFE93391F3}">
            <x14:dataBar minLength="0" maxLength="100" gradient="0">
              <x14:cfvo type="num">
                <xm:f>0</xm:f>
              </x14:cfvo>
              <x14:cfvo type="num">
                <xm:f>1</xm:f>
              </x14:cfvo>
              <x14:negativeFillColor rgb="FFFF0000"/>
              <x14:axisColor rgb="FF000000"/>
            </x14:dataBar>
          </x14:cfRule>
          <xm:sqref>I86:I88</xm:sqref>
        </x14:conditionalFormatting>
        <x14:conditionalFormatting xmlns:xm="http://schemas.microsoft.com/office/excel/2006/main">
          <x14:cfRule type="dataBar" id="{C97B3C20-4D6E-EC4B-A973-392AD5E3C737}">
            <x14:dataBar minLength="0" maxLength="100" gradient="0">
              <x14:cfvo type="num">
                <xm:f>0</xm:f>
              </x14:cfvo>
              <x14:cfvo type="num">
                <xm:f>1</xm:f>
              </x14:cfvo>
              <x14:negativeFillColor rgb="FFFF0000"/>
              <x14:axisColor rgb="FF000000"/>
            </x14:dataBar>
          </x14:cfRule>
          <xm:sqref>I20</xm:sqref>
        </x14:conditionalFormatting>
        <x14:conditionalFormatting xmlns:xm="http://schemas.microsoft.com/office/excel/2006/main">
          <x14:cfRule type="dataBar" id="{D4E88E05-23C3-0C42-89B5-75558451E2D8}">
            <x14:dataBar minLength="0" maxLength="100" gradient="0">
              <x14:cfvo type="num">
                <xm:f>0</xm:f>
              </x14:cfvo>
              <x14:cfvo type="num">
                <xm:f>1</xm:f>
              </x14:cfvo>
              <x14:negativeFillColor rgb="FFFF0000"/>
              <x14:axisColor rgb="FF000000"/>
            </x14:dataBar>
          </x14:cfRule>
          <xm:sqref>I21</xm:sqref>
        </x14:conditionalFormatting>
        <x14:conditionalFormatting xmlns:xm="http://schemas.microsoft.com/office/excel/2006/main">
          <x14:cfRule type="dataBar" id="{80B445B7-C19D-E14F-80A3-D74BA8A0E3AE}">
            <x14:dataBar minLength="0" maxLength="100" gradient="0">
              <x14:cfvo type="num">
                <xm:f>0</xm:f>
              </x14:cfvo>
              <x14:cfvo type="num">
                <xm:f>1</xm:f>
              </x14:cfvo>
              <x14:negativeFillColor rgb="FFFF0000"/>
              <x14:axisColor rgb="FF000000"/>
            </x14:dataBar>
          </x14:cfRule>
          <xm:sqref>I73</xm:sqref>
        </x14:conditionalFormatting>
        <x14:conditionalFormatting xmlns:xm="http://schemas.microsoft.com/office/excel/2006/main">
          <x14:cfRule type="dataBar" id="{5F58FAA3-DEF0-1E4A-BE2A-32E8560AB01F}">
            <x14:dataBar minLength="0" maxLength="100" gradient="0">
              <x14:cfvo type="num">
                <xm:f>0</xm:f>
              </x14:cfvo>
              <x14:cfvo type="num">
                <xm:f>1</xm:f>
              </x14:cfvo>
              <x14:negativeFillColor rgb="FFFF0000"/>
              <x14:axisColor rgb="FF000000"/>
            </x14:dataBar>
          </x14:cfRule>
          <xm:sqref>I94:I97 I99:I103</xm:sqref>
        </x14:conditionalFormatting>
        <x14:conditionalFormatting xmlns:xm="http://schemas.microsoft.com/office/excel/2006/main">
          <x14:cfRule type="dataBar" id="{1DD44CF0-0250-6B49-9B02-F4DC58CFF098}">
            <x14:dataBar minLength="0" maxLength="100" gradient="0">
              <x14:cfvo type="num">
                <xm:f>0</xm:f>
              </x14:cfvo>
              <x14:cfvo type="num">
                <xm:f>1</xm:f>
              </x14:cfvo>
              <x14:negativeFillColor rgb="FFFF0000"/>
              <x14:axisColor rgb="FF000000"/>
            </x14:dataBar>
          </x14:cfRule>
          <xm:sqref>I13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9F6C3-44FE-994B-A74D-05F83744213A}">
  <dimension ref="A1:BO6"/>
  <sheetViews>
    <sheetView zoomScale="178" workbookViewId="0">
      <selection activeCell="B13" sqref="B13"/>
    </sheetView>
  </sheetViews>
  <sheetFormatPr baseColWidth="10" defaultRowHeight="15"/>
  <cols>
    <col min="1" max="1" width="11.83203125" customWidth="1"/>
    <col min="2" max="2" width="15" bestFit="1" customWidth="1"/>
  </cols>
  <sheetData>
    <row r="1" spans="1:67" s="7" customFormat="1" ht="11">
      <c r="A1" s="31" t="s">
        <v>13</v>
      </c>
      <c r="B1" s="6"/>
      <c r="C1" s="32"/>
      <c r="D1" s="25"/>
      <c r="E1" s="32"/>
      <c r="F1" s="33"/>
      <c r="G1" s="33"/>
      <c r="H1" s="6"/>
      <c r="I1" s="6"/>
      <c r="J1" s="6"/>
      <c r="K1" s="6"/>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11">
      <c r="A2" s="32" t="s">
        <v>14</v>
      </c>
      <c r="B2" s="6"/>
      <c r="C2" s="6"/>
      <c r="D2" s="25"/>
      <c r="E2" s="6"/>
      <c r="F2" s="34"/>
      <c r="G2" s="34"/>
      <c r="H2" s="6"/>
      <c r="I2" s="6"/>
      <c r="J2" s="6"/>
      <c r="K2" s="6"/>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row>
    <row r="3" spans="1:67" s="7" customFormat="1" ht="11">
      <c r="A3" s="35" t="str">
        <f>IF(ISERROR(VALUE(SUBSTITUTE(prevWBS,".",""))),"1",IF(ISERROR(FIND("`",SUBSTITUTE(prevWBS,".","`",1))),TEXT(VALUE(prevWBS)+1,"#"),TEXT(VALUE(LEFT(prevWBS,FIND("`",SUBSTITUTE(prevWBS,".","`",1))-1))+1,"#")))</f>
        <v>1</v>
      </c>
      <c r="B3" s="36" t="s">
        <v>15</v>
      </c>
      <c r="C3" s="37"/>
      <c r="D3" s="25" t="str">
        <f t="shared" ref="D3:D6" si="0">IF(I3=100%,"Y","N")</f>
        <v>N</v>
      </c>
      <c r="E3" s="37"/>
      <c r="F3" s="26"/>
      <c r="G3" s="27" t="str">
        <f t="shared" ref="G3:G6" si="1">IF(ISBLANK(F3)," - ",IF(H3=0,F3,F3+H3-1))</f>
        <v xml:space="preserve"> - </v>
      </c>
      <c r="H3" s="28"/>
      <c r="I3" s="29"/>
      <c r="J3" s="38" t="str">
        <f>IF(OR(G3=0,F3=0)," - ",NETWORKDAYS(F3,G3))</f>
        <v xml:space="preserve"> - </v>
      </c>
      <c r="K3" s="38"/>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row>
    <row r="4" spans="1:67" s="7" customFormat="1" ht="11">
      <c r="A4"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 s="39" t="s">
        <v>16</v>
      </c>
      <c r="C4" s="39"/>
      <c r="D4" s="25" t="str">
        <f t="shared" si="0"/>
        <v>N</v>
      </c>
      <c r="E4" s="39"/>
      <c r="F4" s="26"/>
      <c r="G4" s="27" t="str">
        <f t="shared" si="1"/>
        <v xml:space="preserve"> - </v>
      </c>
      <c r="H4" s="28"/>
      <c r="I4" s="29"/>
      <c r="J4" s="38" t="str">
        <f t="shared" ref="J4:J6" si="2">IF(OR(G4=0,F4=0)," - ",NETWORKDAYS(F4,G4))</f>
        <v xml:space="preserve"> - </v>
      </c>
      <c r="K4" s="38"/>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row>
    <row r="5" spans="1:67" s="7" customFormat="1" ht="11">
      <c r="A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 s="40" t="s">
        <v>17</v>
      </c>
      <c r="C5" s="39"/>
      <c r="D5" s="25" t="str">
        <f t="shared" si="0"/>
        <v>N</v>
      </c>
      <c r="E5" s="39"/>
      <c r="F5" s="26"/>
      <c r="G5" s="27" t="str">
        <f t="shared" si="1"/>
        <v xml:space="preserve"> - </v>
      </c>
      <c r="H5" s="28"/>
      <c r="I5" s="29"/>
      <c r="J5" s="38" t="str">
        <f t="shared" si="2"/>
        <v xml:space="preserve"> - </v>
      </c>
      <c r="K5" s="38"/>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row>
    <row r="6" spans="1:67" s="7" customFormat="1" ht="11">
      <c r="A6"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6" s="40" t="s">
        <v>18</v>
      </c>
      <c r="C6" s="39"/>
      <c r="D6" s="25" t="str">
        <f t="shared" si="0"/>
        <v>N</v>
      </c>
      <c r="E6" s="39"/>
      <c r="F6" s="26"/>
      <c r="G6" s="27" t="str">
        <f t="shared" si="1"/>
        <v xml:space="preserve"> - </v>
      </c>
      <c r="H6" s="28"/>
      <c r="I6" s="29"/>
      <c r="J6" s="38" t="str">
        <f t="shared" si="2"/>
        <v xml:space="preserve"> - </v>
      </c>
      <c r="K6" s="38"/>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row>
  </sheetData>
  <phoneticPr fontId="3" type="noConversion"/>
  <conditionalFormatting sqref="I1:I6">
    <cfRule type="dataBar" priority="1">
      <dataBar>
        <cfvo type="num" val="0"/>
        <cfvo type="num" val="1"/>
        <color theme="0" tint="-0.34998626667073579"/>
      </dataBar>
      <extLst>
        <ext xmlns:x14="http://schemas.microsoft.com/office/spreadsheetml/2009/9/main" uri="{B025F937-C7B1-47D3-B67F-A62EFF666E3E}">
          <x14:id>{487236CD-A9A9-7B48-A04B-270B7B785B98}</x14:id>
        </ext>
      </extLst>
    </cfRule>
  </conditionalFormatting>
  <conditionalFormatting sqref="L1:BO6">
    <cfRule type="expression" dxfId="5" priority="3">
      <formula>AND($F1&lt;=L$6,ROUNDDOWN(($G1-$F1+1)*$I1,0)+$F1-1&gt;=L$6)</formula>
    </cfRule>
    <cfRule type="expression" dxfId="4" priority="4">
      <formula>AND(NOT(ISBLANK($F1)),$F1&lt;=L$6,$G1&gt;=L$6)</formula>
    </cfRule>
  </conditionalFormatting>
  <conditionalFormatting sqref="L1:BO6">
    <cfRule type="expression" dxfId="3" priority="2">
      <formula>L$6=TODAY()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87236CD-A9A9-7B48-A04B-270B7B785B98}">
            <x14:dataBar minLength="0" maxLength="100" gradient="0">
              <x14:cfvo type="num">
                <xm:f>0</xm:f>
              </x14:cfvo>
              <x14:cfvo type="num">
                <xm:f>1</xm:f>
              </x14:cfvo>
              <x14:negativeFillColor rgb="FFFF0000"/>
              <x14:axisColor rgb="FF000000"/>
            </x14:dataBar>
          </x14:cfRule>
          <xm:sqref>I1:I6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vt:i4>
      </vt:variant>
      <vt:variant>
        <vt:lpstr>具名範圍</vt:lpstr>
      </vt:variant>
      <vt:variant>
        <vt:i4>2</vt:i4>
      </vt:variant>
    </vt:vector>
  </HeadingPairs>
  <TitlesOfParts>
    <vt:vector size="4" baseType="lpstr">
      <vt:lpstr>ICO control sheet</vt:lpstr>
      <vt:lpstr>工作表2</vt:lpstr>
      <vt:lpstr>'ICO control sheet'!prevWBS</vt:lpstr>
      <vt:lpstr>工作表2!prevWBS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Denny Wang</cp:lastModifiedBy>
  <cp:lastPrinted>2018-09-20T10:06:55Z</cp:lastPrinted>
  <dcterms:created xsi:type="dcterms:W3CDTF">2018-09-20T01:34:42Z</dcterms:created>
  <dcterms:modified xsi:type="dcterms:W3CDTF">2018-09-20T10:52:04Z</dcterms:modified>
</cp:coreProperties>
</file>