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sama2\Downloads\"/>
    </mc:Choice>
  </mc:AlternateContent>
  <xr:revisionPtr revIDLastSave="0" documentId="8_{9FC8180E-E949-44CE-934E-D586AC75B858}" xr6:coauthVersionLast="47" xr6:coauthVersionMax="47" xr10:uidLastSave="{00000000-0000-0000-0000-000000000000}"/>
  <bookViews>
    <workbookView xWindow="-108" yWindow="-108" windowWidth="23256" windowHeight="12456" firstSheet="1" activeTab="2" xr2:uid="{D84B586A-6D9A-4952-9845-69528ED9B05A}"/>
  </bookViews>
  <sheets>
    <sheet name="meta and colors" sheetId="1" r:id="rId1"/>
    <sheet name="pivot tables" sheetId="5" r:id="rId2"/>
    <sheet name="overView" sheetId="2" r:id="rId3"/>
    <sheet name="Department" sheetId="6" r:id="rId4"/>
    <sheet name="Employee" sheetId="7" r:id="rId5"/>
  </sheets>
  <definedNames>
    <definedName name="_xlchart.v1.0" hidden="1">'pivot tables'!$Q$14:$Q$23</definedName>
    <definedName name="_xlchart.v1.1" hidden="1">'pivot tables'!$R$14:$R$23</definedName>
    <definedName name="_xlchart.v1.2" hidden="1">'pivot tables'!$Q$14:$Q$23</definedName>
    <definedName name="_xlchart.v1.3" hidden="1">'pivot tables'!$R$14:$R$23</definedName>
    <definedName name="Slicer_AgeGroup">#N/A</definedName>
    <definedName name="Slicer_Attrition">#N/A</definedName>
    <definedName name="Slicer_BusinessTravel">#N/A</definedName>
    <definedName name="Slicer_Department">#N/A</definedName>
    <definedName name="Slicer_EducationField">#N/A</definedName>
    <definedName name="Slicer_Gender">#N/A</definedName>
    <definedName name="Slicer_MaritalStatus">#N/A</definedName>
    <definedName name="Slicer_OverTime">#N/A</definedName>
    <definedName name="Slicer_SalarySlab">#N/A</definedName>
  </definedNames>
  <calcPr calcId="191029"/>
  <pivotCaches>
    <pivotCache cacheId="13715" r:id="rId6"/>
    <pivotCache cacheId="13718" r:id="rId7"/>
    <pivotCache cacheId="13721" r:id="rId8"/>
    <pivotCache cacheId="13724" r:id="rId9"/>
    <pivotCache cacheId="13727" r:id="rId10"/>
    <pivotCache cacheId="13730" r:id="rId11"/>
    <pivotCache cacheId="13733" r:id="rId12"/>
    <pivotCache cacheId="13736" r:id="rId13"/>
    <pivotCache cacheId="13739" r:id="rId14"/>
    <pivotCache cacheId="13742" r:id="rId15"/>
    <pivotCache cacheId="13745" r:id="rId16"/>
    <pivotCache cacheId="13748" r:id="rId17"/>
    <pivotCache cacheId="13751" r:id="rId18"/>
    <pivotCache cacheId="13754" r:id="rId19"/>
    <pivotCache cacheId="13757" r:id="rId20"/>
    <pivotCache cacheId="13760" r:id="rId21"/>
    <pivotCache cacheId="13763" r:id="rId22"/>
    <pivotCache cacheId="13766" r:id="rId23"/>
    <pivotCache cacheId="13769" r:id="rId24"/>
    <pivotCache cacheId="13772" r:id="rId25"/>
    <pivotCache cacheId="13775" r:id="rId26"/>
    <pivotCache cacheId="13778" r:id="rId27"/>
    <pivotCache cacheId="13781" r:id="rId28"/>
    <pivotCache cacheId="13784" r:id="rId29"/>
  </pivotCaches>
  <extLst>
    <ext xmlns:x14="http://schemas.microsoft.com/office/spreadsheetml/2009/9/main" uri="{876F7934-8845-4945-9796-88D515C7AA90}">
      <x14:pivotCaches>
        <pivotCache cacheId="9655" r:id="rId30"/>
        <pivotCache cacheId="9880" r:id="rId31"/>
        <pivotCache cacheId="11405" r:id="rId32"/>
      </x14:pivotCaches>
    </ext>
    <ext xmlns:x14="http://schemas.microsoft.com/office/spreadsheetml/2009/9/main" uri="{BBE1A952-AA13-448e-AADC-164F8A28A991}">
      <x14:slicerCaches>
        <x14:slicerCache r:id="rId33"/>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e3a15516-fa4f-4c36-913d-7e2dcbe35fd8" name="Fact" connection="Query - Fac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7" i="5" l="1"/>
  <c r="AZ8" i="5"/>
  <c r="AZ3" i="5"/>
  <c r="O7" i="5"/>
  <c r="C10" i="5"/>
  <c r="A10" i="5"/>
  <c r="R22" i="5"/>
  <c r="R21" i="5"/>
  <c r="R20" i="5"/>
  <c r="R19" i="5"/>
  <c r="R18" i="5"/>
  <c r="R17" i="5"/>
  <c r="R16" i="5"/>
  <c r="R15" i="5"/>
  <c r="R14" i="5"/>
  <c r="I4" i="5"/>
  <c r="G4" i="5"/>
  <c r="E4" i="5"/>
  <c r="C4" i="5"/>
  <c r="A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A109C-395F-40C4-A229-FE61554750FA}" name="Query - Fact" description="Connection to the 'Fact' query in the workbook." type="100" refreshedVersion="8" minRefreshableVersion="5">
    <extLst>
      <ext xmlns:x15="http://schemas.microsoft.com/office/spreadsheetml/2010/11/main" uri="{DE250136-89BD-433C-8126-D09CA5730AF9}">
        <x15:connection id="63f5fdcc-e3ef-4335-b242-c862fdc34740"/>
      </ext>
    </extLst>
  </connection>
  <connection id="2" xr16:uid="{F37AEC28-796C-440F-AC1E-0C21C74CA8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<sst xmlns="http://schemas.openxmlformats.org/spreadsheetml/2006/main" count="124" uniqueCount="46">
  <si>
    <t>#D514D9  #9B72F2  #4E436C  #111626  #05F2DB</t>
  </si>
  <si>
    <t>#D514D9  #B669F3</t>
  </si>
  <si>
    <t>#AE6CF3</t>
  </si>
  <si>
    <t>#262850</t>
  </si>
  <si>
    <t>total employee</t>
  </si>
  <si>
    <t xml:space="preserve">Attration rate </t>
  </si>
  <si>
    <t xml:space="preserve">overtime rate </t>
  </si>
  <si>
    <t xml:space="preserve">satsfaction score </t>
  </si>
  <si>
    <t xml:space="preserve">out of 4 </t>
  </si>
  <si>
    <t>monthly income</t>
  </si>
  <si>
    <t>Row Labels</t>
  </si>
  <si>
    <t>Healthcare Representative</t>
  </si>
  <si>
    <t>Human Resources</t>
  </si>
  <si>
    <t>Laboratory Technician</t>
  </si>
  <si>
    <t>Manager</t>
  </si>
  <si>
    <t>Manufacturing Director</t>
  </si>
  <si>
    <t>Research Director</t>
  </si>
  <si>
    <t>Research Scientist</t>
  </si>
  <si>
    <t>Sales Executive</t>
  </si>
  <si>
    <t>Sales Representative</t>
  </si>
  <si>
    <t>Research &amp; Development</t>
  </si>
  <si>
    <t>Sales</t>
  </si>
  <si>
    <t>\</t>
  </si>
  <si>
    <t>#706958</t>
  </si>
  <si>
    <t>#05F2DB</t>
  </si>
  <si>
    <t>#0090FF</t>
  </si>
  <si>
    <t>#146E9A</t>
  </si>
  <si>
    <t>18-25</t>
  </si>
  <si>
    <t>26-35</t>
  </si>
  <si>
    <t>36-45</t>
  </si>
  <si>
    <t>46-55</t>
  </si>
  <si>
    <t>55+</t>
  </si>
  <si>
    <t>Female</t>
  </si>
  <si>
    <t>Male</t>
  </si>
  <si>
    <t>Non Travel</t>
  </si>
  <si>
    <t>Travel Frequently</t>
  </si>
  <si>
    <t>Travel Rarely</t>
  </si>
  <si>
    <t>Average of YearsInCurrentRole</t>
  </si>
  <si>
    <t>. Attrition Rate by Years at Company</t>
  </si>
  <si>
    <t>Distinct Count of Department</t>
  </si>
  <si>
    <t>Distinct Count of JobRole</t>
  </si>
  <si>
    <t>Highest Avg Monthly Income</t>
  </si>
  <si>
    <t xml:space="preserve"> </t>
  </si>
  <si>
    <t>count of employee with overtime</t>
  </si>
  <si>
    <t xml:space="preserve">over time rate </t>
  </si>
  <si>
    <t>Average of YearsAtCompany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</si>
</sst>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7" formatCode="0.000000"/>
    <numFmt numFmtId="172" formatCode="0.0"/>
  </numFmts>
  <fonts count="2" x14ac:knownFonts="1">
    <font>
      <sz val="11"/>
      <color theme="1"/>
      <name val="Aptos Narrow"/>
      <family val="2"/>
      <scheme val="minor"/>
    </font>
    <font>
      <sz val="11"/>
      <color theme="1"/>
      <name val="Aptos Narrow"/>
      <family val="2"/>
      <scheme val="minor"/>
    </font>
  </fonts>
  <fills count="12">
    <fill>
      <patternFill patternType="none"/>
    </fill>
    <fill>
      <patternFill patternType="gray125"/>
    </fill>
    <fill>
      <patternFill patternType="solid">
        <fgColor rgb="FF4E436C"/>
        <bgColor indexed="64"/>
      </patternFill>
    </fill>
    <fill>
      <patternFill patternType="solid">
        <fgColor rgb="FFD514D9"/>
        <bgColor indexed="64"/>
      </patternFill>
    </fill>
    <fill>
      <patternFill patternType="solid">
        <fgColor rgb="FF9B72F2"/>
        <bgColor indexed="64"/>
      </patternFill>
    </fill>
    <fill>
      <patternFill patternType="solid">
        <fgColor rgb="FF111626"/>
        <bgColor indexed="64"/>
      </patternFill>
    </fill>
    <fill>
      <patternFill patternType="solid">
        <fgColor rgb="FF05F2DB"/>
        <bgColor indexed="64"/>
      </patternFill>
    </fill>
    <fill>
      <patternFill patternType="solid">
        <fgColor rgb="FFB669F3"/>
        <bgColor indexed="64"/>
      </patternFill>
    </fill>
    <fill>
      <patternFill patternType="solid">
        <fgColor rgb="FFAE6CF3"/>
        <bgColor indexed="64"/>
      </patternFill>
    </fill>
    <fill>
      <patternFill patternType="solid">
        <fgColor rgb="FF262850"/>
        <bgColor indexed="64"/>
      </patternFill>
    </fill>
    <fill>
      <patternFill patternType="solid">
        <fgColor rgb="FFFFFF00"/>
        <bgColor indexed="64"/>
      </patternFill>
    </fill>
    <fill>
      <patternFill patternType="solid">
        <fgColor rgb="FF706958"/>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3" fontId="0" fillId="0" borderId="0" xfId="0" applyNumberFormat="1"/>
    <xf numFmtId="0" fontId="0" fillId="10" borderId="0" xfId="0" applyFill="1"/>
    <xf numFmtId="0" fontId="0" fillId="0" borderId="0" xfId="0" pivotButton="1"/>
    <xf numFmtId="2" fontId="0" fillId="0" borderId="0" xfId="0" applyNumberFormat="1"/>
    <xf numFmtId="9" fontId="0" fillId="0" borderId="0" xfId="0" applyNumberFormat="1"/>
    <xf numFmtId="1" fontId="0" fillId="0" borderId="0" xfId="0" applyNumberFormat="1"/>
    <xf numFmtId="44" fontId="0" fillId="0" borderId="0" xfId="0" applyNumberFormat="1"/>
    <xf numFmtId="0" fontId="0" fillId="0" borderId="0" xfId="0" applyAlignment="1">
      <alignment horizontal="left"/>
    </xf>
    <xf numFmtId="44" fontId="0" fillId="0" borderId="0" xfId="2" applyFont="1"/>
    <xf numFmtId="43" fontId="0" fillId="0" borderId="0" xfId="1" applyFont="1"/>
    <xf numFmtId="9" fontId="0" fillId="0" borderId="0" xfId="3" applyFont="1"/>
    <xf numFmtId="167" fontId="0" fillId="0" borderId="0" xfId="0" applyNumberFormat="1"/>
    <xf numFmtId="0" fontId="0" fillId="11" borderId="0" xfId="0" applyFill="1"/>
    <xf numFmtId="0" fontId="0" fillId="0" borderId="0" xfId="0" applyNumberFormat="1"/>
    <xf numFmtId="0" fontId="0" fillId="10" borderId="0" xfId="0" applyNumberFormat="1" applyFill="1"/>
    <xf numFmtId="172" fontId="0" fillId="0" borderId="0" xfId="0" applyNumberFormat="1"/>
  </cellXfs>
  <cellStyles count="4">
    <cellStyle name="Comma" xfId="1" builtinId="3"/>
    <cellStyle name="Currency" xfId="2" builtinId="4"/>
    <cellStyle name="Normal" xfId="0" builtinId="0"/>
    <cellStyle name="Percent" xfId="3" builtinId="5"/>
  </cellStyles>
  <dxfs count="1087">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167" formatCode="0.000000"/>
    </dxf>
    <dxf>
      <numFmt numFmtId="2" formatCode="0.00"/>
    </dxf>
    <dxf>
      <numFmt numFmtId="13" formatCode="0%"/>
    </dxf>
    <dxf>
      <numFmt numFmtId="2" formatCode="0.00"/>
    </dxf>
    <dxf>
      <numFmt numFmtId="1" formatCode="0"/>
    </dxf>
    <dxf>
      <numFmt numFmtId="2" formatCode="0.00"/>
    </dxf>
    <dxf>
      <numFmt numFmtId="2" formatCode="0.00"/>
    </dxf>
    <dxf>
      <numFmt numFmtId="172" formatCode="0.0"/>
    </dxf>
    <dxf>
      <numFmt numFmtId="172" formatCode="0.0"/>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13" formatCode="0%"/>
    </dxf>
    <dxf>
      <numFmt numFmtId="13" formatCode="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167" formatCode="0.000000"/>
    </dxf>
    <dxf>
      <numFmt numFmtId="2" formatCode="0.00"/>
    </dxf>
    <dxf>
      <numFmt numFmtId="34" formatCode="_(&quot;$&quot;* #,##0.00_);_(&quot;$&quot;* \(#,##0.00\);_(&quot;$&quot;* &quot;-&quot;??_);_(@_)"/>
    </dxf>
    <dxf>
      <numFmt numFmtId="0" formatCode="General"/>
    </dxf>
    <dxf>
      <numFmt numFmtId="13" formatCode="0%"/>
    </dxf>
    <dxf>
      <numFmt numFmtId="13" formatCode="0%"/>
    </dxf>
    <dxf>
      <numFmt numFmtId="2" formatCode="0.00"/>
    </dxf>
    <dxf>
      <numFmt numFmtId="13" formatCode="0%"/>
    </dxf>
    <dxf>
      <numFmt numFmtId="2" formatCode="0.00"/>
    </dxf>
    <dxf>
      <numFmt numFmtId="2" formatCode="0.00"/>
    </dxf>
    <dxf>
      <numFmt numFmtId="2" formatCode="0.00"/>
    </dxf>
    <dxf>
      <numFmt numFmtId="1" formatCode="0"/>
    </dxf>
    <dxf>
      <numFmt numFmtId="2" formatCode="0.00"/>
    </dxf>
    <dxf>
      <numFmt numFmtId="34" formatCode="_(&quot;$&quot;* #,##0.00_);_(&quot;$&quot;* \(#,##0.00\);_(&quot;$&quot;* &quot;-&quot;??_);_(@_)"/>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13" formatCode="0%"/>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13" formatCode="0%"/>
    </dxf>
    <dxf>
      <numFmt numFmtId="167" formatCode="0.000000"/>
    </dxf>
    <dxf>
      <numFmt numFmtId="2" formatCode="0.00"/>
    </dxf>
    <dxf>
      <numFmt numFmtId="2" formatCode="0.00"/>
    </dxf>
    <dxf>
      <numFmt numFmtId="1" formatCode="0"/>
    </dxf>
    <dxf>
      <numFmt numFmtId="13" formatCode="0%"/>
    </dxf>
    <dxf>
      <numFmt numFmtId="13" formatCode="0%"/>
    </dxf>
    <dxf>
      <numFmt numFmtId="2" formatCode="0.00"/>
    </dxf>
    <dxf>
      <numFmt numFmtId="2" formatCode="0.00"/>
    </dxf>
    <dxf>
      <numFmt numFmtId="2" formatCode="0.00"/>
    </dxf>
    <dxf>
      <numFmt numFmtId="34" formatCode="_(&quot;$&quot;* #,##0.00_);_(&quot;$&quot;* \(#,##0.00\);_(&quot;$&quot;* &quot;-&quot;??_);_(@_)"/>
    </dxf>
    <dxf>
      <numFmt numFmtId="13" formatCode="0%"/>
    </dxf>
    <dxf>
      <numFmt numFmtId="2" formatCode="0.00"/>
    </dxf>
    <dxf>
      <numFmt numFmtId="34" formatCode="_(&quot;$&quot;* #,##0.00_);_(&quot;$&quot;* \(#,##0.00\);_(&quot;$&quot;* &quot;-&quot;??_);_(@_)"/>
    </dxf>
    <dxf>
      <numFmt numFmtId="13" formatCode="0%"/>
    </dxf>
    <dxf>
      <numFmt numFmtId="2" formatCode="0.00"/>
    </dxf>
    <dxf>
      <numFmt numFmtId="34" formatCode="_(&quot;$&quot;* #,##0.00_);_(&quot;$&quot;* \(#,##0.00\);_(&quot;$&quot;* &quot;-&quot;??_);_(@_)"/>
    </dxf>
    <dxf>
      <numFmt numFmtId="2" formatCode="0.00"/>
    </dxf>
    <dxf>
      <numFmt numFmtId="2" formatCode="0.00"/>
    </dxf>
    <dxf>
      <numFmt numFmtId="2" formatCode="0.00"/>
    </dxf>
    <dxf>
      <numFmt numFmtId="34" formatCode="_(&quot;$&quot;* #,##0.00_);_(&quot;$&quot;* \(#,##0.00\);_(&quot;$&quot;* &quot;-&quot;??_);_(@_)"/>
    </dxf>
    <dxf>
      <numFmt numFmtId="2" formatCode="0.00"/>
    </dxf>
    <dxf>
      <numFmt numFmtId="34" formatCode="_(&quot;$&quot;* #,##0.00_);_(&quot;$&quot;* \(#,##0.00\);_(&quot;$&quot;* &quot;-&quot;??_);_(@_)"/>
    </dxf>
    <dxf>
      <numFmt numFmtId="0" formatCode="General"/>
    </dxf>
    <dxf>
      <numFmt numFmtId="2" formatCode="0.00"/>
    </dxf>
    <dxf>
      <numFmt numFmtId="13" formatCode="0%"/>
    </dxf>
    <dxf>
      <numFmt numFmtId="2" formatCode="0.00"/>
    </dxf>
    <dxf>
      <numFmt numFmtId="34" formatCode="_(&quot;$&quot;* #,##0.00_);_(&quot;$&quot;* \(#,##0.00\);_(&quot;$&quot;* &quot;-&quot;??_);_(@_)"/>
    </dxf>
    <dxf>
      <numFmt numFmtId="0" formatCode="General"/>
    </dxf>
    <dxf>
      <numFmt numFmtId="172" formatCode="0.0"/>
    </dxf>
    <dxf>
      <numFmt numFmtId="172" formatCode="0.0"/>
    </dxf>
    <dxf>
      <numFmt numFmtId="2" formatCode="0.00"/>
    </dxf>
    <dxf>
      <numFmt numFmtId="2" formatCode="0.00"/>
    </dxf>
    <dxf>
      <numFmt numFmtId="2" formatCode="0.00"/>
    </dxf>
    <dxf>
      <font>
        <b/>
        <i val="0"/>
        <color theme="0"/>
      </font>
    </dxf>
    <dxf>
      <font>
        <b val="0"/>
        <i/>
        <sz val="9"/>
        <name val="Candara"/>
        <family val="2"/>
        <scheme val="none"/>
      </font>
      <fill>
        <patternFill>
          <fgColor rgb="FF262850"/>
          <bgColor rgb="FF262850"/>
        </patternFill>
      </fill>
      <border>
        <left style="thin">
          <color auto="1"/>
        </left>
        <right style="thin">
          <color auto="1"/>
        </right>
        <top style="thin">
          <color auto="1"/>
        </top>
        <bottom style="thin">
          <color auto="1"/>
        </bottom>
      </border>
    </dxf>
    <dxf>
      <font>
        <b val="0"/>
        <i/>
        <sz val="9"/>
        <name val="Candara"/>
        <family val="2"/>
        <scheme val="none"/>
      </font>
      <fill>
        <patternFill>
          <fgColor rgb="FF146E9A"/>
          <bgColor theme="4"/>
        </patternFill>
      </fill>
      <border>
        <left style="thin">
          <color auto="1"/>
        </left>
        <right style="thin">
          <color auto="1"/>
        </right>
        <top style="thin">
          <color auto="1"/>
        </top>
        <bottom style="thin">
          <color auto="1"/>
        </bottom>
      </border>
    </dxf>
  </dxfs>
  <tableStyles count="3" defaultTableStyle="TableStyleMedium2" defaultPivotStyle="PivotStyleLight16">
    <tableStyle name="222222222222" pivot="0" table="0" count="4" xr9:uid="{BEB42AEE-238A-4E50-9E9D-AAEECAF68E56}">
      <tableStyleElement type="wholeTable" dxfId="1085"/>
      <tableStyleElement type="headerRow" dxfId="1084"/>
    </tableStyle>
    <tableStyle name="Invisible" pivot="0" table="0" count="0" xr9:uid="{9F796EB2-9CD3-49DF-8696-330E13EE334E}"/>
    <tableStyle name="Slicer Style 1" pivot="0" table="0" count="2" xr9:uid="{15BB8D2B-2553-4A81-B73D-CEBBC9AF21B2}">
      <tableStyleElement type="wholeTable" dxfId="1086"/>
    </tableStyle>
  </tableStyles>
  <colors>
    <mruColors>
      <color rgb="FF05F2DB"/>
      <color rgb="FF262850"/>
      <color rgb="FF146E9A"/>
      <color rgb="FF4E436C"/>
      <color rgb="FFD514D9"/>
      <color rgb="FF0090FF"/>
      <color rgb="FFB669F3"/>
      <color rgb="FF706958"/>
      <color rgb="FFAE6CF3"/>
      <color rgb="FF111626"/>
    </mruColors>
  </colors>
  <extLst>
    <ext xmlns:x14="http://schemas.microsoft.com/office/spreadsheetml/2009/9/main" uri="{46F421CA-312F-682f-3DD2-61675219B42D}">
      <x14:dxfs count="3">
        <dxf>
          <font>
            <color theme="0"/>
          </font>
        </dxf>
        <dxf>
          <font>
            <color theme="0"/>
            <name val="Aptos Narrow"/>
            <family val="2"/>
            <scheme val="minor"/>
          </font>
          <fill>
            <patternFill>
              <fgColor rgb="FF146E9A"/>
              <bgColor rgb="FF146E9A"/>
            </patternFill>
          </fill>
        </dxf>
        <dxf>
          <fill>
            <patternFill>
              <fgColor rgb="FF05F2DB"/>
              <bgColor rgb="FF05F2DB"/>
            </patternFill>
          </fill>
        </dxf>
      </x14:dxfs>
    </ext>
    <ext xmlns:x14="http://schemas.microsoft.com/office/spreadsheetml/2009/9/main" uri="{EB79DEF2-80B8-43e5-95BD-54CBDDF9020C}">
      <x14:slicerStyles defaultSlicerStyle="SlicerStyleLight1">
        <x14:slicerStyle name="222222222222">
          <x14:slicerStyleElements>
            <x14:slicerStyleElement type="selectedItemWithData" dxfId="1"/>
            <x14:slicerStyleElement type="selectedItemWithNoData" dxfId="0"/>
          </x14:slicerStyleElements>
        </x14:slicerStyle>
        <x14:slicerStyle name="Slicer Style 1">
          <x14:slicerStyleElements>
            <x14:slicerStyleElement type="selectedItemWith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microsoft.com/office/2007/relationships/slicerCache" Target="slicerCaches/slicerCache7.xml"/><Relationship Id="rId21" Type="http://schemas.openxmlformats.org/officeDocument/2006/relationships/pivotCacheDefinition" Target="pivotCache/pivotCacheDefinition16.xml"/><Relationship Id="rId34" Type="http://schemas.microsoft.com/office/2007/relationships/slicerCache" Target="slicerCaches/slicerCache2.xml"/><Relationship Id="rId42" Type="http://schemas.openxmlformats.org/officeDocument/2006/relationships/theme" Target="theme/theme1.xml"/><Relationship Id="rId47" Type="http://schemas.microsoft.com/office/2017/10/relationships/person" Target="persons/person.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ivotCacheDefinition" Target="pivotCache/pivotCacheDefinition24.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pivotCacheDefinition" Target="pivotCache/pivotCacheDefinition27.xml"/><Relationship Id="rId37" Type="http://schemas.microsoft.com/office/2007/relationships/slicerCache" Target="slicerCaches/slicerCache5.xml"/><Relationship Id="rId40" Type="http://schemas.microsoft.com/office/2007/relationships/slicerCache" Target="slicerCaches/slicerCache8.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microsoft.com/office/2007/relationships/slicerCache" Target="slicerCaches/slicerCache4.xml"/><Relationship Id="rId49" Type="http://schemas.openxmlformats.org/officeDocument/2006/relationships/customXml" Target="../customXml/item1.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ivotCacheDefinition" Target="pivotCache/pivotCacheDefinition26.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microsoft.com/office/2007/relationships/slicerCache" Target="slicerCaches/slicerCache3.xml"/><Relationship Id="rId43" Type="http://schemas.openxmlformats.org/officeDocument/2006/relationships/connections" Target="connections.xml"/><Relationship Id="rId48" Type="http://schemas.openxmlformats.org/officeDocument/2006/relationships/calcChain" Target="calcChain.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1.xml"/><Relationship Id="rId38" Type="http://schemas.microsoft.com/office/2007/relationships/slicerCache" Target="slicerCaches/slicerCache6.xml"/><Relationship Id="rId46" Type="http://schemas.openxmlformats.org/officeDocument/2006/relationships/powerPivotData" Target="model/item.data"/><Relationship Id="rId20" Type="http://schemas.openxmlformats.org/officeDocument/2006/relationships/pivotCacheDefinition" Target="pivotCache/pivotCacheDefinition15.xml"/><Relationship Id="rId41"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tables!PivotTable18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tables'!$AK$1</c:f>
              <c:strCache>
                <c:ptCount val="1"/>
                <c:pt idx="0">
                  <c:v>total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tables'!$AJ$2:$AJ$4</c:f>
              <c:strCache>
                <c:ptCount val="3"/>
                <c:pt idx="0">
                  <c:v>Non Travel</c:v>
                </c:pt>
                <c:pt idx="1">
                  <c:v>Travel Frequently</c:v>
                </c:pt>
                <c:pt idx="2">
                  <c:v>Travel Rarely</c:v>
                </c:pt>
              </c:strCache>
            </c:strRef>
          </c:cat>
          <c:val>
            <c:numRef>
              <c:f>'pivot tables'!$AK$2:$AK$4</c:f>
              <c:numCache>
                <c:formatCode>General</c:formatCode>
                <c:ptCount val="3"/>
                <c:pt idx="0">
                  <c:v>151</c:v>
                </c:pt>
                <c:pt idx="1">
                  <c:v>279</c:v>
                </c:pt>
                <c:pt idx="2">
                  <c:v>1050</c:v>
                </c:pt>
              </c:numCache>
            </c:numRef>
          </c:val>
          <c:extLst>
            <c:ext xmlns:c16="http://schemas.microsoft.com/office/drawing/2014/chart" uri="{C3380CC4-5D6E-409C-BE32-E72D297353CC}">
              <c16:uniqueId val="{00000000-E9B7-46E2-AB88-B257BB7AD633}"/>
            </c:ext>
          </c:extLst>
        </c:ser>
        <c:ser>
          <c:idx val="1"/>
          <c:order val="1"/>
          <c:tx>
            <c:strRef>
              <c:f>'pivot tables'!$AL$1</c:f>
              <c:strCache>
                <c:ptCount val="1"/>
                <c:pt idx="0">
                  <c:v>monthly 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tables'!$AJ$2:$AJ$4</c:f>
              <c:strCache>
                <c:ptCount val="3"/>
                <c:pt idx="0">
                  <c:v>Non Travel</c:v>
                </c:pt>
                <c:pt idx="1">
                  <c:v>Travel Frequently</c:v>
                </c:pt>
                <c:pt idx="2">
                  <c:v>Travel Rarely</c:v>
                </c:pt>
              </c:strCache>
            </c:strRef>
          </c:cat>
          <c:val>
            <c:numRef>
              <c:f>'pivot tables'!$AL$2:$AL$4</c:f>
              <c:numCache>
                <c:formatCode>_("$"* #,##0.00_);_("$"* \(#,##0.00\);_("$"* "-"??_);_(@_)</c:formatCode>
                <c:ptCount val="3"/>
                <c:pt idx="0">
                  <c:v>6286.2781456953644</c:v>
                </c:pt>
                <c:pt idx="1">
                  <c:v>6177.8602150537636</c:v>
                </c:pt>
                <c:pt idx="2">
                  <c:v>6623.36</c:v>
                </c:pt>
              </c:numCache>
            </c:numRef>
          </c:val>
          <c:extLst>
            <c:ext xmlns:c16="http://schemas.microsoft.com/office/drawing/2014/chart" uri="{C3380CC4-5D6E-409C-BE32-E72D297353CC}">
              <c16:uniqueId val="{00000001-E9B7-46E2-AB88-B257BB7AD633}"/>
            </c:ext>
          </c:extLst>
        </c:ser>
        <c:dLbls>
          <c:dLblPos val="outEnd"/>
          <c:showLegendKey val="0"/>
          <c:showVal val="1"/>
          <c:showCatName val="0"/>
          <c:showSerName val="0"/>
          <c:showPercent val="0"/>
          <c:showBubbleSize val="0"/>
        </c:dLbls>
        <c:gapWidth val="219"/>
        <c:overlap val="-27"/>
        <c:axId val="2048338527"/>
        <c:axId val="1757493295"/>
      </c:barChart>
      <c:catAx>
        <c:axId val="204833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493295"/>
        <c:crosses val="autoZero"/>
        <c:auto val="1"/>
        <c:lblAlgn val="ctr"/>
        <c:lblOffset val="100"/>
        <c:noMultiLvlLbl val="0"/>
      </c:catAx>
      <c:valAx>
        <c:axId val="1757493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33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tables!avg yearrs at cimpany by job level</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tables'!$AO$1</c:f>
              <c:strCache>
                <c:ptCount val="1"/>
                <c:pt idx="0">
                  <c:v>Total</c:v>
                </c:pt>
              </c:strCache>
            </c:strRef>
          </c:tx>
          <c:spPr>
            <a:solidFill>
              <a:schemeClr val="accent1"/>
            </a:solidFill>
            <a:ln>
              <a:noFill/>
            </a:ln>
            <a:effectLst/>
          </c:spPr>
          <c:invertIfNegative val="0"/>
          <c:cat>
            <c:strRef>
              <c:f>'pivot tables'!$AN$2:$AN$6</c:f>
              <c:strCache>
                <c:ptCount val="5"/>
                <c:pt idx="0">
                  <c:v>1</c:v>
                </c:pt>
                <c:pt idx="1">
                  <c:v>2</c:v>
                </c:pt>
                <c:pt idx="2">
                  <c:v>3</c:v>
                </c:pt>
                <c:pt idx="3">
                  <c:v>4</c:v>
                </c:pt>
                <c:pt idx="4">
                  <c:v>5</c:v>
                </c:pt>
              </c:strCache>
            </c:strRef>
          </c:cat>
          <c:val>
            <c:numRef>
              <c:f>'pivot tables'!$AO$2:$AO$6</c:f>
              <c:numCache>
                <c:formatCode>General</c:formatCode>
                <c:ptCount val="5"/>
                <c:pt idx="0">
                  <c:v>2.5155963302752293</c:v>
                </c:pt>
                <c:pt idx="1">
                  <c:v>4.4471243042671613</c:v>
                </c:pt>
                <c:pt idx="2">
                  <c:v>6.1</c:v>
                </c:pt>
                <c:pt idx="3">
                  <c:v>6.5607476635514015</c:v>
                </c:pt>
                <c:pt idx="4">
                  <c:v>6.4637681159420293</c:v>
                </c:pt>
              </c:numCache>
            </c:numRef>
          </c:val>
          <c:extLst>
            <c:ext xmlns:c16="http://schemas.microsoft.com/office/drawing/2014/chart" uri="{C3380CC4-5D6E-409C-BE32-E72D297353CC}">
              <c16:uniqueId val="{00000000-D30A-4F21-8A8B-9E8E100CD46A}"/>
            </c:ext>
          </c:extLst>
        </c:ser>
        <c:dLbls>
          <c:showLegendKey val="0"/>
          <c:showVal val="0"/>
          <c:showCatName val="0"/>
          <c:showSerName val="0"/>
          <c:showPercent val="0"/>
          <c:showBubbleSize val="0"/>
        </c:dLbls>
        <c:gapWidth val="182"/>
        <c:axId val="304173984"/>
        <c:axId val="1757498575"/>
      </c:barChart>
      <c:catAx>
        <c:axId val="30417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498575"/>
        <c:crosses val="autoZero"/>
        <c:auto val="1"/>
        <c:lblAlgn val="ctr"/>
        <c:lblOffset val="100"/>
        <c:noMultiLvlLbl val="0"/>
      </c:catAx>
      <c:valAx>
        <c:axId val="175749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 by job role</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94627504645547"/>
          <c:y val="6.2222212720000197E-2"/>
          <c:w val="0.46331196816846798"/>
          <c:h val="0.86731783616079061"/>
        </c:manualLayout>
      </c:layout>
      <c:barChart>
        <c:barDir val="bar"/>
        <c:grouping val="clustered"/>
        <c:varyColors val="0"/>
        <c:ser>
          <c:idx val="0"/>
          <c:order val="0"/>
          <c:tx>
            <c:strRef>
              <c:f>'pivot tables'!$L$1</c:f>
              <c:strCache>
                <c:ptCount val="1"/>
                <c:pt idx="0">
                  <c:v>Total</c:v>
                </c:pt>
              </c:strCache>
            </c:strRef>
          </c:tx>
          <c:spPr>
            <a:solidFill>
              <a:srgbClr val="05F2DB"/>
            </a:solidFill>
            <a:ln>
              <a:noFill/>
            </a:ln>
            <a:effectLst/>
          </c:spPr>
          <c:invertIfNegative val="0"/>
          <c:dLbls>
            <c:spPr>
              <a:noFill/>
              <a:ln>
                <a:noFill/>
              </a:ln>
              <a:effectLst/>
            </c:spPr>
            <c:txPr>
              <a:bodyPr rot="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tables'!$K$2:$K$10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tables'!$L$2:$L$10</c:f>
              <c:numCache>
                <c:formatCode>0%</c:formatCode>
                <c:ptCount val="9"/>
                <c:pt idx="0">
                  <c:v>6.8181818181818177E-2</c:v>
                </c:pt>
                <c:pt idx="1">
                  <c:v>0.23076923076923078</c:v>
                </c:pt>
                <c:pt idx="2">
                  <c:v>0.23754789272030652</c:v>
                </c:pt>
                <c:pt idx="3">
                  <c:v>4.9019607843137254E-2</c:v>
                </c:pt>
                <c:pt idx="4">
                  <c:v>6.8027210884353748E-2</c:v>
                </c:pt>
                <c:pt idx="5">
                  <c:v>2.5000000000000001E-2</c:v>
                </c:pt>
                <c:pt idx="6">
                  <c:v>0.16040955631399317</c:v>
                </c:pt>
                <c:pt idx="7">
                  <c:v>0.17629179331306991</c:v>
                </c:pt>
                <c:pt idx="8">
                  <c:v>0.39285714285714285</c:v>
                </c:pt>
              </c:numCache>
            </c:numRef>
          </c:val>
          <c:extLst>
            <c:ext xmlns:c16="http://schemas.microsoft.com/office/drawing/2014/chart" uri="{C3380CC4-5D6E-409C-BE32-E72D297353CC}">
              <c16:uniqueId val="{00000005-DD42-4FE7-92F1-E9894600D68C}"/>
            </c:ext>
          </c:extLst>
        </c:ser>
        <c:dLbls>
          <c:dLblPos val="outEnd"/>
          <c:showLegendKey val="0"/>
          <c:showVal val="1"/>
          <c:showCatName val="0"/>
          <c:showSerName val="0"/>
          <c:showPercent val="0"/>
          <c:showBubbleSize val="0"/>
        </c:dLbls>
        <c:gapWidth val="80"/>
        <c:axId val="1755617711"/>
        <c:axId val="16318384"/>
      </c:barChart>
      <c:catAx>
        <c:axId val="175561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crossAx val="16318384"/>
        <c:crosses val="autoZero"/>
        <c:auto val="1"/>
        <c:lblAlgn val="ctr"/>
        <c:lblOffset val="100"/>
        <c:noMultiLvlLbl val="0"/>
      </c:catAx>
      <c:valAx>
        <c:axId val="163183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700" b="0" i="0" u="none" strike="noStrike" kern="1200" baseline="0">
                <a:solidFill>
                  <a:schemeClr val="bg1"/>
                </a:solidFill>
                <a:latin typeface="+mn-lt"/>
                <a:ea typeface="+mn-ea"/>
                <a:cs typeface="+mn-cs"/>
              </a:defRPr>
            </a:pPr>
            <a:endParaRPr lang="en-US"/>
          </a:p>
        </c:txPr>
        <c:crossAx val="175561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lgn="ctr">
        <a:defRPr lang="en-US" sz="7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tables!monthly income by departments</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74074074074074"/>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2592592592592629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23765432098765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574074074074074"/>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23765432098765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2592592592592629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rgbClr val="0090FF"/>
          </a:solidFill>
          <a:ln w="19050">
            <a:noFill/>
          </a:ln>
          <a:effectLst/>
        </c:spPr>
        <c:dLbl>
          <c:idx val="0"/>
          <c:layout>
            <c:manualLayout>
              <c:x val="0.11574074074074074"/>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146E9A"/>
          </a:solidFill>
          <a:ln w="19050">
            <a:noFill/>
          </a:ln>
          <a:effectLst/>
        </c:spPr>
        <c:dLbl>
          <c:idx val="0"/>
          <c:layout>
            <c:manualLayout>
              <c:x val="0.2237654320987654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rgbClr val="05F2DB"/>
          </a:solidFill>
          <a:ln w="19050">
            <a:noFill/>
          </a:ln>
          <a:effectLst/>
        </c:spPr>
        <c:dLbl>
          <c:idx val="0"/>
          <c:layout>
            <c:manualLayout>
              <c:x val="-9.2592592592592629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1110998272795578"/>
          <c:y val="0.13833327181255414"/>
          <c:w val="0.51848116514510034"/>
          <c:h val="0.72333345637489166"/>
        </c:manualLayout>
      </c:layout>
      <c:doughnutChart>
        <c:varyColors val="1"/>
        <c:ser>
          <c:idx val="0"/>
          <c:order val="0"/>
          <c:tx>
            <c:strRef>
              <c:f>'pivot tables'!$O$1</c:f>
              <c:strCache>
                <c:ptCount val="1"/>
                <c:pt idx="0">
                  <c:v>Total</c:v>
                </c:pt>
              </c:strCache>
            </c:strRef>
          </c:tx>
          <c:spPr>
            <a:ln>
              <a:noFill/>
            </a:ln>
          </c:spPr>
          <c:dPt>
            <c:idx val="0"/>
            <c:bubble3D val="0"/>
            <c:spPr>
              <a:solidFill>
                <a:srgbClr val="146E9A"/>
              </a:solidFill>
              <a:ln w="19050">
                <a:noFill/>
              </a:ln>
              <a:effectLst/>
            </c:spPr>
            <c:extLst>
              <c:ext xmlns:c16="http://schemas.microsoft.com/office/drawing/2014/chart" uri="{C3380CC4-5D6E-409C-BE32-E72D297353CC}">
                <c16:uniqueId val="{00000001-36F9-45F4-971D-E38B60EA15F5}"/>
              </c:ext>
            </c:extLst>
          </c:dPt>
          <c:dPt>
            <c:idx val="1"/>
            <c:bubble3D val="0"/>
            <c:spPr>
              <a:solidFill>
                <a:srgbClr val="0090FF"/>
              </a:solidFill>
              <a:ln w="19050">
                <a:noFill/>
              </a:ln>
              <a:effectLst/>
            </c:spPr>
            <c:extLst>
              <c:ext xmlns:c16="http://schemas.microsoft.com/office/drawing/2014/chart" uri="{C3380CC4-5D6E-409C-BE32-E72D297353CC}">
                <c16:uniqueId val="{00000003-36F9-45F4-971D-E38B60EA15F5}"/>
              </c:ext>
            </c:extLst>
          </c:dPt>
          <c:dPt>
            <c:idx val="2"/>
            <c:bubble3D val="0"/>
            <c:spPr>
              <a:solidFill>
                <a:srgbClr val="05F2DB"/>
              </a:solidFill>
              <a:ln w="19050">
                <a:noFill/>
              </a:ln>
              <a:effectLst/>
            </c:spPr>
            <c:extLst>
              <c:ext xmlns:c16="http://schemas.microsoft.com/office/drawing/2014/chart" uri="{C3380CC4-5D6E-409C-BE32-E72D297353CC}">
                <c16:uniqueId val="{00000005-36F9-45F4-971D-E38B60EA15F5}"/>
              </c:ext>
            </c:extLst>
          </c:dPt>
          <c:dLbls>
            <c:dLbl>
              <c:idx val="0"/>
              <c:layout>
                <c:manualLayout>
                  <c:x val="0.22376543209876543"/>
                  <c:y val="4.629629629629629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6F9-45F4-971D-E38B60EA15F5}"/>
                </c:ext>
              </c:extLst>
            </c:dLbl>
            <c:dLbl>
              <c:idx val="1"/>
              <c:layout>
                <c:manualLayout>
                  <c:x val="0.11574074074074074"/>
                  <c:y val="-0.1712962962962963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6F9-45F4-971D-E38B60EA15F5}"/>
                </c:ext>
              </c:extLst>
            </c:dLbl>
            <c:dLbl>
              <c:idx val="2"/>
              <c:layout>
                <c:manualLayout>
                  <c:x val="-9.2592592592592629E-2"/>
                  <c:y val="-0.1203703703703703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6F9-45F4-971D-E38B60EA15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tables'!$N$2:$N$4</c:f>
              <c:strCache>
                <c:ptCount val="3"/>
                <c:pt idx="0">
                  <c:v>Research &amp; Development</c:v>
                </c:pt>
                <c:pt idx="1">
                  <c:v>Human Resources</c:v>
                </c:pt>
                <c:pt idx="2">
                  <c:v>Sales</c:v>
                </c:pt>
              </c:strCache>
            </c:strRef>
          </c:cat>
          <c:val>
            <c:numRef>
              <c:f>'pivot tables'!$O$2:$O$4</c:f>
              <c:numCache>
                <c:formatCode>_("$"* #,##0.00_);_("$"* \(#,##0.00\);_("$"* "-"??_);_(@_)</c:formatCode>
                <c:ptCount val="3"/>
                <c:pt idx="0">
                  <c:v>6280.3650465356777</c:v>
                </c:pt>
                <c:pt idx="1">
                  <c:v>6654.5079365079364</c:v>
                </c:pt>
                <c:pt idx="2">
                  <c:v>6966.7377777777774</c:v>
                </c:pt>
              </c:numCache>
            </c:numRef>
          </c:val>
          <c:extLst>
            <c:ext xmlns:c16="http://schemas.microsoft.com/office/drawing/2014/chart" uri="{C3380CC4-5D6E-409C-BE32-E72D297353CC}">
              <c16:uniqueId val="{00000006-36F9-45F4-971D-E38B60EA15F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tables!attration rate by age </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F2D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1222707617793E-2"/>
          <c:y val="0.10247745294307983"/>
          <c:w val="0.91249537340474085"/>
          <c:h val="0.650364682557934"/>
        </c:manualLayout>
      </c:layout>
      <c:lineChart>
        <c:grouping val="standard"/>
        <c:varyColors val="0"/>
        <c:ser>
          <c:idx val="0"/>
          <c:order val="0"/>
          <c:tx>
            <c:strRef>
              <c:f>'pivot tables'!$X$1</c:f>
              <c:strCache>
                <c:ptCount val="1"/>
                <c:pt idx="0">
                  <c:v>Total</c:v>
                </c:pt>
              </c:strCache>
            </c:strRef>
          </c:tx>
          <c:spPr>
            <a:ln w="28575" cap="rnd">
              <a:solidFill>
                <a:srgbClr val="05F2DB"/>
              </a:solidFill>
              <a:round/>
            </a:ln>
            <a:effectLst/>
          </c:spPr>
          <c:marker>
            <c:symbol val="none"/>
          </c:marker>
          <c:cat>
            <c:strRef>
              <c:f>'pivot tables'!$W$2:$W$40</c:f>
              <c:strCache>
                <c:ptCount val="3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55</c:v>
                </c:pt>
                <c:pt idx="37">
                  <c:v>56</c:v>
                </c:pt>
                <c:pt idx="38">
                  <c:v>58</c:v>
                </c:pt>
              </c:strCache>
            </c:strRef>
          </c:cat>
          <c:val>
            <c:numRef>
              <c:f>'pivot tables'!$X$2:$X$40</c:f>
              <c:numCache>
                <c:formatCode>0.00</c:formatCode>
                <c:ptCount val="39"/>
                <c:pt idx="0">
                  <c:v>0.5</c:v>
                </c:pt>
                <c:pt idx="1">
                  <c:v>0.66666666666666663</c:v>
                </c:pt>
                <c:pt idx="2">
                  <c:v>0.54545454545454541</c:v>
                </c:pt>
                <c:pt idx="3">
                  <c:v>0.46153846153846156</c:v>
                </c:pt>
                <c:pt idx="4">
                  <c:v>0.3125</c:v>
                </c:pt>
                <c:pt idx="5">
                  <c:v>0.2857142857142857</c:v>
                </c:pt>
                <c:pt idx="6">
                  <c:v>0.26923076923076922</c:v>
                </c:pt>
                <c:pt idx="7">
                  <c:v>0.23076923076923078</c:v>
                </c:pt>
                <c:pt idx="8">
                  <c:v>0.3</c:v>
                </c:pt>
                <c:pt idx="9">
                  <c:v>6.1224489795918366E-2</c:v>
                </c:pt>
                <c:pt idx="10">
                  <c:v>0.29166666666666669</c:v>
                </c:pt>
                <c:pt idx="11">
                  <c:v>0.2608695652173913</c:v>
                </c:pt>
                <c:pt idx="12">
                  <c:v>0.15</c:v>
                </c:pt>
                <c:pt idx="13">
                  <c:v>0.25714285714285712</c:v>
                </c:pt>
                <c:pt idx="14">
                  <c:v>0.18032786885245902</c:v>
                </c:pt>
                <c:pt idx="15">
                  <c:v>0.20689655172413793</c:v>
                </c:pt>
                <c:pt idx="16">
                  <c:v>0.11538461538461539</c:v>
                </c:pt>
                <c:pt idx="17">
                  <c:v>0.12820512820512819</c:v>
                </c:pt>
                <c:pt idx="18">
                  <c:v>8.5714285714285715E-2</c:v>
                </c:pt>
                <c:pt idx="19">
                  <c:v>0.12</c:v>
                </c:pt>
                <c:pt idx="20">
                  <c:v>3.4482758620689655E-2</c:v>
                </c:pt>
                <c:pt idx="21">
                  <c:v>0.13636363636363635</c:v>
                </c:pt>
                <c:pt idx="22">
                  <c:v>8.771929824561403E-2</c:v>
                </c:pt>
                <c:pt idx="23">
                  <c:v>0.15</c:v>
                </c:pt>
                <c:pt idx="24">
                  <c:v>4.3478260869565216E-2</c:v>
                </c:pt>
                <c:pt idx="25">
                  <c:v>6.25E-2</c:v>
                </c:pt>
                <c:pt idx="26">
                  <c:v>0.18181818181818182</c:v>
                </c:pt>
                <c:pt idx="27">
                  <c:v>4.878048780487805E-2</c:v>
                </c:pt>
                <c:pt idx="28">
                  <c:v>0.12121212121212122</c:v>
                </c:pt>
                <c:pt idx="29">
                  <c:v>0.125</c:v>
                </c:pt>
                <c:pt idx="30">
                  <c:v>0.10526315789473684</c:v>
                </c:pt>
                <c:pt idx="31">
                  <c:v>0.08</c:v>
                </c:pt>
                <c:pt idx="32">
                  <c:v>0.19354838709677419</c:v>
                </c:pt>
                <c:pt idx="33">
                  <c:v>0.10526315789473684</c:v>
                </c:pt>
                <c:pt idx="34">
                  <c:v>0.16666666666666666</c:v>
                </c:pt>
                <c:pt idx="35">
                  <c:v>0.10526315789473684</c:v>
                </c:pt>
                <c:pt idx="36">
                  <c:v>0.13636363636363635</c:v>
                </c:pt>
                <c:pt idx="37">
                  <c:v>0.21428571428571427</c:v>
                </c:pt>
                <c:pt idx="38">
                  <c:v>0.35714285714285715</c:v>
                </c:pt>
              </c:numCache>
            </c:numRef>
          </c:val>
          <c:smooth val="0"/>
          <c:extLst>
            <c:ext xmlns:c16="http://schemas.microsoft.com/office/drawing/2014/chart" uri="{C3380CC4-5D6E-409C-BE32-E72D297353CC}">
              <c16:uniqueId val="{00000004-4393-40FC-84CC-7CFBD365A92B}"/>
            </c:ext>
          </c:extLst>
        </c:ser>
        <c:dLbls>
          <c:showLegendKey val="0"/>
          <c:showVal val="0"/>
          <c:showCatName val="0"/>
          <c:showSerName val="0"/>
          <c:showPercent val="0"/>
          <c:showBubbleSize val="0"/>
        </c:dLbls>
        <c:smooth val="0"/>
        <c:axId val="16637328"/>
        <c:axId val="16466704"/>
      </c:lineChart>
      <c:catAx>
        <c:axId val="1663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6466704"/>
        <c:crosses val="autoZero"/>
        <c:auto val="1"/>
        <c:lblAlgn val="ctr"/>
        <c:lblOffset val="100"/>
        <c:noMultiLvlLbl val="0"/>
      </c:catAx>
      <c:valAx>
        <c:axId val="164667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663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tables!npm of employee for each dep</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633092738407698E-2"/>
              <c:y val="5.78703703703703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8143153980752405E-2"/>
              <c:y val="0.10025043744531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5682195975503064E-2"/>
              <c:y val="3.8167104111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633092738407698E-2"/>
              <c:y val="5.78703703703703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8143153980752405E-2"/>
              <c:y val="0.100250437445319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682195975503064E-2"/>
              <c:y val="3.816710411198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9079126353273135"/>
              <c:y val="1.22236516923675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50335645309605"/>
                  <c:h val="0.3647352264006139"/>
                </c:manualLayout>
              </c15:layout>
            </c:ext>
          </c:extLst>
        </c:dLbl>
      </c:pivotFmt>
      <c:pivotFmt>
        <c:idx val="10"/>
        <c:spPr>
          <a:solidFill>
            <a:srgbClr val="05F2DB"/>
          </a:solidFill>
          <a:ln w="19050">
            <a:noFill/>
          </a:ln>
          <a:effectLst/>
        </c:spPr>
        <c:dLbl>
          <c:idx val="0"/>
          <c:layout>
            <c:manualLayout>
              <c:x val="1.6492517261651449E-2"/>
              <c:y val="0.2908444998407299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9468648554365"/>
                  <c:h val="0.3067489832951994"/>
                </c:manualLayout>
              </c15:layout>
            </c:ext>
          </c:extLst>
        </c:dLbl>
      </c:pivotFmt>
      <c:pivotFmt>
        <c:idx val="11"/>
        <c:spPr>
          <a:solidFill>
            <a:srgbClr val="146E9A"/>
          </a:solidFill>
          <a:ln w="19050">
            <a:noFill/>
          </a:ln>
          <a:effectLst/>
        </c:spPr>
        <c:dLbl>
          <c:idx val="0"/>
          <c:layout>
            <c:manualLayout>
              <c:x val="0.17337068263419969"/>
              <c:y val="-0.1523556653545922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928418396504875"/>
                  <c:h val="0.44263836390022543"/>
                </c:manualLayout>
              </c15:layout>
            </c:ext>
          </c:extLst>
        </c:dLbl>
      </c:pivotFmt>
    </c:pivotFmts>
    <c:plotArea>
      <c:layout/>
      <c:pieChart>
        <c:varyColors val="1"/>
        <c:ser>
          <c:idx val="0"/>
          <c:order val="0"/>
          <c:tx>
            <c:strRef>
              <c:f>'pivot tables'!$AU$1</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4323-4600-97E8-717364B4CAA6}"/>
              </c:ext>
            </c:extLst>
          </c:dPt>
          <c:dPt>
            <c:idx val="1"/>
            <c:bubble3D val="0"/>
            <c:spPr>
              <a:solidFill>
                <a:srgbClr val="05F2DB"/>
              </a:solidFill>
              <a:ln w="19050">
                <a:noFill/>
              </a:ln>
              <a:effectLst/>
            </c:spPr>
            <c:extLst>
              <c:ext xmlns:c16="http://schemas.microsoft.com/office/drawing/2014/chart" uri="{C3380CC4-5D6E-409C-BE32-E72D297353CC}">
                <c16:uniqueId val="{00000003-4323-4600-97E8-717364B4CAA6}"/>
              </c:ext>
            </c:extLst>
          </c:dPt>
          <c:dPt>
            <c:idx val="2"/>
            <c:bubble3D val="0"/>
            <c:spPr>
              <a:solidFill>
                <a:srgbClr val="146E9A"/>
              </a:solidFill>
              <a:ln w="19050">
                <a:noFill/>
              </a:ln>
              <a:effectLst/>
            </c:spPr>
            <c:extLst>
              <c:ext xmlns:c16="http://schemas.microsoft.com/office/drawing/2014/chart" uri="{C3380CC4-5D6E-409C-BE32-E72D297353CC}">
                <c16:uniqueId val="{00000005-4323-4600-97E8-717364B4CAA6}"/>
              </c:ext>
            </c:extLst>
          </c:dPt>
          <c:dLbls>
            <c:dLbl>
              <c:idx val="0"/>
              <c:layout>
                <c:manualLayout>
                  <c:x val="0.19079126353273135"/>
                  <c:y val="1.222365169236757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8950335645309605"/>
                      <c:h val="0.3647352264006139"/>
                    </c:manualLayout>
                  </c15:layout>
                </c:ext>
                <c:ext xmlns:c16="http://schemas.microsoft.com/office/drawing/2014/chart" uri="{C3380CC4-5D6E-409C-BE32-E72D297353CC}">
                  <c16:uniqueId val="{00000001-4323-4600-97E8-717364B4CAA6}"/>
                </c:ext>
              </c:extLst>
            </c:dLbl>
            <c:dLbl>
              <c:idx val="1"/>
              <c:layout>
                <c:manualLayout>
                  <c:x val="1.6492517261651449E-2"/>
                  <c:y val="0.29084449984072991"/>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9468648554365"/>
                      <c:h val="0.3067489832951994"/>
                    </c:manualLayout>
                  </c15:layout>
                </c:ext>
                <c:ext xmlns:c16="http://schemas.microsoft.com/office/drawing/2014/chart" uri="{C3380CC4-5D6E-409C-BE32-E72D297353CC}">
                  <c16:uniqueId val="{00000003-4323-4600-97E8-717364B4CAA6}"/>
                </c:ext>
              </c:extLst>
            </c:dLbl>
            <c:dLbl>
              <c:idx val="2"/>
              <c:layout>
                <c:manualLayout>
                  <c:x val="0.17337068263419969"/>
                  <c:y val="-0.15235566535459225"/>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30928418396504875"/>
                      <c:h val="0.44263836390022543"/>
                    </c:manualLayout>
                  </c15:layout>
                </c:ext>
                <c:ext xmlns:c16="http://schemas.microsoft.com/office/drawing/2014/chart" uri="{C3380CC4-5D6E-409C-BE32-E72D297353CC}">
                  <c16:uniqueId val="{00000005-4323-4600-97E8-717364B4CAA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tables'!$AT$2:$AT$4</c:f>
              <c:strCache>
                <c:ptCount val="3"/>
                <c:pt idx="0">
                  <c:v>Human Resources</c:v>
                </c:pt>
                <c:pt idx="1">
                  <c:v>Sales</c:v>
                </c:pt>
                <c:pt idx="2">
                  <c:v>Research &amp; Development</c:v>
                </c:pt>
              </c:strCache>
            </c:strRef>
          </c:cat>
          <c:val>
            <c:numRef>
              <c:f>'pivot tables'!$AU$2:$AU$4</c:f>
              <c:numCache>
                <c:formatCode>0.00</c:formatCode>
                <c:ptCount val="3"/>
                <c:pt idx="0">
                  <c:v>63</c:v>
                </c:pt>
                <c:pt idx="1">
                  <c:v>450</c:v>
                </c:pt>
                <c:pt idx="2">
                  <c:v>967</c:v>
                </c:pt>
              </c:numCache>
            </c:numRef>
          </c:val>
          <c:extLst>
            <c:ext xmlns:c16="http://schemas.microsoft.com/office/drawing/2014/chart" uri="{C3380CC4-5D6E-409C-BE32-E72D297353CC}">
              <c16:uniqueId val="{00000006-4323-4600-97E8-717364B4CAA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tables!over time rate by department</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12528377245451"/>
          <c:y val="0.1574961827327758"/>
          <c:w val="0.63156491677577975"/>
          <c:h val="0.66415644207442315"/>
        </c:manualLayout>
      </c:layout>
      <c:barChart>
        <c:barDir val="bar"/>
        <c:grouping val="clustered"/>
        <c:varyColors val="0"/>
        <c:ser>
          <c:idx val="0"/>
          <c:order val="0"/>
          <c:tx>
            <c:strRef>
              <c:f>'pivot tables'!$BC$1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tables'!$BB$2:$BB$4</c:f>
              <c:strCache>
                <c:ptCount val="3"/>
                <c:pt idx="0">
                  <c:v>Human Resources</c:v>
                </c:pt>
                <c:pt idx="1">
                  <c:v>Research &amp; Development</c:v>
                </c:pt>
                <c:pt idx="2">
                  <c:v>Sales</c:v>
                </c:pt>
              </c:strCache>
            </c:strRef>
          </c:cat>
          <c:val>
            <c:numRef>
              <c:f>'pivot tables'!$BC$2:$BC$4</c:f>
              <c:numCache>
                <c:formatCode>0%</c:formatCode>
                <c:ptCount val="3"/>
                <c:pt idx="0">
                  <c:v>0.26984126984126983</c:v>
                </c:pt>
                <c:pt idx="1">
                  <c:v>0.28128231644260598</c:v>
                </c:pt>
                <c:pt idx="2">
                  <c:v>0.28666666666666668</c:v>
                </c:pt>
              </c:numCache>
            </c:numRef>
          </c:val>
          <c:extLst>
            <c:ext xmlns:c16="http://schemas.microsoft.com/office/drawing/2014/chart" uri="{C3380CC4-5D6E-409C-BE32-E72D297353CC}">
              <c16:uniqueId val="{00000001-4D9D-473B-950C-E3183A85CA74}"/>
            </c:ext>
          </c:extLst>
        </c:ser>
        <c:dLbls>
          <c:dLblPos val="outEnd"/>
          <c:showLegendKey val="0"/>
          <c:showVal val="1"/>
          <c:showCatName val="0"/>
          <c:showSerName val="0"/>
          <c:showPercent val="0"/>
          <c:showBubbleSize val="0"/>
        </c:dLbls>
        <c:gapWidth val="182"/>
        <c:axId val="1846197631"/>
        <c:axId val="228940176"/>
      </c:barChart>
      <c:catAx>
        <c:axId val="184619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940176"/>
        <c:crosses val="autoZero"/>
        <c:auto val="1"/>
        <c:lblAlgn val="ctr"/>
        <c:lblOffset val="100"/>
        <c:noMultiLvlLbl val="0"/>
      </c:catAx>
      <c:valAx>
        <c:axId val="2289401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619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tables!over time rate by department</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rgbClr val="146E9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5.2632855546706415E-2"/>
          <c:y val="0.10185176000471959"/>
          <c:w val="0.93888888888888888"/>
          <c:h val="0.89814814814814814"/>
        </c:manualLayout>
      </c:layout>
      <c:barChart>
        <c:barDir val="col"/>
        <c:grouping val="clustered"/>
        <c:varyColors val="0"/>
        <c:ser>
          <c:idx val="0"/>
          <c:order val="0"/>
          <c:tx>
            <c:strRef>
              <c:f>'pivot tables'!$BC$1</c:f>
              <c:strCache>
                <c:ptCount val="1"/>
                <c:pt idx="0">
                  <c:v>Total</c:v>
                </c:pt>
              </c:strCache>
            </c:strRef>
          </c:tx>
          <c:spPr>
            <a:solidFill>
              <a:srgbClr val="146E9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tables'!$BB$2:$BB$4</c:f>
              <c:strCache>
                <c:ptCount val="3"/>
                <c:pt idx="0">
                  <c:v>Human Resources</c:v>
                </c:pt>
                <c:pt idx="1">
                  <c:v>Research &amp; Development</c:v>
                </c:pt>
                <c:pt idx="2">
                  <c:v>Sales</c:v>
                </c:pt>
              </c:strCache>
            </c:strRef>
          </c:cat>
          <c:val>
            <c:numRef>
              <c:f>'pivot tables'!$BC$2:$BC$4</c:f>
              <c:numCache>
                <c:formatCode>0%</c:formatCode>
                <c:ptCount val="3"/>
                <c:pt idx="0">
                  <c:v>0.26984126984126983</c:v>
                </c:pt>
                <c:pt idx="1">
                  <c:v>0.28128231644260598</c:v>
                </c:pt>
                <c:pt idx="2">
                  <c:v>0.28666666666666668</c:v>
                </c:pt>
              </c:numCache>
            </c:numRef>
          </c:val>
          <c:extLst>
            <c:ext xmlns:c16="http://schemas.microsoft.com/office/drawing/2014/chart" uri="{C3380CC4-5D6E-409C-BE32-E72D297353CC}">
              <c16:uniqueId val="{00000000-6176-43C1-A06B-0840CBBED134}"/>
            </c:ext>
          </c:extLst>
        </c:ser>
        <c:dLbls>
          <c:dLblPos val="outEnd"/>
          <c:showLegendKey val="0"/>
          <c:showVal val="1"/>
          <c:showCatName val="0"/>
          <c:showSerName val="0"/>
          <c:showPercent val="0"/>
          <c:showBubbleSize val="0"/>
        </c:dLbls>
        <c:gapWidth val="219"/>
        <c:overlap val="-27"/>
        <c:axId val="1846151695"/>
        <c:axId val="229082736"/>
      </c:barChart>
      <c:catAx>
        <c:axId val="184615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9082736"/>
        <c:crosses val="autoZero"/>
        <c:auto val="1"/>
        <c:lblAlgn val="ctr"/>
        <c:lblOffset val="100"/>
        <c:noMultiLvlLbl val="0"/>
      </c:catAx>
      <c:valAx>
        <c:axId val="22908273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615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tables!avg years at company by roles </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tables'!$BF$1</c:f>
              <c:strCache>
                <c:ptCount val="1"/>
                <c:pt idx="0">
                  <c:v>Total</c:v>
                </c:pt>
              </c:strCache>
            </c:strRef>
          </c:tx>
          <c:spPr>
            <a:solidFill>
              <a:srgbClr val="05F2D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tables'!$BE$2:$BE$10</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'pivot tables'!$BF$2:$BF$10</c:f>
              <c:numCache>
                <c:formatCode>0.00</c:formatCode>
                <c:ptCount val="9"/>
                <c:pt idx="0">
                  <c:v>2.9285714285714284</c:v>
                </c:pt>
                <c:pt idx="1">
                  <c:v>5.0153256704980844</c:v>
                </c:pt>
                <c:pt idx="2">
                  <c:v>5.112627986348123</c:v>
                </c:pt>
                <c:pt idx="3">
                  <c:v>5.3269230769230766</c:v>
                </c:pt>
                <c:pt idx="4">
                  <c:v>7.5258358662613984</c:v>
                </c:pt>
                <c:pt idx="5">
                  <c:v>7.5986394557823127</c:v>
                </c:pt>
                <c:pt idx="6">
                  <c:v>8.3636363636363633</c:v>
                </c:pt>
                <c:pt idx="7">
                  <c:v>10.9375</c:v>
                </c:pt>
                <c:pt idx="8">
                  <c:v>14.431372549019608</c:v>
                </c:pt>
              </c:numCache>
            </c:numRef>
          </c:val>
          <c:extLst>
            <c:ext xmlns:c16="http://schemas.microsoft.com/office/drawing/2014/chart" uri="{C3380CC4-5D6E-409C-BE32-E72D297353CC}">
              <c16:uniqueId val="{00000001-4297-452D-ADBE-06E83B68E727}"/>
            </c:ext>
          </c:extLst>
        </c:ser>
        <c:dLbls>
          <c:dLblPos val="outEnd"/>
          <c:showLegendKey val="0"/>
          <c:showVal val="1"/>
          <c:showCatName val="0"/>
          <c:showSerName val="0"/>
          <c:showPercent val="0"/>
          <c:showBubbleSize val="0"/>
        </c:dLbls>
        <c:gapWidth val="182"/>
        <c:axId val="442712688"/>
        <c:axId val="229074576"/>
      </c:barChart>
      <c:catAx>
        <c:axId val="44271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9074576"/>
        <c:crosses val="autoZero"/>
        <c:auto val="1"/>
        <c:lblAlgn val="ctr"/>
        <c:lblOffset val="100"/>
        <c:noMultiLvlLbl val="0"/>
      </c:catAx>
      <c:valAx>
        <c:axId val="2290745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271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tables!age group by monthly income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6215277899084"/>
          <c:y val="5.1862409656334825E-2"/>
          <c:w val="0.75993784722100921"/>
          <c:h val="0.76844876164875986"/>
        </c:manualLayout>
      </c:layout>
      <c:barChart>
        <c:barDir val="col"/>
        <c:grouping val="clustered"/>
        <c:varyColors val="0"/>
        <c:ser>
          <c:idx val="0"/>
          <c:order val="0"/>
          <c:tx>
            <c:strRef>
              <c:f>'pivot tables'!$AA$1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tables'!$Z$2:$Z$6</c:f>
              <c:strCache>
                <c:ptCount val="5"/>
                <c:pt idx="0">
                  <c:v>18-25</c:v>
                </c:pt>
                <c:pt idx="1">
                  <c:v>26-35</c:v>
                </c:pt>
                <c:pt idx="2">
                  <c:v>36-45</c:v>
                </c:pt>
                <c:pt idx="3">
                  <c:v>55+</c:v>
                </c:pt>
                <c:pt idx="4">
                  <c:v>46-55</c:v>
                </c:pt>
              </c:strCache>
            </c:strRef>
          </c:cat>
          <c:val>
            <c:numRef>
              <c:f>'pivot tables'!$AA$2:$AA$6</c:f>
              <c:numCache>
                <c:formatCode>_("$"* #,##0.00_);_("$"* \(#,##0.00\);_("$"* "-"??_);_(@_)</c:formatCode>
                <c:ptCount val="5"/>
                <c:pt idx="0">
                  <c:v>2972.8861788617887</c:v>
                </c:pt>
                <c:pt idx="1">
                  <c:v>4900.1423895253683</c:v>
                </c:pt>
                <c:pt idx="2">
                  <c:v>7111.4076433121018</c:v>
                </c:pt>
                <c:pt idx="3">
                  <c:v>9197.6808510638293</c:v>
                </c:pt>
                <c:pt idx="4">
                  <c:v>10903.346491228071</c:v>
                </c:pt>
              </c:numCache>
            </c:numRef>
          </c:val>
          <c:extLst>
            <c:ext xmlns:c16="http://schemas.microsoft.com/office/drawing/2014/chart" uri="{C3380CC4-5D6E-409C-BE32-E72D297353CC}">
              <c16:uniqueId val="{00000000-6BB8-4CB5-95D2-13D13947FE9B}"/>
            </c:ext>
          </c:extLst>
        </c:ser>
        <c:dLbls>
          <c:dLblPos val="outEnd"/>
          <c:showLegendKey val="0"/>
          <c:showVal val="1"/>
          <c:showCatName val="0"/>
          <c:showSerName val="0"/>
          <c:showPercent val="0"/>
          <c:showBubbleSize val="0"/>
        </c:dLbls>
        <c:gapWidth val="219"/>
        <c:overlap val="-27"/>
        <c:axId val="304118304"/>
        <c:axId val="16460944"/>
      </c:barChart>
      <c:catAx>
        <c:axId val="30411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0944"/>
        <c:crosses val="autoZero"/>
        <c:auto val="1"/>
        <c:lblAlgn val="ctr"/>
        <c:lblOffset val="100"/>
        <c:noMultiLvlLbl val="0"/>
      </c:catAx>
      <c:valAx>
        <c:axId val="1646094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411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tables!female vs male </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5"/>
        <c:spPr>
          <a:solidFill>
            <a:srgbClr val="05F2D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6"/>
        <c:spPr>
          <a:solidFill>
            <a:srgbClr val="05F2DB"/>
          </a:solidFill>
          <a:ln>
            <a:noFill/>
          </a:ln>
          <a:effectLst/>
        </c:spPr>
        <c:dLbl>
          <c:idx val="0"/>
          <c:layout>
            <c:manualLayout>
              <c:x val="6.6520478748409032E-3"/>
              <c:y val="-5.022073396614094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9.2030258480348182E-2"/>
          <c:y val="7.1154766971696107E-2"/>
          <c:w val="0.90707668727490753"/>
          <c:h val="0.92414698162729636"/>
        </c:manualLayout>
      </c:layout>
      <c:barChart>
        <c:barDir val="bar"/>
        <c:grouping val="clustered"/>
        <c:varyColors val="0"/>
        <c:ser>
          <c:idx val="0"/>
          <c:order val="0"/>
          <c:tx>
            <c:strRef>
              <c:f>'pivot tables'!$AD$1</c:f>
              <c:strCache>
                <c:ptCount val="1"/>
                <c:pt idx="0">
                  <c:v>monthly income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tables'!$AC$2:$AC$3</c:f>
              <c:strCache>
                <c:ptCount val="2"/>
                <c:pt idx="0">
                  <c:v>Female</c:v>
                </c:pt>
                <c:pt idx="1">
                  <c:v>Male</c:v>
                </c:pt>
              </c:strCache>
            </c:strRef>
          </c:cat>
          <c:val>
            <c:numRef>
              <c:f>'pivot tables'!$AD$2:$AD$3</c:f>
              <c:numCache>
                <c:formatCode>_("$"* #,##0.00_);_("$"* \(#,##0.00\);_("$"* "-"??_);_(@_)</c:formatCode>
                <c:ptCount val="2"/>
                <c:pt idx="0">
                  <c:v>6684.4043993231808</c:v>
                </c:pt>
                <c:pt idx="1">
                  <c:v>6385.709786276715</c:v>
                </c:pt>
              </c:numCache>
            </c:numRef>
          </c:val>
          <c:extLst>
            <c:ext xmlns:c16="http://schemas.microsoft.com/office/drawing/2014/chart" uri="{C3380CC4-5D6E-409C-BE32-E72D297353CC}">
              <c16:uniqueId val="{00000000-6C41-404D-A937-551E5069DB92}"/>
            </c:ext>
          </c:extLst>
        </c:ser>
        <c:ser>
          <c:idx val="1"/>
          <c:order val="1"/>
          <c:tx>
            <c:strRef>
              <c:f>'pivot tables'!$AE$1</c:f>
              <c:strCache>
                <c:ptCount val="1"/>
                <c:pt idx="0">
                  <c:v>total employee</c:v>
                </c:pt>
              </c:strCache>
            </c:strRef>
          </c:tx>
          <c:spPr>
            <a:solidFill>
              <a:srgbClr val="05F2DB"/>
            </a:solidFill>
            <a:ln>
              <a:noFill/>
            </a:ln>
            <a:effectLst/>
          </c:spPr>
          <c:invertIfNegative val="0"/>
          <c:dLbls>
            <c:dLbl>
              <c:idx val="1"/>
              <c:layout>
                <c:manualLayout>
                  <c:x val="6.6520478748409032E-3"/>
                  <c:y val="-5.0220733966140942E-2"/>
                </c:manualLayout>
              </c:layout>
              <c:dLblPos val="outEnd"/>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C41-404D-A937-551E5069DB9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tables'!$AC$2:$AC$3</c:f>
              <c:strCache>
                <c:ptCount val="2"/>
                <c:pt idx="0">
                  <c:v>Female</c:v>
                </c:pt>
                <c:pt idx="1">
                  <c:v>Male</c:v>
                </c:pt>
              </c:strCache>
            </c:strRef>
          </c:cat>
          <c:val>
            <c:numRef>
              <c:f>'pivot tables'!$AE$2:$AE$3</c:f>
              <c:numCache>
                <c:formatCode>General</c:formatCode>
                <c:ptCount val="2"/>
                <c:pt idx="0">
                  <c:v>591</c:v>
                </c:pt>
                <c:pt idx="1">
                  <c:v>889</c:v>
                </c:pt>
              </c:numCache>
            </c:numRef>
          </c:val>
          <c:extLst>
            <c:ext xmlns:c16="http://schemas.microsoft.com/office/drawing/2014/chart" uri="{C3380CC4-5D6E-409C-BE32-E72D297353CC}">
              <c16:uniqueId val="{00000001-6C41-404D-A937-551E5069DB92}"/>
            </c:ext>
          </c:extLst>
        </c:ser>
        <c:dLbls>
          <c:dLblPos val="outEnd"/>
          <c:showLegendKey val="0"/>
          <c:showVal val="1"/>
          <c:showCatName val="0"/>
          <c:showSerName val="0"/>
          <c:showPercent val="0"/>
          <c:showBubbleSize val="0"/>
        </c:dLbls>
        <c:gapWidth val="182"/>
        <c:axId val="304257040"/>
        <c:axId val="16359184"/>
      </c:barChart>
      <c:catAx>
        <c:axId val="30425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6359184"/>
        <c:crosses val="autoZero"/>
        <c:auto val="1"/>
        <c:lblAlgn val="ctr"/>
        <c:lblOffset val="100"/>
        <c:noMultiLvlLbl val="0"/>
      </c:catAx>
      <c:valAx>
        <c:axId val="16359184"/>
        <c:scaling>
          <c:orientation val="minMax"/>
        </c:scaling>
        <c:delete val="1"/>
        <c:axPos val="b"/>
        <c:numFmt formatCode="_(&quot;$&quot;* #,##0.00_);_(&quot;$&quot;* \(#,##0.00\);_(&quot;$&quot;* &quot;-&quot;??_);_(@_)" sourceLinked="1"/>
        <c:majorTickMark val="none"/>
        <c:minorTickMark val="none"/>
        <c:tickLblPos val="nextTo"/>
        <c:crossAx val="3042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tables!years since promotion and att</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5F2D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tables'!$AH$1</c:f>
              <c:strCache>
                <c:ptCount val="1"/>
                <c:pt idx="0">
                  <c:v>Total</c:v>
                </c:pt>
              </c:strCache>
            </c:strRef>
          </c:tx>
          <c:spPr>
            <a:ln w="28575" cap="rnd">
              <a:solidFill>
                <a:srgbClr val="05F2DB"/>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tables'!$AG$2:$AG$17</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tables'!$AH$2:$AH$17</c:f>
              <c:numCache>
                <c:formatCode>0%</c:formatCode>
                <c:ptCount val="16"/>
                <c:pt idx="0">
                  <c:v>0.29351535836177473</c:v>
                </c:pt>
                <c:pt idx="1">
                  <c:v>0.2638888888888889</c:v>
                </c:pt>
                <c:pt idx="2">
                  <c:v>0.31874999999999998</c:v>
                </c:pt>
                <c:pt idx="3">
                  <c:v>0.25</c:v>
                </c:pt>
                <c:pt idx="4">
                  <c:v>0.27868852459016391</c:v>
                </c:pt>
                <c:pt idx="5">
                  <c:v>0.22222222222222221</c:v>
                </c:pt>
                <c:pt idx="6">
                  <c:v>0.3125</c:v>
                </c:pt>
                <c:pt idx="7">
                  <c:v>0.27631578947368424</c:v>
                </c:pt>
                <c:pt idx="8">
                  <c:v>0.27777777777777779</c:v>
                </c:pt>
                <c:pt idx="9">
                  <c:v>0.22222222222222221</c:v>
                </c:pt>
                <c:pt idx="10">
                  <c:v>0.5</c:v>
                </c:pt>
                <c:pt idx="11">
                  <c:v>0.20833333333333334</c:v>
                </c:pt>
                <c:pt idx="12">
                  <c:v>0.1</c:v>
                </c:pt>
                <c:pt idx="13">
                  <c:v>0.6</c:v>
                </c:pt>
                <c:pt idx="14">
                  <c:v>0.1111111111111111</c:v>
                </c:pt>
                <c:pt idx="15">
                  <c:v>0.30769230769230771</c:v>
                </c:pt>
              </c:numCache>
            </c:numRef>
          </c:val>
          <c:smooth val="0"/>
          <c:extLst>
            <c:ext xmlns:c16="http://schemas.microsoft.com/office/drawing/2014/chart" uri="{C3380CC4-5D6E-409C-BE32-E72D297353CC}">
              <c16:uniqueId val="{00000000-B7E3-46E2-AC84-E3190BFA7750}"/>
            </c:ext>
          </c:extLst>
        </c:ser>
        <c:dLbls>
          <c:dLblPos val="t"/>
          <c:showLegendKey val="0"/>
          <c:showVal val="1"/>
          <c:showCatName val="0"/>
          <c:showSerName val="0"/>
          <c:showPercent val="0"/>
          <c:showBubbleSize val="0"/>
        </c:dLbls>
        <c:smooth val="0"/>
        <c:axId val="500890400"/>
        <c:axId val="1989058831"/>
      </c:lineChart>
      <c:catAx>
        <c:axId val="50089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9058831"/>
        <c:crosses val="autoZero"/>
        <c:auto val="1"/>
        <c:lblAlgn val="ctr"/>
        <c:lblOffset val="100"/>
        <c:noMultiLvlLbl val="0"/>
      </c:catAx>
      <c:valAx>
        <c:axId val="19890588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089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[hr2 dashborad.xlsx]pivot tables!PivotTable20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5F2D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07835135242892E-2"/>
          <c:y val="9.4029076987540705E-2"/>
          <c:w val="0.84046859703177834"/>
          <c:h val="0.74713057860595855"/>
        </c:manualLayout>
      </c:layout>
      <c:lineChart>
        <c:grouping val="standard"/>
        <c:varyColors val="0"/>
        <c:ser>
          <c:idx val="0"/>
          <c:order val="0"/>
          <c:tx>
            <c:strRef>
              <c:f>'pivot tables'!$AR$1</c:f>
              <c:strCache>
                <c:ptCount val="1"/>
                <c:pt idx="0">
                  <c:v>Total</c:v>
                </c:pt>
              </c:strCache>
            </c:strRef>
          </c:tx>
          <c:spPr>
            <a:ln w="28575" cap="rnd">
              <a:solidFill>
                <a:srgbClr val="05F2DB"/>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tables'!$AQ$2:$AQ$16</c:f>
              <c:strCache>
                <c:ptCount val="15"/>
                <c:pt idx="0">
                  <c:v>0</c:v>
                </c:pt>
                <c:pt idx="1">
                  <c:v>1</c:v>
                </c:pt>
                <c:pt idx="2">
                  <c:v>2</c:v>
                </c:pt>
                <c:pt idx="3">
                  <c:v>3</c:v>
                </c:pt>
                <c:pt idx="4">
                  <c:v>4</c:v>
                </c:pt>
                <c:pt idx="5">
                  <c:v>5</c:v>
                </c:pt>
                <c:pt idx="6">
                  <c:v>6</c:v>
                </c:pt>
                <c:pt idx="7">
                  <c:v>7</c:v>
                </c:pt>
                <c:pt idx="8">
                  <c:v>8</c:v>
                </c:pt>
                <c:pt idx="9">
                  <c:v>9</c:v>
                </c:pt>
                <c:pt idx="10">
                  <c:v>10</c:v>
                </c:pt>
                <c:pt idx="11">
                  <c:v>12</c:v>
                </c:pt>
                <c:pt idx="12">
                  <c:v>13</c:v>
                </c:pt>
                <c:pt idx="13">
                  <c:v>14</c:v>
                </c:pt>
                <c:pt idx="14">
                  <c:v>15</c:v>
                </c:pt>
              </c:strCache>
            </c:strRef>
          </c:cat>
          <c:val>
            <c:numRef>
              <c:f>'pivot tables'!$AR$2:$AR$16</c:f>
              <c:numCache>
                <c:formatCode>0.00</c:formatCode>
                <c:ptCount val="15"/>
                <c:pt idx="0">
                  <c:v>0.29918032786885246</c:v>
                </c:pt>
                <c:pt idx="1">
                  <c:v>0.19298245614035087</c:v>
                </c:pt>
                <c:pt idx="2">
                  <c:v>0.18351063829787234</c:v>
                </c:pt>
                <c:pt idx="3">
                  <c:v>0.11764705882352941</c:v>
                </c:pt>
                <c:pt idx="4">
                  <c:v>0.14150943396226415</c:v>
                </c:pt>
                <c:pt idx="5">
                  <c:v>2.7777777777777776E-2</c:v>
                </c:pt>
                <c:pt idx="6">
                  <c:v>5.2631578947368418E-2</c:v>
                </c:pt>
                <c:pt idx="7">
                  <c:v>0.13901345291479822</c:v>
                </c:pt>
                <c:pt idx="8">
                  <c:v>7.8651685393258425E-2</c:v>
                </c:pt>
                <c:pt idx="9">
                  <c:v>8.8235294117647065E-2</c:v>
                </c:pt>
                <c:pt idx="10">
                  <c:v>6.8965517241379309E-2</c:v>
                </c:pt>
                <c:pt idx="11">
                  <c:v>0.1</c:v>
                </c:pt>
                <c:pt idx="12">
                  <c:v>7.1428571428571425E-2</c:v>
                </c:pt>
                <c:pt idx="13">
                  <c:v>9.0909090909090912E-2</c:v>
                </c:pt>
                <c:pt idx="14">
                  <c:v>0.25</c:v>
                </c:pt>
              </c:numCache>
            </c:numRef>
          </c:val>
          <c:smooth val="0"/>
          <c:extLst>
            <c:ext xmlns:c16="http://schemas.microsoft.com/office/drawing/2014/chart" uri="{C3380CC4-5D6E-409C-BE32-E72D297353CC}">
              <c16:uniqueId val="{00000003-16D8-4C3E-8483-932E40C82A16}"/>
            </c:ext>
          </c:extLst>
        </c:ser>
        <c:dLbls>
          <c:dLblPos val="t"/>
          <c:showLegendKey val="0"/>
          <c:showVal val="1"/>
          <c:showCatName val="0"/>
          <c:showSerName val="0"/>
          <c:showPercent val="0"/>
          <c:showBubbleSize val="0"/>
        </c:dLbls>
        <c:smooth val="0"/>
        <c:axId val="442693200"/>
        <c:axId val="16387984"/>
      </c:lineChart>
      <c:catAx>
        <c:axId val="44269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87984"/>
        <c:crosses val="autoZero"/>
        <c:auto val="1"/>
        <c:lblAlgn val="ctr"/>
        <c:lblOffset val="100"/>
        <c:noMultiLvlLbl val="0"/>
      </c:catAx>
      <c:valAx>
        <c:axId val="163879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269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85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F503-4A8D-8F40-C21C2127DC69}">
          <cx:spPr>
            <a:ln>
              <a:noFill/>
            </a:ln>
          </cx:spPr>
          <cx:dataLabels pos="inEnd">
            <cx:visibility seriesName="0" categoryName="1" value="1"/>
            <cx:separator>, </cx:separator>
          </cx:dataLabels>
          <cx:dataId val="0"/>
          <cx:layoutPr>
            <cx:parentLabelLayout val="overlapping"/>
          </cx:layoutPr>
        </cx:series>
      </cx:plotAreaRegion>
    </cx:plotArea>
  </cx:chart>
  <cx:spPr>
    <a:solidFill>
      <a:srgbClr val="262850"/>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3" Type="http://schemas.openxmlformats.org/officeDocument/2006/relationships/hyperlink" Target="#Employee!A1"/><Relationship Id="rId7" Type="http://schemas.openxmlformats.org/officeDocument/2006/relationships/image" Target="../media/image5.png"/><Relationship Id="rId12" Type="http://schemas.microsoft.com/office/2014/relationships/chartEx" Target="../charts/chartEx1.xml"/><Relationship Id="rId2" Type="http://schemas.openxmlformats.org/officeDocument/2006/relationships/hyperlink" Target="#Department!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4.png"/><Relationship Id="rId3" Type="http://schemas.openxmlformats.org/officeDocument/2006/relationships/hyperlink" Target="#Employee!A1"/><Relationship Id="rId7" Type="http://schemas.openxmlformats.org/officeDocument/2006/relationships/image" Target="../media/image8.png"/><Relationship Id="rId12" Type="http://schemas.openxmlformats.org/officeDocument/2006/relationships/chart" Target="../charts/chart9.xml"/><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image" Target="../media/image7.png"/><Relationship Id="rId11" Type="http://schemas.openxmlformats.org/officeDocument/2006/relationships/chart" Target="../charts/chart8.xml"/><Relationship Id="rId5" Type="http://schemas.openxmlformats.org/officeDocument/2006/relationships/image" Target="../media/image3.png"/><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12.png"/><Relationship Id="rId3" Type="http://schemas.openxmlformats.org/officeDocument/2006/relationships/hyperlink" Target="#Department!A1"/><Relationship Id="rId7" Type="http://schemas.openxmlformats.org/officeDocument/2006/relationships/chart" Target="../charts/chart10.xml"/><Relationship Id="rId12" Type="http://schemas.openxmlformats.org/officeDocument/2006/relationships/image" Target="../media/image11.png"/><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image" Target="../media/image7.png"/><Relationship Id="rId11" Type="http://schemas.openxmlformats.org/officeDocument/2006/relationships/image" Target="../media/image10.png"/><Relationship Id="rId5" Type="http://schemas.openxmlformats.org/officeDocument/2006/relationships/image" Target="../media/image3.png"/><Relationship Id="rId10" Type="http://schemas.openxmlformats.org/officeDocument/2006/relationships/chart" Target="../charts/chart13.xml"/><Relationship Id="rId4" Type="http://schemas.openxmlformats.org/officeDocument/2006/relationships/image" Target="../media/image2.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35</xdr:col>
      <xdr:colOff>160020</xdr:colOff>
      <xdr:row>5</xdr:row>
      <xdr:rowOff>68580</xdr:rowOff>
    </xdr:from>
    <xdr:to>
      <xdr:col>37</xdr:col>
      <xdr:colOff>967740</xdr:colOff>
      <xdr:row>20</xdr:row>
      <xdr:rowOff>41910</xdr:rowOff>
    </xdr:to>
    <xdr:graphicFrame macro="">
      <xdr:nvGraphicFramePr>
        <xdr:cNvPr id="15" name="Chart 14">
          <a:extLst>
            <a:ext uri="{FF2B5EF4-FFF2-40B4-BE49-F238E27FC236}">
              <a16:creationId xmlns:a16="http://schemas.microsoft.com/office/drawing/2014/main" id="{F9C99A2D-2102-2D80-4770-1256E44E8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38100</xdr:colOff>
      <xdr:row>7</xdr:row>
      <xdr:rowOff>53340</xdr:rowOff>
    </xdr:from>
    <xdr:to>
      <xdr:col>40</xdr:col>
      <xdr:colOff>1737360</xdr:colOff>
      <xdr:row>22</xdr:row>
      <xdr:rowOff>72390</xdr:rowOff>
    </xdr:to>
    <xdr:graphicFrame macro="">
      <xdr:nvGraphicFramePr>
        <xdr:cNvPr id="16" name="Chart 15">
          <a:extLst>
            <a:ext uri="{FF2B5EF4-FFF2-40B4-BE49-F238E27FC236}">
              <a16:creationId xmlns:a16="http://schemas.microsoft.com/office/drawing/2014/main" id="{15347707-E59C-6EFA-6C9A-A5F20A0BA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58</xdr:col>
      <xdr:colOff>153637</xdr:colOff>
      <xdr:row>0</xdr:row>
      <xdr:rowOff>47089</xdr:rowOff>
    </xdr:from>
    <xdr:to>
      <xdr:col>61</xdr:col>
      <xdr:colOff>145822</xdr:colOff>
      <xdr:row>6</xdr:row>
      <xdr:rowOff>97693</xdr:rowOff>
    </xdr:to>
    <mc:AlternateContent xmlns:mc="http://schemas.openxmlformats.org/markup-compatibility/2006">
      <mc:Choice xmlns:a14="http://schemas.microsoft.com/office/drawing/2010/main" Requires="a14">
        <xdr:graphicFrame macro="">
          <xdr:nvGraphicFramePr>
            <xdr:cNvPr id="29" name="OverTime">
              <a:extLst>
                <a:ext uri="{FF2B5EF4-FFF2-40B4-BE49-F238E27FC236}">
                  <a16:creationId xmlns:a16="http://schemas.microsoft.com/office/drawing/2014/main" id="{EE08F7D8-B7CB-7312-C6B4-335ED9B2ADBB}"/>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57087977" y="47089"/>
              <a:ext cx="1825298" cy="1128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173176</xdr:colOff>
      <xdr:row>0</xdr:row>
      <xdr:rowOff>79652</xdr:rowOff>
    </xdr:from>
    <xdr:to>
      <xdr:col>64</xdr:col>
      <xdr:colOff>165361</xdr:colOff>
      <xdr:row>9</xdr:row>
      <xdr:rowOff>32564</xdr:rowOff>
    </xdr:to>
    <mc:AlternateContent xmlns:mc="http://schemas.openxmlformats.org/markup-compatibility/2006">
      <mc:Choice xmlns:a14="http://schemas.microsoft.com/office/drawing/2010/main" Requires="a14">
        <xdr:graphicFrame macro="">
          <xdr:nvGraphicFramePr>
            <xdr:cNvPr id="30" name="MaritalStatus">
              <a:extLst>
                <a:ext uri="{FF2B5EF4-FFF2-40B4-BE49-F238E27FC236}">
                  <a16:creationId xmlns:a16="http://schemas.microsoft.com/office/drawing/2014/main" id="{C6532605-5058-D527-95FB-64E2E19D5B2D}"/>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58940629" y="79652"/>
              <a:ext cx="1825298" cy="1570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58</xdr:col>
      <xdr:colOff>166663</xdr:colOff>
      <xdr:row>6</xdr:row>
      <xdr:rowOff>177344</xdr:rowOff>
    </xdr:from>
    <xdr:to>
      <xdr:col>61</xdr:col>
      <xdr:colOff>158848</xdr:colOff>
      <xdr:row>13</xdr:row>
      <xdr:rowOff>117230</xdr:rowOff>
    </xdr:to>
    <mc:AlternateContent xmlns:mc="http://schemas.openxmlformats.org/markup-compatibility/2006">
      <mc:Choice xmlns:a14="http://schemas.microsoft.com/office/drawing/2010/main" Requires="a14">
        <xdr:graphicFrame macro="">
          <xdr:nvGraphicFramePr>
            <xdr:cNvPr id="31" name="Attrition">
              <a:extLst>
                <a:ext uri="{FF2B5EF4-FFF2-40B4-BE49-F238E27FC236}">
                  <a16:creationId xmlns:a16="http://schemas.microsoft.com/office/drawing/2014/main" id="{35CA5598-F9EF-ED29-39C9-F7A9B7C2D95F}"/>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57101003" y="1255646"/>
              <a:ext cx="1825298" cy="1197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56</xdr:col>
      <xdr:colOff>954713</xdr:colOff>
      <xdr:row>10</xdr:row>
      <xdr:rowOff>118729</xdr:rowOff>
    </xdr:from>
    <xdr:to>
      <xdr:col>57</xdr:col>
      <xdr:colOff>1226949</xdr:colOff>
      <xdr:row>17</xdr:row>
      <xdr:rowOff>71642</xdr:rowOff>
    </xdr:to>
    <mc:AlternateContent xmlns:mc="http://schemas.openxmlformats.org/markup-compatibility/2006">
      <mc:Choice xmlns:a14="http://schemas.microsoft.com/office/drawing/2010/main" Requires="a14">
        <xdr:graphicFrame macro="">
          <xdr:nvGraphicFramePr>
            <xdr:cNvPr id="32" name="Department">
              <a:extLst>
                <a:ext uri="{FF2B5EF4-FFF2-40B4-BE49-F238E27FC236}">
                  <a16:creationId xmlns:a16="http://schemas.microsoft.com/office/drawing/2014/main" id="{9D981266-F868-2B84-E214-82D7B71ED80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4668524" y="1915899"/>
              <a:ext cx="1824991" cy="1210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867674</xdr:colOff>
      <xdr:row>6</xdr:row>
      <xdr:rowOff>57078</xdr:rowOff>
    </xdr:from>
    <xdr:to>
      <xdr:col>53</xdr:col>
      <xdr:colOff>1272397</xdr:colOff>
      <xdr:row>13</xdr:row>
      <xdr:rowOff>7188</xdr:rowOff>
    </xdr:to>
    <mc:AlternateContent xmlns:mc="http://schemas.openxmlformats.org/markup-compatibility/2006">
      <mc:Choice xmlns:a14="http://schemas.microsoft.com/office/drawing/2010/main" Requires="a14">
        <xdr:graphicFrame macro="">
          <xdr:nvGraphicFramePr>
            <xdr:cNvPr id="34" name="BusinessTravel">
              <a:extLst>
                <a:ext uri="{FF2B5EF4-FFF2-40B4-BE49-F238E27FC236}">
                  <a16:creationId xmlns:a16="http://schemas.microsoft.com/office/drawing/2014/main" id="{03BC7BD6-354A-2E18-D3E7-1ED5D62490A8}"/>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49865712" y="1135380"/>
              <a:ext cx="2158760" cy="1208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393561</xdr:colOff>
      <xdr:row>0</xdr:row>
      <xdr:rowOff>125604</xdr:rowOff>
    </xdr:from>
    <xdr:to>
      <xdr:col>24</xdr:col>
      <xdr:colOff>535912</xdr:colOff>
      <xdr:row>29</xdr:row>
      <xdr:rowOff>58615</xdr:rowOff>
    </xdr:to>
    <xdr:sp macro="" textlink="">
      <xdr:nvSpPr>
        <xdr:cNvPr id="2" name="Rectangle 1">
          <a:extLst>
            <a:ext uri="{FF2B5EF4-FFF2-40B4-BE49-F238E27FC236}">
              <a16:creationId xmlns:a16="http://schemas.microsoft.com/office/drawing/2014/main" id="{E1FE9584-F938-0AF5-3D48-600378AF23E5}"/>
            </a:ext>
          </a:extLst>
        </xdr:cNvPr>
        <xdr:cNvSpPr/>
      </xdr:nvSpPr>
      <xdr:spPr>
        <a:xfrm>
          <a:off x="1004836" y="125604"/>
          <a:ext cx="14201669" cy="5275385"/>
        </a:xfrm>
        <a:prstGeom prst="rect">
          <a:avLst/>
        </a:prstGeom>
        <a:solidFill>
          <a:srgbClr val="111626"/>
        </a:solidFill>
        <a:ln>
          <a:solidFill>
            <a:srgbClr val="1116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393560</xdr:colOff>
      <xdr:row>0</xdr:row>
      <xdr:rowOff>145629</xdr:rowOff>
    </xdr:from>
    <xdr:to>
      <xdr:col>24</xdr:col>
      <xdr:colOff>460549</xdr:colOff>
      <xdr:row>3</xdr:row>
      <xdr:rowOff>171746</xdr:rowOff>
    </xdr:to>
    <xdr:sp macro="" textlink="">
      <xdr:nvSpPr>
        <xdr:cNvPr id="3" name="Rectangle: Top Corners Rounded 2">
          <a:extLst>
            <a:ext uri="{FF2B5EF4-FFF2-40B4-BE49-F238E27FC236}">
              <a16:creationId xmlns:a16="http://schemas.microsoft.com/office/drawing/2014/main" id="{96E2217B-75D6-1E37-FF80-DF922356E5F8}"/>
            </a:ext>
          </a:extLst>
        </xdr:cNvPr>
        <xdr:cNvSpPr/>
      </xdr:nvSpPr>
      <xdr:spPr>
        <a:xfrm rot="10800000">
          <a:off x="1004835" y="145629"/>
          <a:ext cx="14126307" cy="578776"/>
        </a:xfrm>
        <a:prstGeom prst="round2SameRect">
          <a:avLst>
            <a:gd name="adj1" fmla="val 16667"/>
            <a:gd name="adj2" fmla="val 0"/>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250911</xdr:colOff>
      <xdr:row>0</xdr:row>
      <xdr:rowOff>133979</xdr:rowOff>
    </xdr:from>
    <xdr:to>
      <xdr:col>10</xdr:col>
      <xdr:colOff>494043</xdr:colOff>
      <xdr:row>3</xdr:row>
      <xdr:rowOff>172924</xdr:rowOff>
    </xdr:to>
    <xdr:sp macro="" textlink="">
      <xdr:nvSpPr>
        <xdr:cNvPr id="4" name="Rectangle: Rounded Corners 3">
          <a:extLst>
            <a:ext uri="{FF2B5EF4-FFF2-40B4-BE49-F238E27FC236}">
              <a16:creationId xmlns:a16="http://schemas.microsoft.com/office/drawing/2014/main" id="{B4847F92-E7A5-50AE-51C3-AADE33D647BD}"/>
            </a:ext>
          </a:extLst>
        </xdr:cNvPr>
        <xdr:cNvSpPr/>
      </xdr:nvSpPr>
      <xdr:spPr>
        <a:xfrm>
          <a:off x="4529834" y="133979"/>
          <a:ext cx="2076956" cy="591604"/>
        </a:xfrm>
        <a:prstGeom prst="roundRect">
          <a:avLst/>
        </a:prstGeom>
        <a:solidFill>
          <a:srgbClr val="4E436C"/>
        </a:solidFill>
        <a:ln>
          <a:solidFill>
            <a:srgbClr val="4E4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OverView</a:t>
          </a:r>
          <a:r>
            <a:rPr lang="en-US" sz="1800">
              <a:solidFill>
                <a:schemeClr val="bg1"/>
              </a:solidFill>
            </a:rPr>
            <a:t> </a:t>
          </a:r>
        </a:p>
      </xdr:txBody>
    </xdr:sp>
    <xdr:clientData/>
  </xdr:twoCellAnchor>
  <xdr:twoCellAnchor editAs="oneCell">
    <xdr:from>
      <xdr:col>7</xdr:col>
      <xdr:colOff>426132</xdr:colOff>
      <xdr:row>1</xdr:row>
      <xdr:rowOff>100747</xdr:rowOff>
    </xdr:from>
    <xdr:to>
      <xdr:col>8</xdr:col>
      <xdr:colOff>159098</xdr:colOff>
      <xdr:row>3</xdr:row>
      <xdr:rowOff>75890</xdr:rowOff>
    </xdr:to>
    <xdr:pic>
      <xdr:nvPicPr>
        <xdr:cNvPr id="7" name="Picture 6">
          <a:extLst>
            <a:ext uri="{FF2B5EF4-FFF2-40B4-BE49-F238E27FC236}">
              <a16:creationId xmlns:a16="http://schemas.microsoft.com/office/drawing/2014/main" id="{A7F7E145-1DC6-80B2-8328-D212F41131C9}"/>
            </a:ext>
          </a:extLst>
        </xdr:cNvPr>
        <xdr:cNvPicPr>
          <a:picLocks noChangeAspect="1"/>
        </xdr:cNvPicPr>
      </xdr:nvPicPr>
      <xdr:blipFill>
        <a:blip xmlns:r="http://schemas.openxmlformats.org/officeDocument/2006/relationships" r:embed="rId1"/>
        <a:stretch>
          <a:fillRect/>
        </a:stretch>
      </xdr:blipFill>
      <xdr:spPr>
        <a:xfrm>
          <a:off x="4705055" y="284967"/>
          <a:ext cx="344241" cy="343582"/>
        </a:xfrm>
        <a:prstGeom prst="rect">
          <a:avLst/>
        </a:prstGeom>
      </xdr:spPr>
    </xdr:pic>
    <xdr:clientData/>
  </xdr:twoCellAnchor>
  <xdr:twoCellAnchor>
    <xdr:from>
      <xdr:col>11</xdr:col>
      <xdr:colOff>324086</xdr:colOff>
      <xdr:row>0</xdr:row>
      <xdr:rowOff>174599</xdr:rowOff>
    </xdr:from>
    <xdr:to>
      <xdr:col>14</xdr:col>
      <xdr:colOff>516093</xdr:colOff>
      <xdr:row>3</xdr:row>
      <xdr:rowOff>156569</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875E2DBA-DFBB-4835-AEE2-394D411634B4}"/>
            </a:ext>
          </a:extLst>
        </xdr:cNvPr>
        <xdr:cNvSpPr/>
      </xdr:nvSpPr>
      <xdr:spPr>
        <a:xfrm>
          <a:off x="7048108" y="174599"/>
          <a:ext cx="2025831" cy="534629"/>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Department</a:t>
          </a:r>
        </a:p>
      </xdr:txBody>
    </xdr:sp>
    <xdr:clientData/>
  </xdr:twoCellAnchor>
  <xdr:twoCellAnchor>
    <xdr:from>
      <xdr:col>15</xdr:col>
      <xdr:colOff>170978</xdr:colOff>
      <xdr:row>0</xdr:row>
      <xdr:rowOff>149479</xdr:rowOff>
    </xdr:from>
    <xdr:to>
      <xdr:col>18</xdr:col>
      <xdr:colOff>391684</xdr:colOff>
      <xdr:row>3</xdr:row>
      <xdr:rowOff>150152</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70EE1B67-16F0-4F8E-8103-53925245F632}"/>
            </a:ext>
          </a:extLst>
        </xdr:cNvPr>
        <xdr:cNvSpPr/>
      </xdr:nvSpPr>
      <xdr:spPr>
        <a:xfrm>
          <a:off x="9340099" y="149479"/>
          <a:ext cx="2054530" cy="553332"/>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Employee</a:t>
          </a:r>
        </a:p>
      </xdr:txBody>
    </xdr:sp>
    <xdr:clientData/>
  </xdr:twoCellAnchor>
  <xdr:twoCellAnchor editAs="oneCell">
    <xdr:from>
      <xdr:col>15</xdr:col>
      <xdr:colOff>357269</xdr:colOff>
      <xdr:row>1</xdr:row>
      <xdr:rowOff>131911</xdr:rowOff>
    </xdr:from>
    <xdr:to>
      <xdr:col>16</xdr:col>
      <xdr:colOff>63319</xdr:colOff>
      <xdr:row>3</xdr:row>
      <xdr:rowOff>80803</xdr:rowOff>
    </xdr:to>
    <xdr:pic>
      <xdr:nvPicPr>
        <xdr:cNvPr id="8" name="Picture 7">
          <a:extLst>
            <a:ext uri="{FF2B5EF4-FFF2-40B4-BE49-F238E27FC236}">
              <a16:creationId xmlns:a16="http://schemas.microsoft.com/office/drawing/2014/main" id="{F05315A2-805A-6B27-550B-95B7165D6DC9}"/>
            </a:ext>
          </a:extLst>
        </xdr:cNvPr>
        <xdr:cNvPicPr>
          <a:picLocks noChangeAspect="1"/>
        </xdr:cNvPicPr>
      </xdr:nvPicPr>
      <xdr:blipFill>
        <a:blip xmlns:r="http://schemas.openxmlformats.org/officeDocument/2006/relationships" r:embed="rId4"/>
        <a:stretch>
          <a:fillRect/>
        </a:stretch>
      </xdr:blipFill>
      <xdr:spPr>
        <a:xfrm>
          <a:off x="9526390" y="316131"/>
          <a:ext cx="317325" cy="317331"/>
        </a:xfrm>
        <a:prstGeom prst="rect">
          <a:avLst/>
        </a:prstGeom>
      </xdr:spPr>
    </xdr:pic>
    <xdr:clientData/>
  </xdr:twoCellAnchor>
  <xdr:twoCellAnchor editAs="oneCell">
    <xdr:from>
      <xdr:col>11</xdr:col>
      <xdr:colOff>385882</xdr:colOff>
      <xdr:row>1</xdr:row>
      <xdr:rowOff>158413</xdr:rowOff>
    </xdr:from>
    <xdr:to>
      <xdr:col>12</xdr:col>
      <xdr:colOff>44573</xdr:colOff>
      <xdr:row>3</xdr:row>
      <xdr:rowOff>63658</xdr:rowOff>
    </xdr:to>
    <xdr:pic>
      <xdr:nvPicPr>
        <xdr:cNvPr id="5" name="Picture 4">
          <a:extLst>
            <a:ext uri="{FF2B5EF4-FFF2-40B4-BE49-F238E27FC236}">
              <a16:creationId xmlns:a16="http://schemas.microsoft.com/office/drawing/2014/main" id="{ADCEFB25-4795-94F4-BD76-4075203A477D}"/>
            </a:ext>
          </a:extLst>
        </xdr:cNvPr>
        <xdr:cNvPicPr>
          <a:picLocks noChangeAspect="1"/>
        </xdr:cNvPicPr>
      </xdr:nvPicPr>
      <xdr:blipFill>
        <a:blip xmlns:r="http://schemas.openxmlformats.org/officeDocument/2006/relationships" r:embed="rId5"/>
        <a:stretch>
          <a:fillRect/>
        </a:stretch>
      </xdr:blipFill>
      <xdr:spPr>
        <a:xfrm>
          <a:off x="7109904" y="342633"/>
          <a:ext cx="269966" cy="273684"/>
        </a:xfrm>
        <a:prstGeom prst="rect">
          <a:avLst/>
        </a:prstGeom>
      </xdr:spPr>
    </xdr:pic>
    <xdr:clientData/>
  </xdr:twoCellAnchor>
  <xdr:twoCellAnchor>
    <xdr:from>
      <xdr:col>1</xdr:col>
      <xdr:colOff>398067</xdr:colOff>
      <xdr:row>3</xdr:row>
      <xdr:rowOff>167474</xdr:rowOff>
    </xdr:from>
    <xdr:to>
      <xdr:col>24</xdr:col>
      <xdr:colOff>468924</xdr:colOff>
      <xdr:row>4</xdr:row>
      <xdr:rowOff>159099</xdr:rowOff>
    </xdr:to>
    <xdr:sp macro="" textlink="">
      <xdr:nvSpPr>
        <xdr:cNvPr id="11" name="Rectangle 10">
          <a:extLst>
            <a:ext uri="{FF2B5EF4-FFF2-40B4-BE49-F238E27FC236}">
              <a16:creationId xmlns:a16="http://schemas.microsoft.com/office/drawing/2014/main" id="{C019603F-2DCD-9A8A-CB08-49F024FF14D5}"/>
            </a:ext>
          </a:extLst>
        </xdr:cNvPr>
        <xdr:cNvSpPr/>
      </xdr:nvSpPr>
      <xdr:spPr>
        <a:xfrm>
          <a:off x="1009342" y="720133"/>
          <a:ext cx="14130175" cy="175845"/>
        </a:xfrm>
        <a:prstGeom prst="rect">
          <a:avLst/>
        </a:prstGeom>
        <a:solidFill>
          <a:srgbClr val="4E43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468782</xdr:colOff>
      <xdr:row>7</xdr:row>
      <xdr:rowOff>99966</xdr:rowOff>
    </xdr:from>
    <xdr:to>
      <xdr:col>5</xdr:col>
      <xdr:colOff>531969</xdr:colOff>
      <xdr:row>13</xdr:row>
      <xdr:rowOff>164328</xdr:rowOff>
    </xdr:to>
    <xdr:sp macro="" textlink="">
      <xdr:nvSpPr>
        <xdr:cNvPr id="15" name="Rectangle: Rounded Corners 14">
          <a:extLst>
            <a:ext uri="{FF2B5EF4-FFF2-40B4-BE49-F238E27FC236}">
              <a16:creationId xmlns:a16="http://schemas.microsoft.com/office/drawing/2014/main" id="{C11A52C1-2AAD-47B5-818E-984E018EF67F}"/>
            </a:ext>
          </a:extLst>
        </xdr:cNvPr>
        <xdr:cNvSpPr/>
      </xdr:nvSpPr>
      <xdr:spPr>
        <a:xfrm>
          <a:off x="1080057" y="1389504"/>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Attration</a:t>
          </a:r>
          <a:r>
            <a:rPr lang="en-US" sz="1200" b="1" i="1" baseline="0">
              <a:solidFill>
                <a:schemeClr val="bg1"/>
              </a:solidFill>
            </a:rPr>
            <a:t> Rate </a:t>
          </a:r>
          <a:endParaRPr lang="en-US" sz="1200" b="1" i="1">
            <a:solidFill>
              <a:schemeClr val="bg1"/>
            </a:solidFill>
          </a:endParaRPr>
        </a:p>
      </xdr:txBody>
    </xdr:sp>
    <xdr:clientData/>
  </xdr:twoCellAnchor>
  <xdr:twoCellAnchor>
    <xdr:from>
      <xdr:col>6</xdr:col>
      <xdr:colOff>82149</xdr:colOff>
      <xdr:row>5</xdr:row>
      <xdr:rowOff>133978</xdr:rowOff>
    </xdr:from>
    <xdr:to>
      <xdr:col>10</xdr:col>
      <xdr:colOff>427056</xdr:colOff>
      <xdr:row>28</xdr:row>
      <xdr:rowOff>83736</xdr:rowOff>
    </xdr:to>
    <xdr:sp macro="" textlink="">
      <xdr:nvSpPr>
        <xdr:cNvPr id="17" name="Rectangle: Rounded Corners 16">
          <a:extLst>
            <a:ext uri="{FF2B5EF4-FFF2-40B4-BE49-F238E27FC236}">
              <a16:creationId xmlns:a16="http://schemas.microsoft.com/office/drawing/2014/main" id="{813D8610-2570-4B73-8E86-C6B1643C0EEF}"/>
            </a:ext>
          </a:extLst>
        </xdr:cNvPr>
        <xdr:cNvSpPr/>
      </xdr:nvSpPr>
      <xdr:spPr>
        <a:xfrm>
          <a:off x="3749797" y="1055077"/>
          <a:ext cx="2790006" cy="4186813"/>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Attration</a:t>
          </a:r>
          <a:r>
            <a:rPr lang="en-US" sz="1200" b="1" i="1" baseline="0">
              <a:solidFill>
                <a:schemeClr val="bg1"/>
              </a:solidFill>
            </a:rPr>
            <a:t> Rate by Job Roles </a:t>
          </a:r>
          <a:endParaRPr lang="en-US" sz="1200" b="1" i="1">
            <a:solidFill>
              <a:schemeClr val="bg1"/>
            </a:solidFill>
          </a:endParaRPr>
        </a:p>
      </xdr:txBody>
    </xdr:sp>
    <xdr:clientData/>
  </xdr:twoCellAnchor>
  <xdr:twoCellAnchor>
    <xdr:from>
      <xdr:col>11</xdr:col>
      <xdr:colOff>8375</xdr:colOff>
      <xdr:row>5</xdr:row>
      <xdr:rowOff>125604</xdr:rowOff>
    </xdr:from>
    <xdr:to>
      <xdr:col>15</xdr:col>
      <xdr:colOff>519166</xdr:colOff>
      <xdr:row>18</xdr:row>
      <xdr:rowOff>142352</xdr:rowOff>
    </xdr:to>
    <xdr:sp macro="" textlink="">
      <xdr:nvSpPr>
        <xdr:cNvPr id="20" name="Rectangle: Rounded Corners 19">
          <a:extLst>
            <a:ext uri="{FF2B5EF4-FFF2-40B4-BE49-F238E27FC236}">
              <a16:creationId xmlns:a16="http://schemas.microsoft.com/office/drawing/2014/main" id="{1679EDC7-0299-431B-832B-F276B3D14588}"/>
            </a:ext>
          </a:extLst>
        </xdr:cNvPr>
        <xdr:cNvSpPr/>
      </xdr:nvSpPr>
      <xdr:spPr>
        <a:xfrm>
          <a:off x="6732397" y="1046703"/>
          <a:ext cx="2955890" cy="241160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a:t>Average Monthly Income by Department</a:t>
          </a:r>
          <a:endParaRPr lang="en-US" sz="1200" b="1" i="0">
            <a:solidFill>
              <a:schemeClr val="bg1"/>
            </a:solidFill>
          </a:endParaRPr>
        </a:p>
      </xdr:txBody>
    </xdr:sp>
    <xdr:clientData/>
  </xdr:twoCellAnchor>
  <xdr:twoCellAnchor>
    <xdr:from>
      <xdr:col>1</xdr:col>
      <xdr:colOff>592028</xdr:colOff>
      <xdr:row>8</xdr:row>
      <xdr:rowOff>51902</xdr:rowOff>
    </xdr:from>
    <xdr:to>
      <xdr:col>5</xdr:col>
      <xdr:colOff>15708</xdr:colOff>
      <xdr:row>11</xdr:row>
      <xdr:rowOff>180194</xdr:rowOff>
    </xdr:to>
    <xdr:sp macro="" textlink="'pivot tables'!C4">
      <xdr:nvSpPr>
        <xdr:cNvPr id="6" name="TextBox 5">
          <a:extLst>
            <a:ext uri="{FF2B5EF4-FFF2-40B4-BE49-F238E27FC236}">
              <a16:creationId xmlns:a16="http://schemas.microsoft.com/office/drawing/2014/main" id="{56077524-B32B-4969-D7FA-61EF1C5893E2}"/>
            </a:ext>
          </a:extLst>
        </xdr:cNvPr>
        <xdr:cNvSpPr txBox="1"/>
      </xdr:nvSpPr>
      <xdr:spPr>
        <a:xfrm>
          <a:off x="1203303" y="1525660"/>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BD81D3-6DF3-4A35-8C32-AD2DF70C83AA}" type="TxLink">
            <a:rPr lang="en-US" sz="4000" b="0" i="0" u="none" strike="noStrike">
              <a:solidFill>
                <a:schemeClr val="bg1"/>
              </a:solidFill>
              <a:latin typeface="Aptos Narrow"/>
            </a:rPr>
            <a:pPr algn="l"/>
            <a:t>16%</a:t>
          </a:fld>
          <a:endParaRPr lang="en-US" sz="1200">
            <a:solidFill>
              <a:schemeClr val="bg1"/>
            </a:solidFill>
          </a:endParaRPr>
        </a:p>
      </xdr:txBody>
    </xdr:sp>
    <xdr:clientData/>
  </xdr:twoCellAnchor>
  <xdr:twoCellAnchor>
    <xdr:from>
      <xdr:col>1</xdr:col>
      <xdr:colOff>473077</xdr:colOff>
      <xdr:row>14</xdr:row>
      <xdr:rowOff>25122</xdr:rowOff>
    </xdr:from>
    <xdr:to>
      <xdr:col>5</xdr:col>
      <xdr:colOff>544286</xdr:colOff>
      <xdr:row>20</xdr:row>
      <xdr:rowOff>112027</xdr:rowOff>
    </xdr:to>
    <xdr:sp macro="" textlink="">
      <xdr:nvSpPr>
        <xdr:cNvPr id="12" name="Rectangle: Rounded Corners 11">
          <a:extLst>
            <a:ext uri="{FF2B5EF4-FFF2-40B4-BE49-F238E27FC236}">
              <a16:creationId xmlns:a16="http://schemas.microsoft.com/office/drawing/2014/main" id="{CC105770-E420-4A94-88AF-0F4F3536295A}"/>
            </a:ext>
          </a:extLst>
        </xdr:cNvPr>
        <xdr:cNvSpPr/>
      </xdr:nvSpPr>
      <xdr:spPr>
        <a:xfrm>
          <a:off x="1084352" y="2604199"/>
          <a:ext cx="2516308" cy="1192224"/>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Over</a:t>
          </a:r>
          <a:r>
            <a:rPr lang="en-US" sz="1200" b="1" i="1" baseline="0">
              <a:solidFill>
                <a:schemeClr val="bg1"/>
              </a:solidFill>
            </a:rPr>
            <a:t> Time Rate </a:t>
          </a:r>
          <a:endParaRPr lang="en-US" sz="1200" b="1" i="1">
            <a:solidFill>
              <a:schemeClr val="bg1"/>
            </a:solidFill>
          </a:endParaRPr>
        </a:p>
      </xdr:txBody>
    </xdr:sp>
    <xdr:clientData/>
  </xdr:twoCellAnchor>
  <xdr:twoCellAnchor>
    <xdr:from>
      <xdr:col>1</xdr:col>
      <xdr:colOff>460435</xdr:colOff>
      <xdr:row>21</xdr:row>
      <xdr:rowOff>8375</xdr:rowOff>
    </xdr:from>
    <xdr:to>
      <xdr:col>5</xdr:col>
      <xdr:colOff>594527</xdr:colOff>
      <xdr:row>27</xdr:row>
      <xdr:rowOff>72991</xdr:rowOff>
    </xdr:to>
    <xdr:sp macro="" textlink="">
      <xdr:nvSpPr>
        <xdr:cNvPr id="13" name="Rectangle: Rounded Corners 12">
          <a:extLst>
            <a:ext uri="{FF2B5EF4-FFF2-40B4-BE49-F238E27FC236}">
              <a16:creationId xmlns:a16="http://schemas.microsoft.com/office/drawing/2014/main" id="{8554344F-9EFF-43BF-8B95-7AF59517A757}"/>
            </a:ext>
          </a:extLst>
        </xdr:cNvPr>
        <xdr:cNvSpPr/>
      </xdr:nvSpPr>
      <xdr:spPr>
        <a:xfrm>
          <a:off x="1071710" y="3876990"/>
          <a:ext cx="2579191" cy="116993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Monthly</a:t>
          </a:r>
          <a:r>
            <a:rPr lang="en-US" sz="1200" b="1" i="1" baseline="0">
              <a:solidFill>
                <a:schemeClr val="bg1"/>
              </a:solidFill>
            </a:rPr>
            <a:t> Income</a:t>
          </a:r>
          <a:endParaRPr lang="en-US" sz="1200" b="1" i="1">
            <a:solidFill>
              <a:schemeClr val="bg1"/>
            </a:solidFill>
          </a:endParaRPr>
        </a:p>
      </xdr:txBody>
    </xdr:sp>
    <xdr:clientData/>
  </xdr:twoCellAnchor>
  <xdr:twoCellAnchor editAs="oneCell">
    <xdr:from>
      <xdr:col>4</xdr:col>
      <xdr:colOff>152127</xdr:colOff>
      <xdr:row>8</xdr:row>
      <xdr:rowOff>176137</xdr:rowOff>
    </xdr:from>
    <xdr:to>
      <xdr:col>5</xdr:col>
      <xdr:colOff>362000</xdr:colOff>
      <xdr:row>13</xdr:row>
      <xdr:rowOff>62225</xdr:rowOff>
    </xdr:to>
    <xdr:pic>
      <xdr:nvPicPr>
        <xdr:cNvPr id="22" name="Picture 21">
          <a:extLst>
            <a:ext uri="{FF2B5EF4-FFF2-40B4-BE49-F238E27FC236}">
              <a16:creationId xmlns:a16="http://schemas.microsoft.com/office/drawing/2014/main" id="{5F5DAD22-B750-412A-B9FC-B06EFFD6AF13}"/>
            </a:ext>
          </a:extLst>
        </xdr:cNvPr>
        <xdr:cNvPicPr>
          <a:picLocks noChangeAspect="1"/>
        </xdr:cNvPicPr>
      </xdr:nvPicPr>
      <xdr:blipFill>
        <a:blip xmlns:r="http://schemas.openxmlformats.org/officeDocument/2006/relationships" r:embed="rId6"/>
        <a:stretch>
          <a:fillRect/>
        </a:stretch>
      </xdr:blipFill>
      <xdr:spPr>
        <a:xfrm>
          <a:off x="2597226" y="1649895"/>
          <a:ext cx="821148" cy="807187"/>
        </a:xfrm>
        <a:prstGeom prst="rect">
          <a:avLst/>
        </a:prstGeom>
      </xdr:spPr>
    </xdr:pic>
    <xdr:clientData/>
  </xdr:twoCellAnchor>
  <xdr:twoCellAnchor>
    <xdr:from>
      <xdr:col>2</xdr:col>
      <xdr:colOff>12527</xdr:colOff>
      <xdr:row>15</xdr:row>
      <xdr:rowOff>18120</xdr:rowOff>
    </xdr:from>
    <xdr:to>
      <xdr:col>5</xdr:col>
      <xdr:colOff>47481</xdr:colOff>
      <xdr:row>18</xdr:row>
      <xdr:rowOff>146413</xdr:rowOff>
    </xdr:to>
    <xdr:sp macro="" textlink="'pivot tables'!E4">
      <xdr:nvSpPr>
        <xdr:cNvPr id="27" name="TextBox 26">
          <a:extLst>
            <a:ext uri="{FF2B5EF4-FFF2-40B4-BE49-F238E27FC236}">
              <a16:creationId xmlns:a16="http://schemas.microsoft.com/office/drawing/2014/main" id="{2EC394E2-413B-48E4-BFE1-540DF4EE2459}"/>
            </a:ext>
          </a:extLst>
        </xdr:cNvPr>
        <xdr:cNvSpPr txBox="1"/>
      </xdr:nvSpPr>
      <xdr:spPr>
        <a:xfrm>
          <a:off x="1235076" y="2781417"/>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46306F-0F1D-487B-BBDF-22FA7A6C7710}" type="TxLink">
            <a:rPr lang="en-US" sz="4000" b="0" i="0" u="none" strike="noStrike">
              <a:solidFill>
                <a:schemeClr val="bg1"/>
              </a:solidFill>
              <a:latin typeface="Aptos Narrow"/>
            </a:rPr>
            <a:t>28%</a:t>
          </a:fld>
          <a:endParaRPr lang="en-US" sz="1200">
            <a:solidFill>
              <a:schemeClr val="bg1"/>
            </a:solidFill>
          </a:endParaRPr>
        </a:p>
      </xdr:txBody>
    </xdr:sp>
    <xdr:clientData/>
  </xdr:twoCellAnchor>
  <xdr:twoCellAnchor editAs="oneCell">
    <xdr:from>
      <xdr:col>4</xdr:col>
      <xdr:colOff>226089</xdr:colOff>
      <xdr:row>15</xdr:row>
      <xdr:rowOff>103831</xdr:rowOff>
    </xdr:from>
    <xdr:to>
      <xdr:col>5</xdr:col>
      <xdr:colOff>360067</xdr:colOff>
      <xdr:row>19</xdr:row>
      <xdr:rowOff>112205</xdr:rowOff>
    </xdr:to>
    <xdr:pic>
      <xdr:nvPicPr>
        <xdr:cNvPr id="28" name="Picture 27">
          <a:extLst>
            <a:ext uri="{FF2B5EF4-FFF2-40B4-BE49-F238E27FC236}">
              <a16:creationId xmlns:a16="http://schemas.microsoft.com/office/drawing/2014/main" id="{85D0C8E4-D0D8-05B1-D0A1-5A6BF61F118D}"/>
            </a:ext>
          </a:extLst>
        </xdr:cNvPr>
        <xdr:cNvPicPr>
          <a:picLocks noChangeAspect="1"/>
        </xdr:cNvPicPr>
      </xdr:nvPicPr>
      <xdr:blipFill>
        <a:blip xmlns:r="http://schemas.openxmlformats.org/officeDocument/2006/relationships" r:embed="rId7"/>
        <a:stretch>
          <a:fillRect/>
        </a:stretch>
      </xdr:blipFill>
      <xdr:spPr>
        <a:xfrm>
          <a:off x="2671188" y="2867128"/>
          <a:ext cx="745253" cy="745253"/>
        </a:xfrm>
        <a:prstGeom prst="rect">
          <a:avLst/>
        </a:prstGeom>
      </xdr:spPr>
    </xdr:pic>
    <xdr:clientData/>
  </xdr:twoCellAnchor>
  <xdr:twoCellAnchor>
    <xdr:from>
      <xdr:col>1</xdr:col>
      <xdr:colOff>452061</xdr:colOff>
      <xdr:row>21</xdr:row>
      <xdr:rowOff>134233</xdr:rowOff>
    </xdr:from>
    <xdr:to>
      <xdr:col>4</xdr:col>
      <xdr:colOff>487016</xdr:colOff>
      <xdr:row>25</xdr:row>
      <xdr:rowOff>78305</xdr:rowOff>
    </xdr:to>
    <xdr:sp macro="" textlink="'pivot tables'!I4">
      <xdr:nvSpPr>
        <xdr:cNvPr id="29" name="TextBox 28">
          <a:extLst>
            <a:ext uri="{FF2B5EF4-FFF2-40B4-BE49-F238E27FC236}">
              <a16:creationId xmlns:a16="http://schemas.microsoft.com/office/drawing/2014/main" id="{4B493DD2-D43D-4ED7-9B20-13BB621EEF38}"/>
            </a:ext>
          </a:extLst>
        </xdr:cNvPr>
        <xdr:cNvSpPr txBox="1"/>
      </xdr:nvSpPr>
      <xdr:spPr>
        <a:xfrm>
          <a:off x="1063336" y="4002848"/>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5F6D40F-13F2-45E9-8D92-3EC5F9176328}" type="TxLink">
            <a:rPr lang="en-US" sz="2800" b="0" i="0" u="none" strike="noStrike">
              <a:solidFill>
                <a:schemeClr val="bg1"/>
              </a:solidFill>
              <a:latin typeface="Aptos Narrow"/>
            </a:rPr>
            <a:t> $6,504.99 </a:t>
          </a:fld>
          <a:endParaRPr lang="en-US" sz="1200">
            <a:solidFill>
              <a:schemeClr val="bg1"/>
            </a:solidFill>
          </a:endParaRPr>
        </a:p>
      </xdr:txBody>
    </xdr:sp>
    <xdr:clientData/>
  </xdr:twoCellAnchor>
  <xdr:twoCellAnchor editAs="oneCell">
    <xdr:from>
      <xdr:col>4</xdr:col>
      <xdr:colOff>293076</xdr:colOff>
      <xdr:row>22</xdr:row>
      <xdr:rowOff>78713</xdr:rowOff>
    </xdr:from>
    <xdr:to>
      <xdr:col>5</xdr:col>
      <xdr:colOff>502416</xdr:colOff>
      <xdr:row>26</xdr:row>
      <xdr:rowOff>162449</xdr:rowOff>
    </xdr:to>
    <xdr:pic>
      <xdr:nvPicPr>
        <xdr:cNvPr id="30" name="Picture 29">
          <a:extLst>
            <a:ext uri="{FF2B5EF4-FFF2-40B4-BE49-F238E27FC236}">
              <a16:creationId xmlns:a16="http://schemas.microsoft.com/office/drawing/2014/main" id="{3250C64E-DDF2-0B67-3D7B-B8AC7C890928}"/>
            </a:ext>
          </a:extLst>
        </xdr:cNvPr>
        <xdr:cNvPicPr>
          <a:picLocks noChangeAspect="1"/>
        </xdr:cNvPicPr>
      </xdr:nvPicPr>
      <xdr:blipFill>
        <a:blip xmlns:r="http://schemas.openxmlformats.org/officeDocument/2006/relationships" r:embed="rId8"/>
        <a:stretch>
          <a:fillRect/>
        </a:stretch>
      </xdr:blipFill>
      <xdr:spPr>
        <a:xfrm>
          <a:off x="2738175" y="4131548"/>
          <a:ext cx="820615" cy="820615"/>
        </a:xfrm>
        <a:prstGeom prst="rect">
          <a:avLst/>
        </a:prstGeom>
      </xdr:spPr>
    </xdr:pic>
    <xdr:clientData/>
  </xdr:twoCellAnchor>
  <xdr:twoCellAnchor>
    <xdr:from>
      <xdr:col>6</xdr:col>
      <xdr:colOff>257994</xdr:colOff>
      <xdr:row>8</xdr:row>
      <xdr:rowOff>100484</xdr:rowOff>
    </xdr:from>
    <xdr:to>
      <xdr:col>10</xdr:col>
      <xdr:colOff>276330</xdr:colOff>
      <xdr:row>27</xdr:row>
      <xdr:rowOff>125603</xdr:rowOff>
    </xdr:to>
    <xdr:graphicFrame macro="">
      <xdr:nvGraphicFramePr>
        <xdr:cNvPr id="31" name="Chart 30">
          <a:extLst>
            <a:ext uri="{FF2B5EF4-FFF2-40B4-BE49-F238E27FC236}">
              <a16:creationId xmlns:a16="http://schemas.microsoft.com/office/drawing/2014/main" id="{B9AF82BB-398D-415F-84B9-E94ADF17A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226741</xdr:colOff>
      <xdr:row>8</xdr:row>
      <xdr:rowOff>25122</xdr:rowOff>
    </xdr:from>
    <xdr:to>
      <xdr:col>15</xdr:col>
      <xdr:colOff>351691</xdr:colOff>
      <xdr:row>18</xdr:row>
      <xdr:rowOff>25120</xdr:rowOff>
    </xdr:to>
    <xdr:graphicFrame macro="">
      <xdr:nvGraphicFramePr>
        <xdr:cNvPr id="32" name="Chart 31">
          <a:extLst>
            <a:ext uri="{FF2B5EF4-FFF2-40B4-BE49-F238E27FC236}">
              <a16:creationId xmlns:a16="http://schemas.microsoft.com/office/drawing/2014/main" id="{16BF5DCC-4356-4A5D-8D85-32241BC4B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8373</xdr:colOff>
      <xdr:row>22</xdr:row>
      <xdr:rowOff>175846</xdr:rowOff>
    </xdr:from>
    <xdr:to>
      <xdr:col>24</xdr:col>
      <xdr:colOff>468925</xdr:colOff>
      <xdr:row>27</xdr:row>
      <xdr:rowOff>25121</xdr:rowOff>
    </xdr:to>
    <mc:AlternateContent xmlns:mc="http://schemas.openxmlformats.org/markup-compatibility/2006">
      <mc:Choice xmlns:a14="http://schemas.microsoft.com/office/drawing/2010/main" Requires="a14">
        <xdr:graphicFrame macro="">
          <xdr:nvGraphicFramePr>
            <xdr:cNvPr id="33" name="SalarySlab 1">
              <a:extLst>
                <a:ext uri="{FF2B5EF4-FFF2-40B4-BE49-F238E27FC236}">
                  <a16:creationId xmlns:a16="http://schemas.microsoft.com/office/drawing/2014/main" id="{2B8A4C45-C1C7-42FF-BA96-53679749E607}"/>
                </a:ext>
              </a:extLst>
            </xdr:cNvPr>
            <xdr:cNvGraphicFramePr/>
          </xdr:nvGraphicFramePr>
          <xdr:xfrm>
            <a:off x="0" y="0"/>
            <a:ext cx="0" cy="0"/>
          </xdr:xfrm>
          <a:graphic>
            <a:graphicData uri="http://schemas.microsoft.com/office/drawing/2010/slicer">
              <sle:slicer xmlns:sle="http://schemas.microsoft.com/office/drawing/2010/slicer" name="SalarySlab 1"/>
            </a:graphicData>
          </a:graphic>
        </xdr:graphicFrame>
      </mc:Choice>
      <mc:Fallback>
        <xdr:sp macro="" textlink="">
          <xdr:nvSpPr>
            <xdr:cNvPr id="0" name=""/>
            <xdr:cNvSpPr>
              <a:spLocks noTextEdit="1"/>
            </xdr:cNvSpPr>
          </xdr:nvSpPr>
          <xdr:spPr>
            <a:xfrm>
              <a:off x="13456417" y="4228681"/>
              <a:ext cx="1683101" cy="770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586154</xdr:colOff>
      <xdr:row>16</xdr:row>
      <xdr:rowOff>184219</xdr:rowOff>
    </xdr:from>
    <xdr:to>
      <xdr:col>24</xdr:col>
      <xdr:colOff>468924</xdr:colOff>
      <xdr:row>22</xdr:row>
      <xdr:rowOff>100483</xdr:rowOff>
    </xdr:to>
    <mc:AlternateContent xmlns:mc="http://schemas.openxmlformats.org/markup-compatibility/2006">
      <mc:Choice xmlns:a14="http://schemas.microsoft.com/office/drawing/2010/main" Requires="a14">
        <xdr:graphicFrame macro="">
          <xdr:nvGraphicFramePr>
            <xdr:cNvPr id="34" name="Department 1">
              <a:extLst>
                <a:ext uri="{FF2B5EF4-FFF2-40B4-BE49-F238E27FC236}">
                  <a16:creationId xmlns:a16="http://schemas.microsoft.com/office/drawing/2014/main" id="{BA9ED373-FCE4-4F99-AF78-2AC912E77F4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422923" y="3131735"/>
              <a:ext cx="1716594" cy="1021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580293</xdr:colOff>
      <xdr:row>6</xdr:row>
      <xdr:rowOff>125605</xdr:rowOff>
    </xdr:from>
    <xdr:to>
      <xdr:col>24</xdr:col>
      <xdr:colOff>429569</xdr:colOff>
      <xdr:row>10</xdr:row>
      <xdr:rowOff>167473</xdr:rowOff>
    </xdr:to>
    <xdr:sp macro="" textlink="">
      <xdr:nvSpPr>
        <xdr:cNvPr id="35" name="Rectangle 34">
          <a:extLst>
            <a:ext uri="{FF2B5EF4-FFF2-40B4-BE49-F238E27FC236}">
              <a16:creationId xmlns:a16="http://schemas.microsoft.com/office/drawing/2014/main" id="{5E5B7B36-1F42-4C4C-9A46-3B076B7DD1E4}"/>
            </a:ext>
          </a:extLst>
        </xdr:cNvPr>
        <xdr:cNvSpPr/>
      </xdr:nvSpPr>
      <xdr:spPr>
        <a:xfrm>
          <a:off x="13417062" y="1230924"/>
          <a:ext cx="1683100" cy="778747"/>
        </a:xfrm>
        <a:prstGeom prst="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a:solidFill>
                <a:schemeClr val="bg1"/>
              </a:solidFill>
              <a:latin typeface="+mn-lt"/>
              <a:ea typeface="+mn-ea"/>
              <a:cs typeface="+mn-cs"/>
            </a:rPr>
            <a:t>Clear Filters</a:t>
          </a:r>
        </a:p>
      </xdr:txBody>
    </xdr:sp>
    <xdr:clientData/>
  </xdr:twoCellAnchor>
  <xdr:twoCellAnchor editAs="oneCell">
    <xdr:from>
      <xdr:col>21</xdr:col>
      <xdr:colOff>588669</xdr:colOff>
      <xdr:row>11</xdr:row>
      <xdr:rowOff>50240</xdr:rowOff>
    </xdr:from>
    <xdr:to>
      <xdr:col>24</xdr:col>
      <xdr:colOff>466413</xdr:colOff>
      <xdr:row>16</xdr:row>
      <xdr:rowOff>142351</xdr:rowOff>
    </xdr:to>
    <mc:AlternateContent xmlns:mc="http://schemas.openxmlformats.org/markup-compatibility/2006">
      <mc:Choice xmlns:a14="http://schemas.microsoft.com/office/drawing/2010/main" Requires="a14">
        <xdr:graphicFrame macro="">
          <xdr:nvGraphicFramePr>
            <xdr:cNvPr id="36" name="AgeGroup 1">
              <a:extLst>
                <a:ext uri="{FF2B5EF4-FFF2-40B4-BE49-F238E27FC236}">
                  <a16:creationId xmlns:a16="http://schemas.microsoft.com/office/drawing/2014/main" id="{5AF235E2-44FC-4676-AA0C-B2975CB6A25D}"/>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dr:sp macro="" textlink="">
          <xdr:nvSpPr>
            <xdr:cNvPr id="0" name=""/>
            <xdr:cNvSpPr>
              <a:spLocks noTextEdit="1"/>
            </xdr:cNvSpPr>
          </xdr:nvSpPr>
          <xdr:spPr>
            <a:xfrm>
              <a:off x="13425438" y="2076658"/>
              <a:ext cx="1711568" cy="1013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301449</xdr:colOff>
      <xdr:row>7</xdr:row>
      <xdr:rowOff>3349</xdr:rowOff>
    </xdr:from>
    <xdr:to>
      <xdr:col>24</xdr:col>
      <xdr:colOff>334945</xdr:colOff>
      <xdr:row>10</xdr:row>
      <xdr:rowOff>95459</xdr:rowOff>
    </xdr:to>
    <xdr:pic macro="[0]!fianl1">
      <xdr:nvPicPr>
        <xdr:cNvPr id="37" name="Picture 36">
          <a:extLst>
            <a:ext uri="{FF2B5EF4-FFF2-40B4-BE49-F238E27FC236}">
              <a16:creationId xmlns:a16="http://schemas.microsoft.com/office/drawing/2014/main" id="{C2797D6F-9D2B-532A-1DD9-0EF20EE9B687}"/>
            </a:ext>
          </a:extLst>
        </xdr:cNvPr>
        <xdr:cNvPicPr>
          <a:picLocks noChangeAspect="1"/>
        </xdr:cNvPicPr>
      </xdr:nvPicPr>
      <xdr:blipFill>
        <a:blip xmlns:r="http://schemas.openxmlformats.org/officeDocument/2006/relationships" r:embed="rId11"/>
        <a:stretch>
          <a:fillRect/>
        </a:stretch>
      </xdr:blipFill>
      <xdr:spPr>
        <a:xfrm>
          <a:off x="14360768" y="1292887"/>
          <a:ext cx="644770" cy="644770"/>
        </a:xfrm>
        <a:prstGeom prst="rect">
          <a:avLst/>
        </a:prstGeom>
      </xdr:spPr>
    </xdr:pic>
    <xdr:clientData/>
  </xdr:twoCellAnchor>
  <xdr:twoCellAnchor>
    <xdr:from>
      <xdr:col>16</xdr:col>
      <xdr:colOff>92110</xdr:colOff>
      <xdr:row>5</xdr:row>
      <xdr:rowOff>83736</xdr:rowOff>
    </xdr:from>
    <xdr:to>
      <xdr:col>21</xdr:col>
      <xdr:colOff>343319</xdr:colOff>
      <xdr:row>19</xdr:row>
      <xdr:rowOff>0</xdr:rowOff>
    </xdr:to>
    <xdr:sp macro="" textlink="">
      <xdr:nvSpPr>
        <xdr:cNvPr id="38" name="Rectangle: Rounded Corners 37">
          <a:extLst>
            <a:ext uri="{FF2B5EF4-FFF2-40B4-BE49-F238E27FC236}">
              <a16:creationId xmlns:a16="http://schemas.microsoft.com/office/drawing/2014/main" id="{91BD1B99-4C39-4BE9-98F8-B3647DF1B1D3}"/>
            </a:ext>
          </a:extLst>
        </xdr:cNvPr>
        <xdr:cNvSpPr/>
      </xdr:nvSpPr>
      <xdr:spPr>
        <a:xfrm>
          <a:off x="9872506" y="1004835"/>
          <a:ext cx="3307582" cy="249534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a:solidFill>
                <a:schemeClr val="bg1"/>
              </a:solidFill>
            </a:rPr>
            <a:t>Satafaction</a:t>
          </a:r>
          <a:r>
            <a:rPr lang="en-US" sz="1200" b="1" i="0" baseline="0">
              <a:solidFill>
                <a:schemeClr val="bg1"/>
              </a:solidFill>
            </a:rPr>
            <a:t> Rate by Job Role </a:t>
          </a:r>
          <a:endParaRPr lang="en-US" sz="1200" b="1" i="0">
            <a:solidFill>
              <a:schemeClr val="bg1"/>
            </a:solidFill>
          </a:endParaRPr>
        </a:p>
      </xdr:txBody>
    </xdr:sp>
    <xdr:clientData/>
  </xdr:twoCellAnchor>
  <xdr:twoCellAnchor>
    <xdr:from>
      <xdr:col>16</xdr:col>
      <xdr:colOff>278636</xdr:colOff>
      <xdr:row>7</xdr:row>
      <xdr:rowOff>117230</xdr:rowOff>
    </xdr:from>
    <xdr:to>
      <xdr:col>21</xdr:col>
      <xdr:colOff>226087</xdr:colOff>
      <xdr:row>18</xdr:row>
      <xdr:rowOff>72407</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B193065A-4DF4-432E-8758-C8DBC9DAAD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059032" y="1406768"/>
              <a:ext cx="3003824" cy="19815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586154</xdr:colOff>
      <xdr:row>19</xdr:row>
      <xdr:rowOff>142351</xdr:rowOff>
    </xdr:from>
    <xdr:to>
      <xdr:col>21</xdr:col>
      <xdr:colOff>477297</xdr:colOff>
      <xdr:row>28</xdr:row>
      <xdr:rowOff>92110</xdr:rowOff>
    </xdr:to>
    <xdr:sp macro="" textlink="">
      <xdr:nvSpPr>
        <xdr:cNvPr id="42" name="Rectangle: Rounded Corners 41">
          <a:extLst>
            <a:ext uri="{FF2B5EF4-FFF2-40B4-BE49-F238E27FC236}">
              <a16:creationId xmlns:a16="http://schemas.microsoft.com/office/drawing/2014/main" id="{8AE315E8-2154-41DC-84F7-7DA72BD5E5D1}"/>
            </a:ext>
          </a:extLst>
        </xdr:cNvPr>
        <xdr:cNvSpPr/>
      </xdr:nvSpPr>
      <xdr:spPr>
        <a:xfrm>
          <a:off x="6698901" y="3642527"/>
          <a:ext cx="6615165" cy="1607737"/>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Attration</a:t>
          </a:r>
          <a:r>
            <a:rPr lang="en-US" sz="1200" b="1" i="1" baseline="0">
              <a:solidFill>
                <a:schemeClr val="bg1"/>
              </a:solidFill>
            </a:rPr>
            <a:t> Rate by Age</a:t>
          </a:r>
          <a:endParaRPr lang="en-US" sz="1200" b="1" i="1">
            <a:solidFill>
              <a:schemeClr val="bg1"/>
            </a:solidFill>
          </a:endParaRPr>
        </a:p>
      </xdr:txBody>
    </xdr:sp>
    <xdr:clientData/>
  </xdr:twoCellAnchor>
  <xdr:twoCellAnchor>
    <xdr:from>
      <xdr:col>11</xdr:col>
      <xdr:colOff>100483</xdr:colOff>
      <xdr:row>21</xdr:row>
      <xdr:rowOff>159099</xdr:rowOff>
    </xdr:from>
    <xdr:to>
      <xdr:col>21</xdr:col>
      <xdr:colOff>267957</xdr:colOff>
      <xdr:row>28</xdr:row>
      <xdr:rowOff>66989</xdr:rowOff>
    </xdr:to>
    <xdr:graphicFrame macro="">
      <xdr:nvGraphicFramePr>
        <xdr:cNvPr id="43" name="Chart 42">
          <a:extLst>
            <a:ext uri="{FF2B5EF4-FFF2-40B4-BE49-F238E27FC236}">
              <a16:creationId xmlns:a16="http://schemas.microsoft.com/office/drawing/2014/main" id="{65E085DD-D6A2-42F9-B8DA-0DE61B5C4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393561</xdr:colOff>
      <xdr:row>0</xdr:row>
      <xdr:rowOff>125604</xdr:rowOff>
    </xdr:from>
    <xdr:to>
      <xdr:col>24</xdr:col>
      <xdr:colOff>552660</xdr:colOff>
      <xdr:row>29</xdr:row>
      <xdr:rowOff>75362</xdr:rowOff>
    </xdr:to>
    <xdr:sp macro="" textlink="">
      <xdr:nvSpPr>
        <xdr:cNvPr id="2" name="Rectangle 1">
          <a:extLst>
            <a:ext uri="{FF2B5EF4-FFF2-40B4-BE49-F238E27FC236}">
              <a16:creationId xmlns:a16="http://schemas.microsoft.com/office/drawing/2014/main" id="{20ED9116-787A-4FB2-8727-E16738E29A1E}"/>
            </a:ext>
          </a:extLst>
        </xdr:cNvPr>
        <xdr:cNvSpPr/>
      </xdr:nvSpPr>
      <xdr:spPr>
        <a:xfrm>
          <a:off x="1004836" y="125604"/>
          <a:ext cx="14218417" cy="5292132"/>
        </a:xfrm>
        <a:prstGeom prst="rect">
          <a:avLst/>
        </a:prstGeom>
        <a:solidFill>
          <a:srgbClr val="111626"/>
        </a:solidFill>
        <a:ln>
          <a:solidFill>
            <a:srgbClr val="1116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393560</xdr:colOff>
      <xdr:row>0</xdr:row>
      <xdr:rowOff>145629</xdr:rowOff>
    </xdr:from>
    <xdr:to>
      <xdr:col>24</xdr:col>
      <xdr:colOff>460549</xdr:colOff>
      <xdr:row>3</xdr:row>
      <xdr:rowOff>171746</xdr:rowOff>
    </xdr:to>
    <xdr:sp macro="" textlink="">
      <xdr:nvSpPr>
        <xdr:cNvPr id="3" name="Rectangle: Top Corners Rounded 2">
          <a:extLst>
            <a:ext uri="{FF2B5EF4-FFF2-40B4-BE49-F238E27FC236}">
              <a16:creationId xmlns:a16="http://schemas.microsoft.com/office/drawing/2014/main" id="{F80B0247-F684-4BED-9620-069F7CBC3BD9}"/>
            </a:ext>
          </a:extLst>
        </xdr:cNvPr>
        <xdr:cNvSpPr/>
      </xdr:nvSpPr>
      <xdr:spPr>
        <a:xfrm rot="10800000">
          <a:off x="1003160" y="145629"/>
          <a:ext cx="14087789" cy="574757"/>
        </a:xfrm>
        <a:prstGeom prst="round2SameRect">
          <a:avLst>
            <a:gd name="adj1" fmla="val 16667"/>
            <a:gd name="adj2" fmla="val 0"/>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250911</xdr:colOff>
      <xdr:row>0</xdr:row>
      <xdr:rowOff>150725</xdr:rowOff>
    </xdr:from>
    <xdr:to>
      <xdr:col>10</xdr:col>
      <xdr:colOff>485671</xdr:colOff>
      <xdr:row>3</xdr:row>
      <xdr:rowOff>172924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C546939E-6858-430F-BA2D-FD701164EAE0}"/>
            </a:ext>
          </a:extLst>
        </xdr:cNvPr>
        <xdr:cNvSpPr/>
      </xdr:nvSpPr>
      <xdr:spPr>
        <a:xfrm>
          <a:off x="4529834" y="150725"/>
          <a:ext cx="2068584" cy="574858"/>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OverView </a:t>
          </a:r>
        </a:p>
      </xdr:txBody>
    </xdr:sp>
    <xdr:clientData/>
  </xdr:twoCellAnchor>
  <xdr:twoCellAnchor editAs="oneCell">
    <xdr:from>
      <xdr:col>7</xdr:col>
      <xdr:colOff>426132</xdr:colOff>
      <xdr:row>1</xdr:row>
      <xdr:rowOff>100747</xdr:rowOff>
    </xdr:from>
    <xdr:to>
      <xdr:col>8</xdr:col>
      <xdr:colOff>159098</xdr:colOff>
      <xdr:row>3</xdr:row>
      <xdr:rowOff>75890</xdr:rowOff>
    </xdr:to>
    <xdr:pic>
      <xdr:nvPicPr>
        <xdr:cNvPr id="5" name="Picture 4">
          <a:extLst>
            <a:ext uri="{FF2B5EF4-FFF2-40B4-BE49-F238E27FC236}">
              <a16:creationId xmlns:a16="http://schemas.microsoft.com/office/drawing/2014/main" id="{19B0F8D0-D689-41FE-9C86-A8F2B3E27D61}"/>
            </a:ext>
          </a:extLst>
        </xdr:cNvPr>
        <xdr:cNvPicPr>
          <a:picLocks noChangeAspect="1"/>
        </xdr:cNvPicPr>
      </xdr:nvPicPr>
      <xdr:blipFill>
        <a:blip xmlns:r="http://schemas.openxmlformats.org/officeDocument/2006/relationships" r:embed="rId2"/>
        <a:stretch>
          <a:fillRect/>
        </a:stretch>
      </xdr:blipFill>
      <xdr:spPr>
        <a:xfrm>
          <a:off x="4693332" y="283627"/>
          <a:ext cx="342566" cy="340903"/>
        </a:xfrm>
        <a:prstGeom prst="rect">
          <a:avLst/>
        </a:prstGeom>
      </xdr:spPr>
    </xdr:pic>
    <xdr:clientData/>
  </xdr:twoCellAnchor>
  <xdr:twoCellAnchor>
    <xdr:from>
      <xdr:col>11</xdr:col>
      <xdr:colOff>324086</xdr:colOff>
      <xdr:row>0</xdr:row>
      <xdr:rowOff>133979</xdr:rowOff>
    </xdr:from>
    <xdr:to>
      <xdr:col>14</xdr:col>
      <xdr:colOff>561033</xdr:colOff>
      <xdr:row>3</xdr:row>
      <xdr:rowOff>156570</xdr:rowOff>
    </xdr:to>
    <xdr:sp macro="" textlink="">
      <xdr:nvSpPr>
        <xdr:cNvPr id="6" name="Rectangle: Rounded Corners 5">
          <a:extLst>
            <a:ext uri="{FF2B5EF4-FFF2-40B4-BE49-F238E27FC236}">
              <a16:creationId xmlns:a16="http://schemas.microsoft.com/office/drawing/2014/main" id="{144C7AA8-746E-495F-91FC-CCB9063FB2A1}"/>
            </a:ext>
          </a:extLst>
        </xdr:cNvPr>
        <xdr:cNvSpPr/>
      </xdr:nvSpPr>
      <xdr:spPr>
        <a:xfrm>
          <a:off x="7048108" y="133979"/>
          <a:ext cx="2070771" cy="575250"/>
        </a:xfrm>
        <a:prstGeom prst="roundRect">
          <a:avLst/>
        </a:prstGeom>
        <a:solidFill>
          <a:srgbClr val="4E436C"/>
        </a:solidFill>
        <a:ln>
          <a:solidFill>
            <a:srgbClr val="4E4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Department</a:t>
          </a:r>
        </a:p>
      </xdr:txBody>
    </xdr:sp>
    <xdr:clientData/>
  </xdr:twoCellAnchor>
  <xdr:twoCellAnchor>
    <xdr:from>
      <xdr:col>15</xdr:col>
      <xdr:colOff>170978</xdr:colOff>
      <xdr:row>0</xdr:row>
      <xdr:rowOff>149479</xdr:rowOff>
    </xdr:from>
    <xdr:to>
      <xdr:col>18</xdr:col>
      <xdr:colOff>391684</xdr:colOff>
      <xdr:row>3</xdr:row>
      <xdr:rowOff>150152</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D3ED5B56-B5FA-44C8-9E86-C1A1EFBB0BED}"/>
            </a:ext>
          </a:extLst>
        </xdr:cNvPr>
        <xdr:cNvSpPr/>
      </xdr:nvSpPr>
      <xdr:spPr>
        <a:xfrm>
          <a:off x="9314978" y="149479"/>
          <a:ext cx="2049506" cy="549313"/>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800" b="1" i="1">
              <a:solidFill>
                <a:schemeClr val="bg1"/>
              </a:solidFill>
            </a:rPr>
            <a:t>Employee</a:t>
          </a:r>
        </a:p>
      </xdr:txBody>
    </xdr:sp>
    <xdr:clientData/>
  </xdr:twoCellAnchor>
  <xdr:twoCellAnchor editAs="oneCell">
    <xdr:from>
      <xdr:col>15</xdr:col>
      <xdr:colOff>357269</xdr:colOff>
      <xdr:row>1</xdr:row>
      <xdr:rowOff>131911</xdr:rowOff>
    </xdr:from>
    <xdr:to>
      <xdr:col>16</xdr:col>
      <xdr:colOff>63319</xdr:colOff>
      <xdr:row>3</xdr:row>
      <xdr:rowOff>80803</xdr:rowOff>
    </xdr:to>
    <xdr:pic>
      <xdr:nvPicPr>
        <xdr:cNvPr id="8" name="Picture 7">
          <a:extLst>
            <a:ext uri="{FF2B5EF4-FFF2-40B4-BE49-F238E27FC236}">
              <a16:creationId xmlns:a16="http://schemas.microsoft.com/office/drawing/2014/main" id="{9C65D492-0D2B-438F-8712-1162C616FE3C}"/>
            </a:ext>
          </a:extLst>
        </xdr:cNvPr>
        <xdr:cNvPicPr>
          <a:picLocks noChangeAspect="1"/>
        </xdr:cNvPicPr>
      </xdr:nvPicPr>
      <xdr:blipFill>
        <a:blip xmlns:r="http://schemas.openxmlformats.org/officeDocument/2006/relationships" r:embed="rId4"/>
        <a:stretch>
          <a:fillRect/>
        </a:stretch>
      </xdr:blipFill>
      <xdr:spPr>
        <a:xfrm>
          <a:off x="9501269" y="314791"/>
          <a:ext cx="315650" cy="314652"/>
        </a:xfrm>
        <a:prstGeom prst="rect">
          <a:avLst/>
        </a:prstGeom>
      </xdr:spPr>
    </xdr:pic>
    <xdr:clientData/>
  </xdr:twoCellAnchor>
  <xdr:twoCellAnchor editAs="oneCell">
    <xdr:from>
      <xdr:col>11</xdr:col>
      <xdr:colOff>385882</xdr:colOff>
      <xdr:row>1</xdr:row>
      <xdr:rowOff>158413</xdr:rowOff>
    </xdr:from>
    <xdr:to>
      <xdr:col>12</xdr:col>
      <xdr:colOff>44573</xdr:colOff>
      <xdr:row>3</xdr:row>
      <xdr:rowOff>63658</xdr:rowOff>
    </xdr:to>
    <xdr:pic>
      <xdr:nvPicPr>
        <xdr:cNvPr id="9" name="Picture 8">
          <a:extLst>
            <a:ext uri="{FF2B5EF4-FFF2-40B4-BE49-F238E27FC236}">
              <a16:creationId xmlns:a16="http://schemas.microsoft.com/office/drawing/2014/main" id="{CFB7ABF5-FA66-44BF-ACBD-1B95D6168ADF}"/>
            </a:ext>
          </a:extLst>
        </xdr:cNvPr>
        <xdr:cNvPicPr>
          <a:picLocks noChangeAspect="1"/>
        </xdr:cNvPicPr>
      </xdr:nvPicPr>
      <xdr:blipFill>
        <a:blip xmlns:r="http://schemas.openxmlformats.org/officeDocument/2006/relationships" r:embed="rId5"/>
        <a:stretch>
          <a:fillRect/>
        </a:stretch>
      </xdr:blipFill>
      <xdr:spPr>
        <a:xfrm>
          <a:off x="7091482" y="341293"/>
          <a:ext cx="268291" cy="271005"/>
        </a:xfrm>
        <a:prstGeom prst="rect">
          <a:avLst/>
        </a:prstGeom>
      </xdr:spPr>
    </xdr:pic>
    <xdr:clientData/>
  </xdr:twoCellAnchor>
  <xdr:twoCellAnchor>
    <xdr:from>
      <xdr:col>1</xdr:col>
      <xdr:colOff>398067</xdr:colOff>
      <xdr:row>3</xdr:row>
      <xdr:rowOff>167474</xdr:rowOff>
    </xdr:from>
    <xdr:to>
      <xdr:col>24</xdr:col>
      <xdr:colOff>468924</xdr:colOff>
      <xdr:row>4</xdr:row>
      <xdr:rowOff>159099</xdr:rowOff>
    </xdr:to>
    <xdr:sp macro="" textlink="">
      <xdr:nvSpPr>
        <xdr:cNvPr id="10" name="Rectangle 9">
          <a:extLst>
            <a:ext uri="{FF2B5EF4-FFF2-40B4-BE49-F238E27FC236}">
              <a16:creationId xmlns:a16="http://schemas.microsoft.com/office/drawing/2014/main" id="{09DCBA1C-017B-4B3E-ABDA-06CEDC98E8FE}"/>
            </a:ext>
          </a:extLst>
        </xdr:cNvPr>
        <xdr:cNvSpPr/>
      </xdr:nvSpPr>
      <xdr:spPr>
        <a:xfrm>
          <a:off x="1007667" y="716114"/>
          <a:ext cx="14091657" cy="174505"/>
        </a:xfrm>
        <a:prstGeom prst="rect">
          <a:avLst/>
        </a:prstGeom>
        <a:solidFill>
          <a:srgbClr val="4E43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468782</xdr:colOff>
      <xdr:row>7</xdr:row>
      <xdr:rowOff>99966</xdr:rowOff>
    </xdr:from>
    <xdr:to>
      <xdr:col>5</xdr:col>
      <xdr:colOff>531969</xdr:colOff>
      <xdr:row>13</xdr:row>
      <xdr:rowOff>164328</xdr:rowOff>
    </xdr:to>
    <xdr:sp macro="" textlink="">
      <xdr:nvSpPr>
        <xdr:cNvPr id="11" name="Rectangle: Rounded Corners 10">
          <a:extLst>
            <a:ext uri="{FF2B5EF4-FFF2-40B4-BE49-F238E27FC236}">
              <a16:creationId xmlns:a16="http://schemas.microsoft.com/office/drawing/2014/main" id="{A8E2A747-D1C2-468C-9777-B688CEF87EAC}"/>
            </a:ext>
          </a:extLst>
        </xdr:cNvPr>
        <xdr:cNvSpPr/>
      </xdr:nvSpPr>
      <xdr:spPr>
        <a:xfrm>
          <a:off x="1078382" y="1380126"/>
          <a:ext cx="2501587" cy="1161642"/>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a:t>Nom</a:t>
          </a:r>
          <a:r>
            <a:rPr lang="en-US" sz="1200" b="1" baseline="0"/>
            <a:t> of Department</a:t>
          </a:r>
          <a:endParaRPr lang="en-US" sz="1200" b="0"/>
        </a:p>
      </xdr:txBody>
    </xdr:sp>
    <xdr:clientData/>
  </xdr:twoCellAnchor>
  <xdr:twoCellAnchor>
    <xdr:from>
      <xdr:col>6</xdr:col>
      <xdr:colOff>82148</xdr:colOff>
      <xdr:row>5</xdr:row>
      <xdr:rowOff>108856</xdr:rowOff>
    </xdr:from>
    <xdr:to>
      <xdr:col>11</xdr:col>
      <xdr:colOff>83735</xdr:colOff>
      <xdr:row>28</xdr:row>
      <xdr:rowOff>83736</xdr:rowOff>
    </xdr:to>
    <xdr:sp macro="" textlink="">
      <xdr:nvSpPr>
        <xdr:cNvPr id="12" name="Rectangle: Rounded Corners 11">
          <a:extLst>
            <a:ext uri="{FF2B5EF4-FFF2-40B4-BE49-F238E27FC236}">
              <a16:creationId xmlns:a16="http://schemas.microsoft.com/office/drawing/2014/main" id="{96B1EF94-61DD-49B9-B108-A77209D383C2}"/>
            </a:ext>
          </a:extLst>
        </xdr:cNvPr>
        <xdr:cNvSpPr/>
      </xdr:nvSpPr>
      <xdr:spPr>
        <a:xfrm>
          <a:off x="3739748" y="1023256"/>
          <a:ext cx="3049587" cy="4181120"/>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Attration</a:t>
          </a:r>
          <a:r>
            <a:rPr lang="en-US" sz="1200" b="1" i="1" baseline="0">
              <a:solidFill>
                <a:schemeClr val="bg1"/>
              </a:solidFill>
            </a:rPr>
            <a:t> Rate by Deaprtment</a:t>
          </a:r>
        </a:p>
      </xdr:txBody>
    </xdr:sp>
    <xdr:clientData/>
  </xdr:twoCellAnchor>
  <xdr:twoCellAnchor>
    <xdr:from>
      <xdr:col>11</xdr:col>
      <xdr:colOff>184220</xdr:colOff>
      <xdr:row>5</xdr:row>
      <xdr:rowOff>142351</xdr:rowOff>
    </xdr:from>
    <xdr:to>
      <xdr:col>16</xdr:col>
      <xdr:colOff>66989</xdr:colOff>
      <xdr:row>16</xdr:row>
      <xdr:rowOff>167473</xdr:rowOff>
    </xdr:to>
    <xdr:sp macro="" textlink="">
      <xdr:nvSpPr>
        <xdr:cNvPr id="13" name="Rectangle: Rounded Corners 12">
          <a:extLst>
            <a:ext uri="{FF2B5EF4-FFF2-40B4-BE49-F238E27FC236}">
              <a16:creationId xmlns:a16="http://schemas.microsoft.com/office/drawing/2014/main" id="{486AE261-FB30-4AEF-A16C-B7B3A042BD62}"/>
            </a:ext>
          </a:extLst>
        </xdr:cNvPr>
        <xdr:cNvSpPr/>
      </xdr:nvSpPr>
      <xdr:spPr>
        <a:xfrm>
          <a:off x="6908242" y="1063450"/>
          <a:ext cx="2939143" cy="2051539"/>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t>Employee Distribution by Department</a:t>
          </a:r>
          <a:endParaRPr lang="en-US" sz="1200"/>
        </a:p>
      </xdr:txBody>
    </xdr:sp>
    <xdr:clientData/>
  </xdr:twoCellAnchor>
  <xdr:twoCellAnchor>
    <xdr:from>
      <xdr:col>21</xdr:col>
      <xdr:colOff>580293</xdr:colOff>
      <xdr:row>6</xdr:row>
      <xdr:rowOff>125605</xdr:rowOff>
    </xdr:from>
    <xdr:to>
      <xdr:col>24</xdr:col>
      <xdr:colOff>429569</xdr:colOff>
      <xdr:row>10</xdr:row>
      <xdr:rowOff>167473</xdr:rowOff>
    </xdr:to>
    <xdr:sp macro="" textlink="">
      <xdr:nvSpPr>
        <xdr:cNvPr id="26" name="Rectangle 25">
          <a:extLst>
            <a:ext uri="{FF2B5EF4-FFF2-40B4-BE49-F238E27FC236}">
              <a16:creationId xmlns:a16="http://schemas.microsoft.com/office/drawing/2014/main" id="{6A938B5C-6B1B-469B-8A71-65015AFE9DAA}"/>
            </a:ext>
          </a:extLst>
        </xdr:cNvPr>
        <xdr:cNvSpPr/>
      </xdr:nvSpPr>
      <xdr:spPr>
        <a:xfrm>
          <a:off x="13381893" y="1222885"/>
          <a:ext cx="1678076" cy="773388"/>
        </a:xfrm>
        <a:prstGeom prst="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a:solidFill>
                <a:schemeClr val="bg1"/>
              </a:solidFill>
              <a:latin typeface="+mn-lt"/>
              <a:ea typeface="+mn-ea"/>
              <a:cs typeface="+mn-cs"/>
            </a:rPr>
            <a:t>Clear Filters</a:t>
          </a:r>
        </a:p>
      </xdr:txBody>
    </xdr:sp>
    <xdr:clientData/>
  </xdr:twoCellAnchor>
  <xdr:twoCellAnchor editAs="oneCell">
    <xdr:from>
      <xdr:col>23</xdr:col>
      <xdr:colOff>301449</xdr:colOff>
      <xdr:row>7</xdr:row>
      <xdr:rowOff>3349</xdr:rowOff>
    </xdr:from>
    <xdr:to>
      <xdr:col>24</xdr:col>
      <xdr:colOff>334945</xdr:colOff>
      <xdr:row>10</xdr:row>
      <xdr:rowOff>95459</xdr:rowOff>
    </xdr:to>
    <xdr:pic macro="[0]!finallllllllllll_dep_sheet">
      <xdr:nvPicPr>
        <xdr:cNvPr id="28" name="Picture 27">
          <a:extLst>
            <a:ext uri="{FF2B5EF4-FFF2-40B4-BE49-F238E27FC236}">
              <a16:creationId xmlns:a16="http://schemas.microsoft.com/office/drawing/2014/main" id="{A2D05FA2-A975-4921-BE62-EDC4BD4A6AE9}"/>
            </a:ext>
          </a:extLst>
        </xdr:cNvPr>
        <xdr:cNvPicPr>
          <a:picLocks noChangeAspect="1"/>
        </xdr:cNvPicPr>
      </xdr:nvPicPr>
      <xdr:blipFill>
        <a:blip xmlns:r="http://schemas.openxmlformats.org/officeDocument/2006/relationships" r:embed="rId6"/>
        <a:stretch>
          <a:fillRect/>
        </a:stretch>
      </xdr:blipFill>
      <xdr:spPr>
        <a:xfrm>
          <a:off x="14322249" y="1283509"/>
          <a:ext cx="643096" cy="640750"/>
        </a:xfrm>
        <a:prstGeom prst="rect">
          <a:avLst/>
        </a:prstGeom>
      </xdr:spPr>
    </xdr:pic>
    <xdr:clientData/>
  </xdr:twoCellAnchor>
  <xdr:twoCellAnchor>
    <xdr:from>
      <xdr:col>16</xdr:col>
      <xdr:colOff>175846</xdr:colOff>
      <xdr:row>5</xdr:row>
      <xdr:rowOff>83736</xdr:rowOff>
    </xdr:from>
    <xdr:to>
      <xdr:col>21</xdr:col>
      <xdr:colOff>360065</xdr:colOff>
      <xdr:row>17</xdr:row>
      <xdr:rowOff>8374</xdr:rowOff>
    </xdr:to>
    <xdr:sp macro="" textlink="">
      <xdr:nvSpPr>
        <xdr:cNvPr id="29" name="Rectangle: Rounded Corners 28">
          <a:extLst>
            <a:ext uri="{FF2B5EF4-FFF2-40B4-BE49-F238E27FC236}">
              <a16:creationId xmlns:a16="http://schemas.microsoft.com/office/drawing/2014/main" id="{9FBB29CC-658E-48F9-A45F-3472C7E69DD8}"/>
            </a:ext>
          </a:extLst>
        </xdr:cNvPr>
        <xdr:cNvSpPr/>
      </xdr:nvSpPr>
      <xdr:spPr>
        <a:xfrm>
          <a:off x="9956242" y="1004835"/>
          <a:ext cx="3240592" cy="213527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a:solidFill>
                <a:schemeClr val="bg1"/>
              </a:solidFill>
            </a:rPr>
            <a:t>Satafaction</a:t>
          </a:r>
          <a:r>
            <a:rPr lang="en-US" sz="1200" b="1" i="0" baseline="0">
              <a:solidFill>
                <a:schemeClr val="bg1"/>
              </a:solidFill>
            </a:rPr>
            <a:t> Rate by Job Role </a:t>
          </a:r>
          <a:endParaRPr lang="en-US" sz="1200" b="1" i="0">
            <a:solidFill>
              <a:schemeClr val="bg1"/>
            </a:solidFill>
          </a:endParaRPr>
        </a:p>
      </xdr:txBody>
    </xdr:sp>
    <xdr:clientData/>
  </xdr:twoCellAnchor>
  <xdr:twoCellAnchor>
    <xdr:from>
      <xdr:col>11</xdr:col>
      <xdr:colOff>192595</xdr:colOff>
      <xdr:row>17</xdr:row>
      <xdr:rowOff>58616</xdr:rowOff>
    </xdr:from>
    <xdr:to>
      <xdr:col>21</xdr:col>
      <xdr:colOff>293077</xdr:colOff>
      <xdr:row>28</xdr:row>
      <xdr:rowOff>125603</xdr:rowOff>
    </xdr:to>
    <xdr:sp macro="" textlink="">
      <xdr:nvSpPr>
        <xdr:cNvPr id="31" name="Rectangle: Rounded Corners 30">
          <a:extLst>
            <a:ext uri="{FF2B5EF4-FFF2-40B4-BE49-F238E27FC236}">
              <a16:creationId xmlns:a16="http://schemas.microsoft.com/office/drawing/2014/main" id="{8466E765-118A-411C-A5B6-7AADF22811D7}"/>
            </a:ext>
          </a:extLst>
        </xdr:cNvPr>
        <xdr:cNvSpPr/>
      </xdr:nvSpPr>
      <xdr:spPr>
        <a:xfrm>
          <a:off x="6916617" y="3190352"/>
          <a:ext cx="6213229" cy="209340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Years at Company by </a:t>
          </a:r>
          <a:r>
            <a:rPr lang="en-US" sz="1200" b="1" baseline="0"/>
            <a:t> Job Role</a:t>
          </a:r>
          <a:endParaRPr lang="en-US" sz="1200"/>
        </a:p>
      </xdr:txBody>
    </xdr:sp>
    <xdr:clientData/>
  </xdr:twoCellAnchor>
  <xdr:twoCellAnchor>
    <xdr:from>
      <xdr:col>1</xdr:col>
      <xdr:colOff>458875</xdr:colOff>
      <xdr:row>14</xdr:row>
      <xdr:rowOff>58615</xdr:rowOff>
    </xdr:from>
    <xdr:to>
      <xdr:col>5</xdr:col>
      <xdr:colOff>522062</xdr:colOff>
      <xdr:row>20</xdr:row>
      <xdr:rowOff>122977</xdr:rowOff>
    </xdr:to>
    <xdr:sp macro="" textlink="">
      <xdr:nvSpPr>
        <xdr:cNvPr id="34" name="Rectangle: Rounded Corners 33">
          <a:extLst>
            <a:ext uri="{FF2B5EF4-FFF2-40B4-BE49-F238E27FC236}">
              <a16:creationId xmlns:a16="http://schemas.microsoft.com/office/drawing/2014/main" id="{D1171BA6-4003-4164-A8BD-45607F61F26D}"/>
            </a:ext>
          </a:extLst>
        </xdr:cNvPr>
        <xdr:cNvSpPr/>
      </xdr:nvSpPr>
      <xdr:spPr>
        <a:xfrm>
          <a:off x="1070150" y="2637692"/>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0"/>
            <a:t>Nom</a:t>
          </a:r>
          <a:r>
            <a:rPr lang="en-US" sz="1200" b="0" baseline="0"/>
            <a:t> of Job Roles</a:t>
          </a:r>
          <a:endParaRPr lang="en-US" sz="1200" b="0"/>
        </a:p>
      </xdr:txBody>
    </xdr:sp>
    <xdr:clientData/>
  </xdr:twoCellAnchor>
  <xdr:twoCellAnchor>
    <xdr:from>
      <xdr:col>1</xdr:col>
      <xdr:colOff>567591</xdr:colOff>
      <xdr:row>8</xdr:row>
      <xdr:rowOff>90588</xdr:rowOff>
    </xdr:from>
    <xdr:to>
      <xdr:col>3</xdr:col>
      <xdr:colOff>368440</xdr:colOff>
      <xdr:row>12</xdr:row>
      <xdr:rowOff>34661</xdr:rowOff>
    </xdr:to>
    <xdr:sp macro="" textlink="'pivot tables'!A10">
      <xdr:nvSpPr>
        <xdr:cNvPr id="35" name="TextBox 34">
          <a:extLst>
            <a:ext uri="{FF2B5EF4-FFF2-40B4-BE49-F238E27FC236}">
              <a16:creationId xmlns:a16="http://schemas.microsoft.com/office/drawing/2014/main" id="{8AB78B15-80AB-43F5-A4D1-19628E96DDBF}"/>
            </a:ext>
          </a:extLst>
        </xdr:cNvPr>
        <xdr:cNvSpPr txBox="1"/>
      </xdr:nvSpPr>
      <xdr:spPr>
        <a:xfrm>
          <a:off x="1178866" y="1564346"/>
          <a:ext cx="1023398"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3CE76D-2D29-4FA5-9CD7-23E14D5A87DA}" type="TxLink">
            <a:rPr lang="en-US" sz="4000" b="0" i="0" u="none" strike="noStrike">
              <a:solidFill>
                <a:schemeClr val="bg1"/>
              </a:solidFill>
              <a:latin typeface="Aptos Narrow"/>
            </a:rPr>
            <a:pPr algn="ctr"/>
            <a:t>3</a:t>
          </a:fld>
          <a:endParaRPr lang="en-US" sz="4400">
            <a:solidFill>
              <a:schemeClr val="bg1"/>
            </a:solidFill>
          </a:endParaRPr>
        </a:p>
      </xdr:txBody>
    </xdr:sp>
    <xdr:clientData/>
  </xdr:twoCellAnchor>
  <xdr:twoCellAnchor>
    <xdr:from>
      <xdr:col>1</xdr:col>
      <xdr:colOff>550986</xdr:colOff>
      <xdr:row>15</xdr:row>
      <xdr:rowOff>16747</xdr:rowOff>
    </xdr:from>
    <xdr:to>
      <xdr:col>3</xdr:col>
      <xdr:colOff>351835</xdr:colOff>
      <xdr:row>18</xdr:row>
      <xdr:rowOff>145040</xdr:rowOff>
    </xdr:to>
    <xdr:sp macro="" textlink="'pivot tables'!C10">
      <xdr:nvSpPr>
        <xdr:cNvPr id="36" name="TextBox 35">
          <a:extLst>
            <a:ext uri="{FF2B5EF4-FFF2-40B4-BE49-F238E27FC236}">
              <a16:creationId xmlns:a16="http://schemas.microsoft.com/office/drawing/2014/main" id="{E189BC9F-D941-4468-A877-FBFE25B882E2}"/>
            </a:ext>
          </a:extLst>
        </xdr:cNvPr>
        <xdr:cNvSpPr txBox="1"/>
      </xdr:nvSpPr>
      <xdr:spPr>
        <a:xfrm>
          <a:off x="1162261" y="2780044"/>
          <a:ext cx="1023398"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4BCBF2-0E49-46AE-90F0-84A1B4654814}" type="TxLink">
            <a:rPr lang="en-US" sz="4000" b="0" i="0" u="none" strike="noStrike">
              <a:solidFill>
                <a:schemeClr val="bg1"/>
              </a:solidFill>
              <a:latin typeface="Aptos Narrow"/>
            </a:rPr>
            <a:pPr algn="ctr"/>
            <a:t>9</a:t>
          </a:fld>
          <a:endParaRPr lang="en-US" sz="13800">
            <a:solidFill>
              <a:schemeClr val="bg1"/>
            </a:solidFill>
          </a:endParaRPr>
        </a:p>
      </xdr:txBody>
    </xdr:sp>
    <xdr:clientData/>
  </xdr:twoCellAnchor>
  <xdr:twoCellAnchor editAs="oneCell">
    <xdr:from>
      <xdr:col>4</xdr:col>
      <xdr:colOff>148910</xdr:colOff>
      <xdr:row>8</xdr:row>
      <xdr:rowOff>159110</xdr:rowOff>
    </xdr:from>
    <xdr:to>
      <xdr:col>5</xdr:col>
      <xdr:colOff>351693</xdr:colOff>
      <xdr:row>13</xdr:row>
      <xdr:rowOff>52069</xdr:rowOff>
    </xdr:to>
    <xdr:pic>
      <xdr:nvPicPr>
        <xdr:cNvPr id="37" name="Picture 36">
          <a:extLst>
            <a:ext uri="{FF2B5EF4-FFF2-40B4-BE49-F238E27FC236}">
              <a16:creationId xmlns:a16="http://schemas.microsoft.com/office/drawing/2014/main" id="{B6F513C0-33E2-5DE3-527D-25A59DE5E21F}"/>
            </a:ext>
          </a:extLst>
        </xdr:cNvPr>
        <xdr:cNvPicPr>
          <a:picLocks noChangeAspect="1"/>
        </xdr:cNvPicPr>
      </xdr:nvPicPr>
      <xdr:blipFill>
        <a:blip xmlns:r="http://schemas.openxmlformats.org/officeDocument/2006/relationships" r:embed="rId7"/>
        <a:stretch>
          <a:fillRect/>
        </a:stretch>
      </xdr:blipFill>
      <xdr:spPr>
        <a:xfrm>
          <a:off x="2594009" y="1632868"/>
          <a:ext cx="814058" cy="814058"/>
        </a:xfrm>
        <a:prstGeom prst="rect">
          <a:avLst/>
        </a:prstGeom>
      </xdr:spPr>
    </xdr:pic>
    <xdr:clientData/>
  </xdr:twoCellAnchor>
  <xdr:twoCellAnchor editAs="oneCell">
    <xdr:from>
      <xdr:col>4</xdr:col>
      <xdr:colOff>147461</xdr:colOff>
      <xdr:row>15</xdr:row>
      <xdr:rowOff>77120</xdr:rowOff>
    </xdr:from>
    <xdr:to>
      <xdr:col>5</xdr:col>
      <xdr:colOff>360065</xdr:colOff>
      <xdr:row>19</xdr:row>
      <xdr:rowOff>164120</xdr:rowOff>
    </xdr:to>
    <xdr:pic>
      <xdr:nvPicPr>
        <xdr:cNvPr id="38" name="Picture 37">
          <a:extLst>
            <a:ext uri="{FF2B5EF4-FFF2-40B4-BE49-F238E27FC236}">
              <a16:creationId xmlns:a16="http://schemas.microsoft.com/office/drawing/2014/main" id="{67B36048-06D9-1EEC-B5B9-5F0AC1CA9D6C}"/>
            </a:ext>
          </a:extLst>
        </xdr:cNvPr>
        <xdr:cNvPicPr>
          <a:picLocks noChangeAspect="1"/>
        </xdr:cNvPicPr>
      </xdr:nvPicPr>
      <xdr:blipFill>
        <a:blip xmlns:r="http://schemas.openxmlformats.org/officeDocument/2006/relationships" r:embed="rId8"/>
        <a:stretch>
          <a:fillRect/>
        </a:stretch>
      </xdr:blipFill>
      <xdr:spPr>
        <a:xfrm>
          <a:off x="2592560" y="2840417"/>
          <a:ext cx="823879" cy="823879"/>
        </a:xfrm>
        <a:prstGeom prst="rect">
          <a:avLst/>
        </a:prstGeom>
      </xdr:spPr>
    </xdr:pic>
    <xdr:clientData/>
  </xdr:twoCellAnchor>
  <xdr:twoCellAnchor>
    <xdr:from>
      <xdr:col>11</xdr:col>
      <xdr:colOff>343319</xdr:colOff>
      <xdr:row>8</xdr:row>
      <xdr:rowOff>102158</xdr:rowOff>
    </xdr:from>
    <xdr:to>
      <xdr:col>15</xdr:col>
      <xdr:colOff>594527</xdr:colOff>
      <xdr:row>16</xdr:row>
      <xdr:rowOff>16748</xdr:rowOff>
    </xdr:to>
    <xdr:graphicFrame macro="">
      <xdr:nvGraphicFramePr>
        <xdr:cNvPr id="41" name="Chart 40">
          <a:extLst>
            <a:ext uri="{FF2B5EF4-FFF2-40B4-BE49-F238E27FC236}">
              <a16:creationId xmlns:a16="http://schemas.microsoft.com/office/drawing/2014/main" id="{FFC067A3-2994-494A-884C-CF80F3C20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284703</xdr:colOff>
      <xdr:row>7</xdr:row>
      <xdr:rowOff>117231</xdr:rowOff>
    </xdr:from>
    <xdr:to>
      <xdr:col>21</xdr:col>
      <xdr:colOff>200968</xdr:colOff>
      <xdr:row>16</xdr:row>
      <xdr:rowOff>50242</xdr:rowOff>
    </xdr:to>
    <xdr:graphicFrame macro="">
      <xdr:nvGraphicFramePr>
        <xdr:cNvPr id="43" name="Chart 42">
          <a:extLst>
            <a:ext uri="{FF2B5EF4-FFF2-40B4-BE49-F238E27FC236}">
              <a16:creationId xmlns:a16="http://schemas.microsoft.com/office/drawing/2014/main" id="{600A4481-F9A8-4056-AF32-B142FAC8B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259583</xdr:colOff>
      <xdr:row>8</xdr:row>
      <xdr:rowOff>135650</xdr:rowOff>
    </xdr:from>
    <xdr:to>
      <xdr:col>10</xdr:col>
      <xdr:colOff>527539</xdr:colOff>
      <xdr:row>26</xdr:row>
      <xdr:rowOff>75362</xdr:rowOff>
    </xdr:to>
    <xdr:graphicFrame macro="">
      <xdr:nvGraphicFramePr>
        <xdr:cNvPr id="44" name="Chart 43">
          <a:extLst>
            <a:ext uri="{FF2B5EF4-FFF2-40B4-BE49-F238E27FC236}">
              <a16:creationId xmlns:a16="http://schemas.microsoft.com/office/drawing/2014/main" id="{13D2C427-C313-44B5-A63C-F7E2FE738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401935</xdr:colOff>
      <xdr:row>19</xdr:row>
      <xdr:rowOff>83737</xdr:rowOff>
    </xdr:from>
    <xdr:to>
      <xdr:col>21</xdr:col>
      <xdr:colOff>83735</xdr:colOff>
      <xdr:row>28</xdr:row>
      <xdr:rowOff>16747</xdr:rowOff>
    </xdr:to>
    <xdr:graphicFrame macro="">
      <xdr:nvGraphicFramePr>
        <xdr:cNvPr id="45" name="Chart 44">
          <a:extLst>
            <a:ext uri="{FF2B5EF4-FFF2-40B4-BE49-F238E27FC236}">
              <a16:creationId xmlns:a16="http://schemas.microsoft.com/office/drawing/2014/main" id="{C33BEA04-AD3C-45FA-9F81-D0DDB125A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21</xdr:col>
      <xdr:colOff>552659</xdr:colOff>
      <xdr:row>11</xdr:row>
      <xdr:rowOff>108858</xdr:rowOff>
    </xdr:from>
    <xdr:to>
      <xdr:col>24</xdr:col>
      <xdr:colOff>480647</xdr:colOff>
      <xdr:row>17</xdr:row>
      <xdr:rowOff>66989</xdr:rowOff>
    </xdr:to>
    <mc:AlternateContent xmlns:mc="http://schemas.openxmlformats.org/markup-compatibility/2006">
      <mc:Choice xmlns:a14="http://schemas.microsoft.com/office/drawing/2010/main" Requires="a14">
        <xdr:graphicFrame macro="">
          <xdr:nvGraphicFramePr>
            <xdr:cNvPr id="47" name="MaritalStatus 1">
              <a:extLst>
                <a:ext uri="{FF2B5EF4-FFF2-40B4-BE49-F238E27FC236}">
                  <a16:creationId xmlns:a16="http://schemas.microsoft.com/office/drawing/2014/main" id="{1C11FEB9-7FD2-4E1D-B6C4-70804B825011}"/>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13389428" y="2135276"/>
              <a:ext cx="1761812" cy="106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535914</xdr:colOff>
      <xdr:row>17</xdr:row>
      <xdr:rowOff>125604</xdr:rowOff>
    </xdr:from>
    <xdr:to>
      <xdr:col>24</xdr:col>
      <xdr:colOff>530890</xdr:colOff>
      <xdr:row>23</xdr:row>
      <xdr:rowOff>50242</xdr:rowOff>
    </xdr:to>
    <mc:AlternateContent xmlns:mc="http://schemas.openxmlformats.org/markup-compatibility/2006">
      <mc:Choice xmlns:a14="http://schemas.microsoft.com/office/drawing/2010/main" Requires="a14">
        <xdr:graphicFrame macro="">
          <xdr:nvGraphicFramePr>
            <xdr:cNvPr id="49" name="Department 2">
              <a:extLst>
                <a:ext uri="{FF2B5EF4-FFF2-40B4-BE49-F238E27FC236}">
                  <a16:creationId xmlns:a16="http://schemas.microsoft.com/office/drawing/2014/main" id="{D3460CE4-6235-4A65-AD51-35E18604020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3372683" y="3257340"/>
              <a:ext cx="1828800" cy="1029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485670</xdr:colOff>
      <xdr:row>21</xdr:row>
      <xdr:rowOff>50242</xdr:rowOff>
    </xdr:from>
    <xdr:to>
      <xdr:col>5</xdr:col>
      <xdr:colOff>548857</xdr:colOff>
      <xdr:row>27</xdr:row>
      <xdr:rowOff>114604</xdr:rowOff>
    </xdr:to>
    <xdr:sp macro="" textlink="">
      <xdr:nvSpPr>
        <xdr:cNvPr id="50" name="Rectangle: Rounded Corners 49">
          <a:extLst>
            <a:ext uri="{FF2B5EF4-FFF2-40B4-BE49-F238E27FC236}">
              <a16:creationId xmlns:a16="http://schemas.microsoft.com/office/drawing/2014/main" id="{66104121-A41B-42EB-9283-42B2744740BD}"/>
            </a:ext>
          </a:extLst>
        </xdr:cNvPr>
        <xdr:cNvSpPr/>
      </xdr:nvSpPr>
      <xdr:spPr>
        <a:xfrm>
          <a:off x="1096945" y="3918857"/>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Attration</a:t>
          </a:r>
          <a:r>
            <a:rPr lang="en-US" sz="1200" b="1" i="1" baseline="0">
              <a:solidFill>
                <a:schemeClr val="bg1"/>
              </a:solidFill>
            </a:rPr>
            <a:t> Rate </a:t>
          </a:r>
          <a:endParaRPr lang="en-US" sz="1200" b="1" i="1">
            <a:solidFill>
              <a:schemeClr val="bg1"/>
            </a:solidFill>
          </a:endParaRPr>
        </a:p>
      </xdr:txBody>
    </xdr:sp>
    <xdr:clientData/>
  </xdr:twoCellAnchor>
  <xdr:twoCellAnchor>
    <xdr:from>
      <xdr:col>1</xdr:col>
      <xdr:colOff>608916</xdr:colOff>
      <xdr:row>22</xdr:row>
      <xdr:rowOff>2178</xdr:rowOff>
    </xdr:from>
    <xdr:to>
      <xdr:col>5</xdr:col>
      <xdr:colOff>32596</xdr:colOff>
      <xdr:row>25</xdr:row>
      <xdr:rowOff>130470</xdr:rowOff>
    </xdr:to>
    <xdr:sp macro="" textlink="'pivot tables'!C4">
      <xdr:nvSpPr>
        <xdr:cNvPr id="51" name="TextBox 50">
          <a:extLst>
            <a:ext uri="{FF2B5EF4-FFF2-40B4-BE49-F238E27FC236}">
              <a16:creationId xmlns:a16="http://schemas.microsoft.com/office/drawing/2014/main" id="{41C54881-B957-4EB2-AF94-F30A2A997E04}"/>
            </a:ext>
          </a:extLst>
        </xdr:cNvPr>
        <xdr:cNvSpPr txBox="1"/>
      </xdr:nvSpPr>
      <xdr:spPr>
        <a:xfrm>
          <a:off x="1220191" y="4055013"/>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9BD81D3-6DF3-4A35-8C32-AD2DF70C83AA}" type="TxLink">
            <a:rPr lang="en-US" sz="4000" b="0" i="0" u="none" strike="noStrike">
              <a:solidFill>
                <a:schemeClr val="bg1"/>
              </a:solidFill>
              <a:latin typeface="Aptos Narrow"/>
            </a:rPr>
            <a:pPr algn="l"/>
            <a:t>16%</a:t>
          </a:fld>
          <a:endParaRPr lang="en-US" sz="1200">
            <a:solidFill>
              <a:schemeClr val="bg1"/>
            </a:solidFill>
          </a:endParaRPr>
        </a:p>
      </xdr:txBody>
    </xdr:sp>
    <xdr:clientData/>
  </xdr:twoCellAnchor>
  <xdr:twoCellAnchor editAs="oneCell">
    <xdr:from>
      <xdr:col>4</xdr:col>
      <xdr:colOff>169015</xdr:colOff>
      <xdr:row>22</xdr:row>
      <xdr:rowOff>126413</xdr:rowOff>
    </xdr:from>
    <xdr:to>
      <xdr:col>5</xdr:col>
      <xdr:colOff>378888</xdr:colOff>
      <xdr:row>27</xdr:row>
      <xdr:rowOff>12501</xdr:rowOff>
    </xdr:to>
    <xdr:pic>
      <xdr:nvPicPr>
        <xdr:cNvPr id="52" name="Picture 51">
          <a:extLst>
            <a:ext uri="{FF2B5EF4-FFF2-40B4-BE49-F238E27FC236}">
              <a16:creationId xmlns:a16="http://schemas.microsoft.com/office/drawing/2014/main" id="{F1CEE39A-A511-4EEA-9948-DE87DA5B4C54}"/>
            </a:ext>
          </a:extLst>
        </xdr:cNvPr>
        <xdr:cNvPicPr>
          <a:picLocks noChangeAspect="1"/>
        </xdr:cNvPicPr>
      </xdr:nvPicPr>
      <xdr:blipFill>
        <a:blip xmlns:r="http://schemas.openxmlformats.org/officeDocument/2006/relationships" r:embed="rId13"/>
        <a:stretch>
          <a:fillRect/>
        </a:stretch>
      </xdr:blipFill>
      <xdr:spPr>
        <a:xfrm>
          <a:off x="2614114" y="4179248"/>
          <a:ext cx="821148" cy="807187"/>
        </a:xfrm>
        <a:prstGeom prst="rect">
          <a:avLst/>
        </a:prstGeom>
      </xdr:spPr>
    </xdr:pic>
    <xdr:clientData/>
  </xdr:twoCellAnchor>
  <xdr:twoCellAnchor editAs="oneCell">
    <xdr:from>
      <xdr:col>21</xdr:col>
      <xdr:colOff>527539</xdr:colOff>
      <xdr:row>23</xdr:row>
      <xdr:rowOff>92110</xdr:rowOff>
    </xdr:from>
    <xdr:to>
      <xdr:col>24</xdr:col>
      <xdr:colOff>535912</xdr:colOff>
      <xdr:row>29</xdr:row>
      <xdr:rowOff>33494</xdr:rowOff>
    </xdr:to>
    <mc:AlternateContent xmlns:mc="http://schemas.openxmlformats.org/markup-compatibility/2006">
      <mc:Choice xmlns:a14="http://schemas.microsoft.com/office/drawing/2010/main" Requires="a14">
        <xdr:graphicFrame macro="">
          <xdr:nvGraphicFramePr>
            <xdr:cNvPr id="53" name="BusinessTravel 1">
              <a:extLst>
                <a:ext uri="{FF2B5EF4-FFF2-40B4-BE49-F238E27FC236}">
                  <a16:creationId xmlns:a16="http://schemas.microsoft.com/office/drawing/2014/main" id="{97451FF8-5A08-4A9C-AB5D-71246EBECE06}"/>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13364308" y="4329165"/>
              <a:ext cx="1842197" cy="1046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393561</xdr:colOff>
      <xdr:row>0</xdr:row>
      <xdr:rowOff>125604</xdr:rowOff>
    </xdr:from>
    <xdr:to>
      <xdr:col>24</xdr:col>
      <xdr:colOff>535912</xdr:colOff>
      <xdr:row>29</xdr:row>
      <xdr:rowOff>92110</xdr:rowOff>
    </xdr:to>
    <xdr:sp macro="" textlink="">
      <xdr:nvSpPr>
        <xdr:cNvPr id="2" name="Rectangle 1">
          <a:extLst>
            <a:ext uri="{FF2B5EF4-FFF2-40B4-BE49-F238E27FC236}">
              <a16:creationId xmlns:a16="http://schemas.microsoft.com/office/drawing/2014/main" id="{86FE2507-B443-406B-970D-952257801E6B}"/>
            </a:ext>
          </a:extLst>
        </xdr:cNvPr>
        <xdr:cNvSpPr/>
      </xdr:nvSpPr>
      <xdr:spPr>
        <a:xfrm>
          <a:off x="1004836" y="125604"/>
          <a:ext cx="14201669" cy="5308880"/>
        </a:xfrm>
        <a:prstGeom prst="rect">
          <a:avLst/>
        </a:prstGeom>
        <a:solidFill>
          <a:srgbClr val="111626"/>
        </a:solidFill>
        <a:ln>
          <a:solidFill>
            <a:srgbClr val="1116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393560</xdr:colOff>
      <xdr:row>0</xdr:row>
      <xdr:rowOff>145629</xdr:rowOff>
    </xdr:from>
    <xdr:to>
      <xdr:col>24</xdr:col>
      <xdr:colOff>460549</xdr:colOff>
      <xdr:row>3</xdr:row>
      <xdr:rowOff>171746</xdr:rowOff>
    </xdr:to>
    <xdr:sp macro="" textlink="">
      <xdr:nvSpPr>
        <xdr:cNvPr id="3" name="Rectangle: Top Corners Rounded 2">
          <a:extLst>
            <a:ext uri="{FF2B5EF4-FFF2-40B4-BE49-F238E27FC236}">
              <a16:creationId xmlns:a16="http://schemas.microsoft.com/office/drawing/2014/main" id="{965AD88C-5622-439A-B49A-48A78376BB9D}"/>
            </a:ext>
          </a:extLst>
        </xdr:cNvPr>
        <xdr:cNvSpPr/>
      </xdr:nvSpPr>
      <xdr:spPr>
        <a:xfrm rot="10800000">
          <a:off x="1003160" y="145629"/>
          <a:ext cx="14087789" cy="574757"/>
        </a:xfrm>
        <a:prstGeom prst="round2SameRect">
          <a:avLst>
            <a:gd name="adj1" fmla="val 16667"/>
            <a:gd name="adj2" fmla="val 0"/>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250911</xdr:colOff>
      <xdr:row>0</xdr:row>
      <xdr:rowOff>150725</xdr:rowOff>
    </xdr:from>
    <xdr:to>
      <xdr:col>10</xdr:col>
      <xdr:colOff>485671</xdr:colOff>
      <xdr:row>3</xdr:row>
      <xdr:rowOff>172924</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8E6457F-D79B-4291-9AD7-194918C3490B}"/>
            </a:ext>
          </a:extLst>
        </xdr:cNvPr>
        <xdr:cNvSpPr/>
      </xdr:nvSpPr>
      <xdr:spPr>
        <a:xfrm>
          <a:off x="4518111" y="150725"/>
          <a:ext cx="2063560" cy="570839"/>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OverView </a:t>
          </a:r>
        </a:p>
      </xdr:txBody>
    </xdr:sp>
    <xdr:clientData/>
  </xdr:twoCellAnchor>
  <xdr:twoCellAnchor editAs="oneCell">
    <xdr:from>
      <xdr:col>7</xdr:col>
      <xdr:colOff>501494</xdr:colOff>
      <xdr:row>1</xdr:row>
      <xdr:rowOff>159099</xdr:rowOff>
    </xdr:from>
    <xdr:to>
      <xdr:col>8</xdr:col>
      <xdr:colOff>175996</xdr:colOff>
      <xdr:row>3</xdr:row>
      <xdr:rowOff>75890</xdr:rowOff>
    </xdr:to>
    <xdr:pic>
      <xdr:nvPicPr>
        <xdr:cNvPr id="5" name="Picture 4">
          <a:extLst>
            <a:ext uri="{FF2B5EF4-FFF2-40B4-BE49-F238E27FC236}">
              <a16:creationId xmlns:a16="http://schemas.microsoft.com/office/drawing/2014/main" id="{FE409C8D-02DE-4369-BAC9-4BB825FE333E}"/>
            </a:ext>
          </a:extLst>
        </xdr:cNvPr>
        <xdr:cNvPicPr>
          <a:picLocks noChangeAspect="1"/>
        </xdr:cNvPicPr>
      </xdr:nvPicPr>
      <xdr:blipFill>
        <a:blip xmlns:r="http://schemas.openxmlformats.org/officeDocument/2006/relationships" r:embed="rId2"/>
        <a:stretch>
          <a:fillRect/>
        </a:stretch>
      </xdr:blipFill>
      <xdr:spPr>
        <a:xfrm>
          <a:off x="4780417" y="343319"/>
          <a:ext cx="285777" cy="285230"/>
        </a:xfrm>
        <a:prstGeom prst="rect">
          <a:avLst/>
        </a:prstGeom>
      </xdr:spPr>
    </xdr:pic>
    <xdr:clientData/>
  </xdr:twoCellAnchor>
  <xdr:twoCellAnchor>
    <xdr:from>
      <xdr:col>11</xdr:col>
      <xdr:colOff>324086</xdr:colOff>
      <xdr:row>0</xdr:row>
      <xdr:rowOff>150725</xdr:rowOff>
    </xdr:from>
    <xdr:to>
      <xdr:col>14</xdr:col>
      <xdr:colOff>602901</xdr:colOff>
      <xdr:row>3</xdr:row>
      <xdr:rowOff>156570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B4B89ECA-E9BF-4250-895F-7B4A9BD4B4C0}"/>
            </a:ext>
          </a:extLst>
        </xdr:cNvPr>
        <xdr:cNvSpPr/>
      </xdr:nvSpPr>
      <xdr:spPr>
        <a:xfrm>
          <a:off x="7048108" y="150725"/>
          <a:ext cx="2112639" cy="558504"/>
        </a:xfrm>
        <a:prstGeom prst="roundRect">
          <a:avLst/>
        </a:prstGeom>
        <a:solidFill>
          <a:srgbClr val="AE6CF3"/>
        </a:solidFill>
        <a:ln>
          <a:solidFill>
            <a:srgbClr val="AE6CF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Department</a:t>
          </a:r>
        </a:p>
      </xdr:txBody>
    </xdr:sp>
    <xdr:clientData/>
  </xdr:twoCellAnchor>
  <xdr:twoCellAnchor>
    <xdr:from>
      <xdr:col>15</xdr:col>
      <xdr:colOff>170977</xdr:colOff>
      <xdr:row>0</xdr:row>
      <xdr:rowOff>133978</xdr:rowOff>
    </xdr:from>
    <xdr:to>
      <xdr:col>18</xdr:col>
      <xdr:colOff>443802</xdr:colOff>
      <xdr:row>3</xdr:row>
      <xdr:rowOff>167472</xdr:rowOff>
    </xdr:to>
    <xdr:sp macro="" textlink="">
      <xdr:nvSpPr>
        <xdr:cNvPr id="7" name="Rectangle: Rounded Corners 6">
          <a:extLst>
            <a:ext uri="{FF2B5EF4-FFF2-40B4-BE49-F238E27FC236}">
              <a16:creationId xmlns:a16="http://schemas.microsoft.com/office/drawing/2014/main" id="{DC541044-4454-4C7A-90D9-8221CA648A00}"/>
            </a:ext>
          </a:extLst>
        </xdr:cNvPr>
        <xdr:cNvSpPr/>
      </xdr:nvSpPr>
      <xdr:spPr>
        <a:xfrm>
          <a:off x="9340098" y="133978"/>
          <a:ext cx="2106649" cy="586153"/>
        </a:xfrm>
        <a:prstGeom prst="roundRect">
          <a:avLst/>
        </a:prstGeom>
        <a:solidFill>
          <a:srgbClr val="4E436C"/>
        </a:solidFill>
        <a:ln>
          <a:solidFill>
            <a:srgbClr val="4E43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800" b="1" i="1">
              <a:solidFill>
                <a:schemeClr val="bg1"/>
              </a:solidFill>
              <a:latin typeface="+mn-lt"/>
              <a:ea typeface="+mn-ea"/>
              <a:cs typeface="+mn-cs"/>
            </a:rPr>
            <a:t>Employee</a:t>
          </a:r>
        </a:p>
      </xdr:txBody>
    </xdr:sp>
    <xdr:clientData/>
  </xdr:twoCellAnchor>
  <xdr:twoCellAnchor editAs="oneCell">
    <xdr:from>
      <xdr:col>15</xdr:col>
      <xdr:colOff>357269</xdr:colOff>
      <xdr:row>1</xdr:row>
      <xdr:rowOff>131911</xdr:rowOff>
    </xdr:from>
    <xdr:to>
      <xdr:col>16</xdr:col>
      <xdr:colOff>63319</xdr:colOff>
      <xdr:row>3</xdr:row>
      <xdr:rowOff>80803</xdr:rowOff>
    </xdr:to>
    <xdr:pic>
      <xdr:nvPicPr>
        <xdr:cNvPr id="8" name="Picture 7">
          <a:extLst>
            <a:ext uri="{FF2B5EF4-FFF2-40B4-BE49-F238E27FC236}">
              <a16:creationId xmlns:a16="http://schemas.microsoft.com/office/drawing/2014/main" id="{567C6578-ABDA-4D05-887A-32DC19BDBCEF}"/>
            </a:ext>
          </a:extLst>
        </xdr:cNvPr>
        <xdr:cNvPicPr>
          <a:picLocks noChangeAspect="1"/>
        </xdr:cNvPicPr>
      </xdr:nvPicPr>
      <xdr:blipFill>
        <a:blip xmlns:r="http://schemas.openxmlformats.org/officeDocument/2006/relationships" r:embed="rId4"/>
        <a:stretch>
          <a:fillRect/>
        </a:stretch>
      </xdr:blipFill>
      <xdr:spPr>
        <a:xfrm>
          <a:off x="9501269" y="314791"/>
          <a:ext cx="315650" cy="314652"/>
        </a:xfrm>
        <a:prstGeom prst="rect">
          <a:avLst/>
        </a:prstGeom>
      </xdr:spPr>
    </xdr:pic>
    <xdr:clientData/>
  </xdr:twoCellAnchor>
  <xdr:twoCellAnchor editAs="oneCell">
    <xdr:from>
      <xdr:col>11</xdr:col>
      <xdr:colOff>385882</xdr:colOff>
      <xdr:row>1</xdr:row>
      <xdr:rowOff>158413</xdr:rowOff>
    </xdr:from>
    <xdr:to>
      <xdr:col>12</xdr:col>
      <xdr:colOff>44573</xdr:colOff>
      <xdr:row>3</xdr:row>
      <xdr:rowOff>63658</xdr:rowOff>
    </xdr:to>
    <xdr:pic>
      <xdr:nvPicPr>
        <xdr:cNvPr id="9" name="Picture 8">
          <a:extLst>
            <a:ext uri="{FF2B5EF4-FFF2-40B4-BE49-F238E27FC236}">
              <a16:creationId xmlns:a16="http://schemas.microsoft.com/office/drawing/2014/main" id="{A5658F3D-0235-4FC5-8543-8ED1A15F8C75}"/>
            </a:ext>
          </a:extLst>
        </xdr:cNvPr>
        <xdr:cNvPicPr>
          <a:picLocks noChangeAspect="1"/>
        </xdr:cNvPicPr>
      </xdr:nvPicPr>
      <xdr:blipFill>
        <a:blip xmlns:r="http://schemas.openxmlformats.org/officeDocument/2006/relationships" r:embed="rId5"/>
        <a:stretch>
          <a:fillRect/>
        </a:stretch>
      </xdr:blipFill>
      <xdr:spPr>
        <a:xfrm>
          <a:off x="7091482" y="341293"/>
          <a:ext cx="268291" cy="271005"/>
        </a:xfrm>
        <a:prstGeom prst="rect">
          <a:avLst/>
        </a:prstGeom>
      </xdr:spPr>
    </xdr:pic>
    <xdr:clientData/>
  </xdr:twoCellAnchor>
  <xdr:twoCellAnchor>
    <xdr:from>
      <xdr:col>1</xdr:col>
      <xdr:colOff>398067</xdr:colOff>
      <xdr:row>3</xdr:row>
      <xdr:rowOff>167474</xdr:rowOff>
    </xdr:from>
    <xdr:to>
      <xdr:col>24</xdr:col>
      <xdr:colOff>468924</xdr:colOff>
      <xdr:row>4</xdr:row>
      <xdr:rowOff>159099</xdr:rowOff>
    </xdr:to>
    <xdr:sp macro="" textlink="">
      <xdr:nvSpPr>
        <xdr:cNvPr id="10" name="Rectangle 9">
          <a:extLst>
            <a:ext uri="{FF2B5EF4-FFF2-40B4-BE49-F238E27FC236}">
              <a16:creationId xmlns:a16="http://schemas.microsoft.com/office/drawing/2014/main" id="{8958DCF9-A768-4A6E-9EE6-16DA7E97162B}"/>
            </a:ext>
          </a:extLst>
        </xdr:cNvPr>
        <xdr:cNvSpPr/>
      </xdr:nvSpPr>
      <xdr:spPr>
        <a:xfrm>
          <a:off x="1007667" y="716114"/>
          <a:ext cx="14091657" cy="174505"/>
        </a:xfrm>
        <a:prstGeom prst="rect">
          <a:avLst/>
        </a:prstGeom>
        <a:solidFill>
          <a:srgbClr val="4E43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426914</xdr:colOff>
      <xdr:row>13</xdr:row>
      <xdr:rowOff>66471</xdr:rowOff>
    </xdr:from>
    <xdr:to>
      <xdr:col>5</xdr:col>
      <xdr:colOff>490101</xdr:colOff>
      <xdr:row>19</xdr:row>
      <xdr:rowOff>130833</xdr:rowOff>
    </xdr:to>
    <xdr:sp macro="" textlink="">
      <xdr:nvSpPr>
        <xdr:cNvPr id="11" name="Rectangle: Rounded Corners 10">
          <a:extLst>
            <a:ext uri="{FF2B5EF4-FFF2-40B4-BE49-F238E27FC236}">
              <a16:creationId xmlns:a16="http://schemas.microsoft.com/office/drawing/2014/main" id="{0271ADEA-E84A-4113-9BE8-720A6918B2EE}"/>
            </a:ext>
          </a:extLst>
        </xdr:cNvPr>
        <xdr:cNvSpPr/>
      </xdr:nvSpPr>
      <xdr:spPr>
        <a:xfrm>
          <a:off x="1038189" y="2461328"/>
          <a:ext cx="2508286" cy="1169681"/>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OverTime</a:t>
          </a:r>
          <a:r>
            <a:rPr lang="en-US" sz="1200" b="1" i="1" baseline="0">
              <a:solidFill>
                <a:schemeClr val="bg1"/>
              </a:solidFill>
            </a:rPr>
            <a:t> Employees</a:t>
          </a:r>
          <a:endParaRPr lang="en-US" sz="1200" b="1" i="1">
            <a:solidFill>
              <a:schemeClr val="bg1"/>
            </a:solidFill>
          </a:endParaRPr>
        </a:p>
      </xdr:txBody>
    </xdr:sp>
    <xdr:clientData/>
  </xdr:twoCellAnchor>
  <xdr:twoCellAnchor>
    <xdr:from>
      <xdr:col>6</xdr:col>
      <xdr:colOff>23532</xdr:colOff>
      <xdr:row>5</xdr:row>
      <xdr:rowOff>92108</xdr:rowOff>
    </xdr:from>
    <xdr:to>
      <xdr:col>15</xdr:col>
      <xdr:colOff>351692</xdr:colOff>
      <xdr:row>18</xdr:row>
      <xdr:rowOff>66988</xdr:rowOff>
    </xdr:to>
    <xdr:sp macro="" textlink="">
      <xdr:nvSpPr>
        <xdr:cNvPr id="12" name="Rectangle: Rounded Corners 11">
          <a:extLst>
            <a:ext uri="{FF2B5EF4-FFF2-40B4-BE49-F238E27FC236}">
              <a16:creationId xmlns:a16="http://schemas.microsoft.com/office/drawing/2014/main" id="{CC504772-019C-4BD8-A663-8D6E8EE4AC54}"/>
            </a:ext>
          </a:extLst>
        </xdr:cNvPr>
        <xdr:cNvSpPr/>
      </xdr:nvSpPr>
      <xdr:spPr>
        <a:xfrm>
          <a:off x="3691180" y="1013207"/>
          <a:ext cx="5829633" cy="2369737"/>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Attration</a:t>
          </a:r>
          <a:r>
            <a:rPr lang="en-US" sz="1200" b="1" i="1" baseline="0">
              <a:solidFill>
                <a:schemeClr val="bg1"/>
              </a:solidFill>
            </a:rPr>
            <a:t> Rate by Age</a:t>
          </a:r>
          <a:endParaRPr lang="en-US" sz="1200" b="1" i="1">
            <a:solidFill>
              <a:schemeClr val="bg1"/>
            </a:solidFill>
          </a:endParaRPr>
        </a:p>
      </xdr:txBody>
    </xdr:sp>
    <xdr:clientData/>
  </xdr:twoCellAnchor>
  <xdr:twoCellAnchor>
    <xdr:from>
      <xdr:col>1</xdr:col>
      <xdr:colOff>483171</xdr:colOff>
      <xdr:row>14</xdr:row>
      <xdr:rowOff>26780</xdr:rowOff>
    </xdr:from>
    <xdr:to>
      <xdr:col>3</xdr:col>
      <xdr:colOff>577781</xdr:colOff>
      <xdr:row>17</xdr:row>
      <xdr:rowOff>155073</xdr:rowOff>
    </xdr:to>
    <xdr:sp macro="" textlink="'pivot tables'!AZ3">
      <xdr:nvSpPr>
        <xdr:cNvPr id="14" name="TextBox 13">
          <a:extLst>
            <a:ext uri="{FF2B5EF4-FFF2-40B4-BE49-F238E27FC236}">
              <a16:creationId xmlns:a16="http://schemas.microsoft.com/office/drawing/2014/main" id="{1A96F4FB-46CE-434E-ADAC-C54F8FF0B771}"/>
            </a:ext>
          </a:extLst>
        </xdr:cNvPr>
        <xdr:cNvSpPr txBox="1"/>
      </xdr:nvSpPr>
      <xdr:spPr>
        <a:xfrm>
          <a:off x="1094446" y="2605857"/>
          <a:ext cx="131715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C280286-C5CD-400D-A53D-C1302F216E26}" type="TxLink">
            <a:rPr lang="en-US" sz="4000" b="0" i="0" u="none" strike="noStrike">
              <a:solidFill>
                <a:schemeClr val="bg1"/>
              </a:solidFill>
              <a:latin typeface="Aptos Narrow"/>
            </a:rPr>
            <a:t>418</a:t>
          </a:fld>
          <a:endParaRPr lang="en-US" sz="1200">
            <a:solidFill>
              <a:schemeClr val="bg1"/>
            </a:solidFill>
          </a:endParaRPr>
        </a:p>
      </xdr:txBody>
    </xdr:sp>
    <xdr:clientData/>
  </xdr:twoCellAnchor>
  <xdr:twoCellAnchor>
    <xdr:from>
      <xdr:col>1</xdr:col>
      <xdr:colOff>431209</xdr:colOff>
      <xdr:row>5</xdr:row>
      <xdr:rowOff>175847</xdr:rowOff>
    </xdr:from>
    <xdr:to>
      <xdr:col>5</xdr:col>
      <xdr:colOff>502418</xdr:colOff>
      <xdr:row>12</xdr:row>
      <xdr:rowOff>78533</xdr:rowOff>
    </xdr:to>
    <xdr:sp macro="" textlink="">
      <xdr:nvSpPr>
        <xdr:cNvPr id="15" name="Rectangle: Rounded Corners 14">
          <a:extLst>
            <a:ext uri="{FF2B5EF4-FFF2-40B4-BE49-F238E27FC236}">
              <a16:creationId xmlns:a16="http://schemas.microsoft.com/office/drawing/2014/main" id="{92F6A713-CFAA-4679-A7DE-C594AFD8608D}"/>
            </a:ext>
          </a:extLst>
        </xdr:cNvPr>
        <xdr:cNvSpPr/>
      </xdr:nvSpPr>
      <xdr:spPr>
        <a:xfrm>
          <a:off x="1042484" y="1096946"/>
          <a:ext cx="2516308" cy="1192224"/>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rPr>
            <a:t>Total</a:t>
          </a:r>
          <a:r>
            <a:rPr lang="en-US" sz="1200" b="1" i="1" baseline="0">
              <a:solidFill>
                <a:schemeClr val="bg1"/>
              </a:solidFill>
            </a:rPr>
            <a:t> Employees</a:t>
          </a:r>
          <a:endParaRPr lang="en-US" sz="1200" b="1" i="1">
            <a:solidFill>
              <a:schemeClr val="bg1"/>
            </a:solidFill>
          </a:endParaRPr>
        </a:p>
      </xdr:txBody>
    </xdr:sp>
    <xdr:clientData/>
  </xdr:twoCellAnchor>
  <xdr:twoCellAnchor>
    <xdr:from>
      <xdr:col>1</xdr:col>
      <xdr:colOff>460435</xdr:colOff>
      <xdr:row>21</xdr:row>
      <xdr:rowOff>8375</xdr:rowOff>
    </xdr:from>
    <xdr:to>
      <xdr:col>5</xdr:col>
      <xdr:colOff>544285</xdr:colOff>
      <xdr:row>27</xdr:row>
      <xdr:rowOff>72991</xdr:rowOff>
    </xdr:to>
    <xdr:sp macro="" textlink="">
      <xdr:nvSpPr>
        <xdr:cNvPr id="16" name="Rectangle: Rounded Corners 15">
          <a:extLst>
            <a:ext uri="{FF2B5EF4-FFF2-40B4-BE49-F238E27FC236}">
              <a16:creationId xmlns:a16="http://schemas.microsoft.com/office/drawing/2014/main" id="{FD64FC98-FD1A-4D0C-BDDD-A14AE1FB6100}"/>
            </a:ext>
          </a:extLst>
        </xdr:cNvPr>
        <xdr:cNvSpPr/>
      </xdr:nvSpPr>
      <xdr:spPr>
        <a:xfrm>
          <a:off x="1071710" y="3876990"/>
          <a:ext cx="2528949" cy="116993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200" b="1" i="1">
              <a:solidFill>
                <a:schemeClr val="bg1"/>
              </a:solidFill>
              <a:latin typeface="+mn-lt"/>
              <a:ea typeface="+mn-ea"/>
              <a:cs typeface="+mn-cs"/>
            </a:rPr>
            <a:t>Satsfaction</a:t>
          </a:r>
          <a:r>
            <a:rPr lang="en-US" sz="1200" b="1" i="1">
              <a:solidFill>
                <a:schemeClr val="bg1"/>
              </a:solidFill>
            </a:rPr>
            <a:t> Score </a:t>
          </a:r>
        </a:p>
      </xdr:txBody>
    </xdr:sp>
    <xdr:clientData/>
  </xdr:twoCellAnchor>
  <xdr:twoCellAnchor>
    <xdr:from>
      <xdr:col>1</xdr:col>
      <xdr:colOff>498197</xdr:colOff>
      <xdr:row>6</xdr:row>
      <xdr:rowOff>152098</xdr:rowOff>
    </xdr:from>
    <xdr:to>
      <xdr:col>4</xdr:col>
      <xdr:colOff>533152</xdr:colOff>
      <xdr:row>10</xdr:row>
      <xdr:rowOff>96171</xdr:rowOff>
    </xdr:to>
    <xdr:sp macro="" textlink="'pivot tables'!$A$4">
      <xdr:nvSpPr>
        <xdr:cNvPr id="18" name="TextBox 17">
          <a:extLst>
            <a:ext uri="{FF2B5EF4-FFF2-40B4-BE49-F238E27FC236}">
              <a16:creationId xmlns:a16="http://schemas.microsoft.com/office/drawing/2014/main" id="{28F2D908-F5CE-42C5-9170-FE5567E40F3F}"/>
            </a:ext>
          </a:extLst>
        </xdr:cNvPr>
        <xdr:cNvSpPr txBox="1"/>
      </xdr:nvSpPr>
      <xdr:spPr>
        <a:xfrm>
          <a:off x="1109472" y="1257417"/>
          <a:ext cx="1868779" cy="680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89B8F9C-BA92-412E-9573-F6F34FCEAD9C}" type="TxLink">
            <a:rPr lang="en-US" sz="4000" b="0" i="0" u="none" strike="noStrike">
              <a:solidFill>
                <a:schemeClr val="bg1"/>
              </a:solidFill>
              <a:latin typeface="Aptos Narrow"/>
            </a:rPr>
            <a:t>1480</a:t>
          </a:fld>
          <a:endParaRPr lang="en-US" sz="1200" b="0">
            <a:solidFill>
              <a:schemeClr val="bg1"/>
            </a:solidFill>
          </a:endParaRPr>
        </a:p>
      </xdr:txBody>
    </xdr:sp>
    <xdr:clientData/>
  </xdr:twoCellAnchor>
  <xdr:twoCellAnchor>
    <xdr:from>
      <xdr:col>1</xdr:col>
      <xdr:colOff>452061</xdr:colOff>
      <xdr:row>21</xdr:row>
      <xdr:rowOff>134233</xdr:rowOff>
    </xdr:from>
    <xdr:to>
      <xdr:col>4</xdr:col>
      <xdr:colOff>487016</xdr:colOff>
      <xdr:row>25</xdr:row>
      <xdr:rowOff>78305</xdr:rowOff>
    </xdr:to>
    <xdr:sp macro="" textlink="'pivot tables'!G4">
      <xdr:nvSpPr>
        <xdr:cNvPr id="20" name="TextBox 19">
          <a:extLst>
            <a:ext uri="{FF2B5EF4-FFF2-40B4-BE49-F238E27FC236}">
              <a16:creationId xmlns:a16="http://schemas.microsoft.com/office/drawing/2014/main" id="{4B4AE119-0BDE-43DF-B69E-B699288F0918}"/>
            </a:ext>
          </a:extLst>
        </xdr:cNvPr>
        <xdr:cNvSpPr txBox="1"/>
      </xdr:nvSpPr>
      <xdr:spPr>
        <a:xfrm>
          <a:off x="1061661" y="3974713"/>
          <a:ext cx="1863755" cy="675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0CEE3D2-AA90-47AA-B2CB-2FDEC5F4166B}" type="TxLink">
            <a:rPr lang="en-US" sz="4000" b="0" i="0" u="none" strike="noStrike">
              <a:solidFill>
                <a:schemeClr val="bg1"/>
              </a:solidFill>
              <a:latin typeface="Aptos Narrow"/>
            </a:rPr>
            <a:t>2.73</a:t>
          </a:fld>
          <a:endParaRPr lang="en-US" sz="1200">
            <a:solidFill>
              <a:schemeClr val="bg1"/>
            </a:solidFill>
          </a:endParaRPr>
        </a:p>
      </xdr:txBody>
    </xdr:sp>
    <xdr:clientData/>
  </xdr:twoCellAnchor>
  <xdr:twoCellAnchor>
    <xdr:from>
      <xdr:col>21</xdr:col>
      <xdr:colOff>580293</xdr:colOff>
      <xdr:row>6</xdr:row>
      <xdr:rowOff>125605</xdr:rowOff>
    </xdr:from>
    <xdr:to>
      <xdr:col>24</xdr:col>
      <xdr:colOff>429569</xdr:colOff>
      <xdr:row>10</xdr:row>
      <xdr:rowOff>167473</xdr:rowOff>
    </xdr:to>
    <xdr:sp macro="" textlink="">
      <xdr:nvSpPr>
        <xdr:cNvPr id="24" name="Rectangle 23">
          <a:extLst>
            <a:ext uri="{FF2B5EF4-FFF2-40B4-BE49-F238E27FC236}">
              <a16:creationId xmlns:a16="http://schemas.microsoft.com/office/drawing/2014/main" id="{FC80E884-D579-475D-ACE5-68AB08C5147E}"/>
            </a:ext>
          </a:extLst>
        </xdr:cNvPr>
        <xdr:cNvSpPr/>
      </xdr:nvSpPr>
      <xdr:spPr>
        <a:xfrm>
          <a:off x="13381893" y="1222885"/>
          <a:ext cx="1678076" cy="773388"/>
        </a:xfrm>
        <a:prstGeom prst="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i="0" u="none">
              <a:solidFill>
                <a:schemeClr val="bg1"/>
              </a:solidFill>
              <a:latin typeface="+mn-lt"/>
              <a:ea typeface="+mn-ea"/>
              <a:cs typeface="+mn-cs"/>
            </a:rPr>
            <a:t>Clear Filters</a:t>
          </a:r>
        </a:p>
      </xdr:txBody>
    </xdr:sp>
    <xdr:clientData/>
  </xdr:twoCellAnchor>
  <xdr:twoCellAnchor editAs="oneCell">
    <xdr:from>
      <xdr:col>23</xdr:col>
      <xdr:colOff>301449</xdr:colOff>
      <xdr:row>7</xdr:row>
      <xdr:rowOff>3349</xdr:rowOff>
    </xdr:from>
    <xdr:to>
      <xdr:col>24</xdr:col>
      <xdr:colOff>334945</xdr:colOff>
      <xdr:row>10</xdr:row>
      <xdr:rowOff>95459</xdr:rowOff>
    </xdr:to>
    <xdr:pic macro="[0]!final">
      <xdr:nvPicPr>
        <xdr:cNvPr id="26" name="Picture 25">
          <a:extLst>
            <a:ext uri="{FF2B5EF4-FFF2-40B4-BE49-F238E27FC236}">
              <a16:creationId xmlns:a16="http://schemas.microsoft.com/office/drawing/2014/main" id="{18D42CBA-82E2-4BF7-A507-0862529EDFDB}"/>
            </a:ext>
          </a:extLst>
        </xdr:cNvPr>
        <xdr:cNvPicPr>
          <a:picLocks noChangeAspect="1"/>
        </xdr:cNvPicPr>
      </xdr:nvPicPr>
      <xdr:blipFill>
        <a:blip xmlns:r="http://schemas.openxmlformats.org/officeDocument/2006/relationships" r:embed="rId6"/>
        <a:stretch>
          <a:fillRect/>
        </a:stretch>
      </xdr:blipFill>
      <xdr:spPr>
        <a:xfrm>
          <a:off x="14322249" y="1283509"/>
          <a:ext cx="643096" cy="640750"/>
        </a:xfrm>
        <a:prstGeom prst="rect">
          <a:avLst/>
        </a:prstGeom>
      </xdr:spPr>
    </xdr:pic>
    <xdr:clientData/>
  </xdr:twoCellAnchor>
  <xdr:twoCellAnchor>
    <xdr:from>
      <xdr:col>15</xdr:col>
      <xdr:colOff>427055</xdr:colOff>
      <xdr:row>5</xdr:row>
      <xdr:rowOff>83736</xdr:rowOff>
    </xdr:from>
    <xdr:to>
      <xdr:col>21</xdr:col>
      <xdr:colOff>343319</xdr:colOff>
      <xdr:row>18</xdr:row>
      <xdr:rowOff>100484</xdr:rowOff>
    </xdr:to>
    <xdr:sp macro="" textlink="">
      <xdr:nvSpPr>
        <xdr:cNvPr id="27" name="Rectangle: Rounded Corners 26">
          <a:extLst>
            <a:ext uri="{FF2B5EF4-FFF2-40B4-BE49-F238E27FC236}">
              <a16:creationId xmlns:a16="http://schemas.microsoft.com/office/drawing/2014/main" id="{7E7170B6-BB5A-4623-B771-F4F557D8CEAB}"/>
            </a:ext>
          </a:extLst>
        </xdr:cNvPr>
        <xdr:cNvSpPr/>
      </xdr:nvSpPr>
      <xdr:spPr>
        <a:xfrm>
          <a:off x="9596176" y="1004835"/>
          <a:ext cx="3583912" cy="2411605"/>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a:solidFill>
                <a:schemeClr val="bg1"/>
              </a:solidFill>
            </a:rPr>
            <a:t>Monthly</a:t>
          </a:r>
          <a:r>
            <a:rPr lang="en-US" sz="1200" b="1" i="0" baseline="0">
              <a:solidFill>
                <a:schemeClr val="bg1"/>
              </a:solidFill>
            </a:rPr>
            <a:t> Incoe by Age Group</a:t>
          </a:r>
          <a:endParaRPr lang="en-US" sz="1200" b="1" i="0">
            <a:solidFill>
              <a:schemeClr val="bg1"/>
            </a:solidFill>
          </a:endParaRPr>
        </a:p>
      </xdr:txBody>
    </xdr:sp>
    <xdr:clientData/>
  </xdr:twoCellAnchor>
  <xdr:twoCellAnchor>
    <xdr:from>
      <xdr:col>6</xdr:col>
      <xdr:colOff>125607</xdr:colOff>
      <xdr:row>18</xdr:row>
      <xdr:rowOff>175846</xdr:rowOff>
    </xdr:from>
    <xdr:to>
      <xdr:col>12</xdr:col>
      <xdr:colOff>226088</xdr:colOff>
      <xdr:row>28</xdr:row>
      <xdr:rowOff>83736</xdr:rowOff>
    </xdr:to>
    <xdr:sp macro="" textlink="">
      <xdr:nvSpPr>
        <xdr:cNvPr id="28" name="Rectangle: Rounded Corners 27">
          <a:extLst>
            <a:ext uri="{FF2B5EF4-FFF2-40B4-BE49-F238E27FC236}">
              <a16:creationId xmlns:a16="http://schemas.microsoft.com/office/drawing/2014/main" id="{55910943-08A5-413C-AD2D-B0D14B26DF14}"/>
            </a:ext>
          </a:extLst>
        </xdr:cNvPr>
        <xdr:cNvSpPr/>
      </xdr:nvSpPr>
      <xdr:spPr>
        <a:xfrm>
          <a:off x="3793255" y="3491802"/>
          <a:ext cx="3768130" cy="1750088"/>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Male</a:t>
          </a:r>
          <a:r>
            <a:rPr lang="en-US" sz="1200" b="1" i="1" baseline="0">
              <a:solidFill>
                <a:schemeClr val="bg1"/>
              </a:solidFill>
            </a:rPr>
            <a:t> vs Female</a:t>
          </a:r>
          <a:endParaRPr lang="en-US" sz="1200" b="1" i="1">
            <a:solidFill>
              <a:schemeClr val="bg1"/>
            </a:solidFill>
          </a:endParaRPr>
        </a:p>
      </xdr:txBody>
    </xdr:sp>
    <xdr:clientData/>
  </xdr:twoCellAnchor>
  <xdr:twoCellAnchor>
    <xdr:from>
      <xdr:col>15</xdr:col>
      <xdr:colOff>586154</xdr:colOff>
      <xdr:row>7</xdr:row>
      <xdr:rowOff>125605</xdr:rowOff>
    </xdr:from>
    <xdr:to>
      <xdr:col>21</xdr:col>
      <xdr:colOff>92110</xdr:colOff>
      <xdr:row>17</xdr:row>
      <xdr:rowOff>159099</xdr:rowOff>
    </xdr:to>
    <xdr:graphicFrame macro="">
      <xdr:nvGraphicFramePr>
        <xdr:cNvPr id="29" name="Chart 28">
          <a:extLst>
            <a:ext uri="{FF2B5EF4-FFF2-40B4-BE49-F238E27FC236}">
              <a16:creationId xmlns:a16="http://schemas.microsoft.com/office/drawing/2014/main" id="{3AD558B9-E5F8-42B0-9997-2D55F7BE2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192596</xdr:colOff>
      <xdr:row>20</xdr:row>
      <xdr:rowOff>108858</xdr:rowOff>
    </xdr:from>
    <xdr:to>
      <xdr:col>12</xdr:col>
      <xdr:colOff>33496</xdr:colOff>
      <xdr:row>27</xdr:row>
      <xdr:rowOff>83738</xdr:rowOff>
    </xdr:to>
    <xdr:graphicFrame macro="">
      <xdr:nvGraphicFramePr>
        <xdr:cNvPr id="30" name="Chart 29">
          <a:extLst>
            <a:ext uri="{FF2B5EF4-FFF2-40B4-BE49-F238E27FC236}">
              <a16:creationId xmlns:a16="http://schemas.microsoft.com/office/drawing/2014/main" id="{FAEACD35-BA81-41C8-920D-A193E6F93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125605</xdr:colOff>
      <xdr:row>7</xdr:row>
      <xdr:rowOff>100483</xdr:rowOff>
    </xdr:from>
    <xdr:to>
      <xdr:col>15</xdr:col>
      <xdr:colOff>209341</xdr:colOff>
      <xdr:row>17</xdr:row>
      <xdr:rowOff>100484</xdr:rowOff>
    </xdr:to>
    <xdr:graphicFrame macro="">
      <xdr:nvGraphicFramePr>
        <xdr:cNvPr id="31" name="Chart 30">
          <a:extLst>
            <a:ext uri="{FF2B5EF4-FFF2-40B4-BE49-F238E27FC236}">
              <a16:creationId xmlns:a16="http://schemas.microsoft.com/office/drawing/2014/main" id="{F5EB925D-4F19-4718-83AD-7EDA7CC7B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259582</xdr:colOff>
      <xdr:row>18</xdr:row>
      <xdr:rowOff>159101</xdr:rowOff>
    </xdr:from>
    <xdr:to>
      <xdr:col>21</xdr:col>
      <xdr:colOff>519165</xdr:colOff>
      <xdr:row>28</xdr:row>
      <xdr:rowOff>170911</xdr:rowOff>
    </xdr:to>
    <xdr:sp macro="" textlink="">
      <xdr:nvSpPr>
        <xdr:cNvPr id="32" name="Rectangle: Rounded Corners 31">
          <a:extLst>
            <a:ext uri="{FF2B5EF4-FFF2-40B4-BE49-F238E27FC236}">
              <a16:creationId xmlns:a16="http://schemas.microsoft.com/office/drawing/2014/main" id="{566E150A-D821-40D1-B886-21A025C8FB9E}"/>
            </a:ext>
          </a:extLst>
        </xdr:cNvPr>
        <xdr:cNvSpPr/>
      </xdr:nvSpPr>
      <xdr:spPr>
        <a:xfrm>
          <a:off x="7594879" y="3475057"/>
          <a:ext cx="5761055" cy="1854008"/>
        </a:xfrm>
        <a:prstGeom prst="roundRect">
          <a:avLst/>
        </a:prstGeom>
        <a:solidFill>
          <a:srgbClr val="2628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1">
              <a:solidFill>
                <a:schemeClr val="bg1"/>
              </a:solidFill>
            </a:rPr>
            <a:t>Attrition Rate by Years at Company</a:t>
          </a:r>
        </a:p>
      </xdr:txBody>
    </xdr:sp>
    <xdr:clientData/>
  </xdr:twoCellAnchor>
  <xdr:twoCellAnchor>
    <xdr:from>
      <xdr:col>12</xdr:col>
      <xdr:colOff>385187</xdr:colOff>
      <xdr:row>21</xdr:row>
      <xdr:rowOff>8375</xdr:rowOff>
    </xdr:from>
    <xdr:to>
      <xdr:col>21</xdr:col>
      <xdr:colOff>401935</xdr:colOff>
      <xdr:row>28</xdr:row>
      <xdr:rowOff>150726</xdr:rowOff>
    </xdr:to>
    <xdr:graphicFrame macro="">
      <xdr:nvGraphicFramePr>
        <xdr:cNvPr id="33" name="Chart 32">
          <a:extLst>
            <a:ext uri="{FF2B5EF4-FFF2-40B4-BE49-F238E27FC236}">
              <a16:creationId xmlns:a16="http://schemas.microsoft.com/office/drawing/2014/main" id="{004C2CC5-8BBA-4268-AF5A-9F55D89AB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25123</xdr:colOff>
      <xdr:row>6</xdr:row>
      <xdr:rowOff>128952</xdr:rowOff>
    </xdr:from>
    <xdr:to>
      <xdr:col>5</xdr:col>
      <xdr:colOff>410307</xdr:colOff>
      <xdr:row>12</xdr:row>
      <xdr:rowOff>20093</xdr:rowOff>
    </xdr:to>
    <xdr:pic>
      <xdr:nvPicPr>
        <xdr:cNvPr id="34" name="Picture 33">
          <a:extLst>
            <a:ext uri="{FF2B5EF4-FFF2-40B4-BE49-F238E27FC236}">
              <a16:creationId xmlns:a16="http://schemas.microsoft.com/office/drawing/2014/main" id="{D0D97302-8E05-7945-7E55-C2E0B64FE442}"/>
            </a:ext>
          </a:extLst>
        </xdr:cNvPr>
        <xdr:cNvPicPr>
          <a:picLocks noChangeAspect="1"/>
        </xdr:cNvPicPr>
      </xdr:nvPicPr>
      <xdr:blipFill>
        <a:blip xmlns:r="http://schemas.openxmlformats.org/officeDocument/2006/relationships" r:embed="rId11"/>
        <a:stretch>
          <a:fillRect/>
        </a:stretch>
      </xdr:blipFill>
      <xdr:spPr>
        <a:xfrm>
          <a:off x="2470222" y="1234271"/>
          <a:ext cx="996459" cy="996459"/>
        </a:xfrm>
        <a:prstGeom prst="rect">
          <a:avLst/>
        </a:prstGeom>
      </xdr:spPr>
    </xdr:pic>
    <xdr:clientData/>
  </xdr:twoCellAnchor>
  <xdr:twoCellAnchor editAs="oneCell">
    <xdr:from>
      <xdr:col>4</xdr:col>
      <xdr:colOff>33495</xdr:colOff>
      <xdr:row>21</xdr:row>
      <xdr:rowOff>53592</xdr:rowOff>
    </xdr:from>
    <xdr:to>
      <xdr:col>5</xdr:col>
      <xdr:colOff>393559</xdr:colOff>
      <xdr:row>26</xdr:row>
      <xdr:rowOff>103832</xdr:rowOff>
    </xdr:to>
    <xdr:pic>
      <xdr:nvPicPr>
        <xdr:cNvPr id="35" name="Picture 34">
          <a:extLst>
            <a:ext uri="{FF2B5EF4-FFF2-40B4-BE49-F238E27FC236}">
              <a16:creationId xmlns:a16="http://schemas.microsoft.com/office/drawing/2014/main" id="{6E312D1F-EB63-7A9C-AE87-032D5492F6FD}"/>
            </a:ext>
          </a:extLst>
        </xdr:cNvPr>
        <xdr:cNvPicPr>
          <a:picLocks noChangeAspect="1"/>
        </xdr:cNvPicPr>
      </xdr:nvPicPr>
      <xdr:blipFill>
        <a:blip xmlns:r="http://schemas.openxmlformats.org/officeDocument/2006/relationships" r:embed="rId12"/>
        <a:stretch>
          <a:fillRect/>
        </a:stretch>
      </xdr:blipFill>
      <xdr:spPr>
        <a:xfrm>
          <a:off x="2478594" y="3922207"/>
          <a:ext cx="971339" cy="971339"/>
        </a:xfrm>
        <a:prstGeom prst="rect">
          <a:avLst/>
        </a:prstGeom>
      </xdr:spPr>
    </xdr:pic>
    <xdr:clientData/>
  </xdr:twoCellAnchor>
  <xdr:twoCellAnchor editAs="oneCell">
    <xdr:from>
      <xdr:col>21</xdr:col>
      <xdr:colOff>594528</xdr:colOff>
      <xdr:row>11</xdr:row>
      <xdr:rowOff>25120</xdr:rowOff>
    </xdr:from>
    <xdr:to>
      <xdr:col>24</xdr:col>
      <xdr:colOff>443803</xdr:colOff>
      <xdr:row>23</xdr:row>
      <xdr:rowOff>108856</xdr:rowOff>
    </xdr:to>
    <mc:AlternateContent xmlns:mc="http://schemas.openxmlformats.org/markup-compatibility/2006">
      <mc:Choice xmlns:a14="http://schemas.microsoft.com/office/drawing/2010/main" Requires="a14">
        <xdr:graphicFrame macro="">
          <xdr:nvGraphicFramePr>
            <xdr:cNvPr id="36" name="EducationField 1">
              <a:extLst>
                <a:ext uri="{FF2B5EF4-FFF2-40B4-BE49-F238E27FC236}">
                  <a16:creationId xmlns:a16="http://schemas.microsoft.com/office/drawing/2014/main" id="{9964959B-54BA-48F6-A76A-956E5C8D2869}"/>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3431297" y="2051538"/>
              <a:ext cx="1683099" cy="2294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594529</xdr:colOff>
      <xdr:row>24</xdr:row>
      <xdr:rowOff>16748</xdr:rowOff>
    </xdr:from>
    <xdr:to>
      <xdr:col>24</xdr:col>
      <xdr:colOff>438779</xdr:colOff>
      <xdr:row>28</xdr:row>
      <xdr:rowOff>66989</xdr:rowOff>
    </xdr:to>
    <mc:AlternateContent xmlns:mc="http://schemas.openxmlformats.org/markup-compatibility/2006">
      <mc:Choice xmlns:a14="http://schemas.microsoft.com/office/drawing/2010/main" Requires="a14">
        <xdr:graphicFrame macro="">
          <xdr:nvGraphicFramePr>
            <xdr:cNvPr id="37" name="Gender 1">
              <a:extLst>
                <a:ext uri="{FF2B5EF4-FFF2-40B4-BE49-F238E27FC236}">
                  <a16:creationId xmlns:a16="http://schemas.microsoft.com/office/drawing/2014/main" id="{E5201CB2-E54B-4D74-9706-4136B1AA54F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431298" y="4438023"/>
              <a:ext cx="1678074" cy="787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58615</xdr:colOff>
      <xdr:row>13</xdr:row>
      <xdr:rowOff>170820</xdr:rowOff>
    </xdr:from>
    <xdr:to>
      <xdr:col>5</xdr:col>
      <xdr:colOff>427055</xdr:colOff>
      <xdr:row>19</xdr:row>
      <xdr:rowOff>45216</xdr:rowOff>
    </xdr:to>
    <xdr:pic>
      <xdr:nvPicPr>
        <xdr:cNvPr id="38" name="Picture 37">
          <a:extLst>
            <a:ext uri="{FF2B5EF4-FFF2-40B4-BE49-F238E27FC236}">
              <a16:creationId xmlns:a16="http://schemas.microsoft.com/office/drawing/2014/main" id="{2FE37E16-128F-F955-117E-D986790363C5}"/>
            </a:ext>
          </a:extLst>
        </xdr:cNvPr>
        <xdr:cNvPicPr>
          <a:picLocks noChangeAspect="1"/>
        </xdr:cNvPicPr>
      </xdr:nvPicPr>
      <xdr:blipFill>
        <a:blip xmlns:r="http://schemas.openxmlformats.org/officeDocument/2006/relationships" r:embed="rId13"/>
        <a:stretch>
          <a:fillRect/>
        </a:stretch>
      </xdr:blipFill>
      <xdr:spPr>
        <a:xfrm>
          <a:off x="2503714" y="2565677"/>
          <a:ext cx="979715" cy="9797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37268515" backgroundQuery="1" createdVersion="8" refreshedVersion="8" minRefreshableVersion="3" recordCount="0" supportSubquery="1" supportAdvancedDrill="1" xr:uid="{7FCF695D-CD12-4A6A-9B48-87A233E6C5E1}">
  <cacheSource type="external" connectionId="2"/>
  <cacheFields count="2">
    <cacheField name="[Measures].[total employee]" caption="total employee" numFmtId="0" hierarchy="38"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oneField="1">
      <fieldsUsage count="1">
        <fieldUsage x="0"/>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37847223" backgroundQuery="1" createdVersion="8" refreshedVersion="8" minRefreshableVersion="3" recordCount="0" supportSubquery="1" supportAdvancedDrill="1" xr:uid="{9331D3CC-65A6-4A4D-AF49-9E087DD445A4}">
  <cacheSource type="external" connectionId="2"/>
  <cacheFields count="3">
    <cacheField name="[Fact].[AgeGroup].[AgeGroup]" caption="AgeGroup" numFmtId="0" hierarchy="2" level="1">
      <sharedItems count="5">
        <s v="18-25"/>
        <s v="26-35"/>
        <s v="36-45"/>
        <s v="46-55"/>
        <s v="55+"/>
      </sharedItems>
    </cacheField>
    <cacheField name="[Measures].[monthly income]" caption="monthly income" numFmtId="0" hierarchy="42"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0"/>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1"/>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38425924" backgroundQuery="1" createdVersion="8" refreshedVersion="8" minRefreshableVersion="3" recordCount="0" supportSubquery="1" supportAdvancedDrill="1" xr:uid="{8847F04D-3367-4D65-8561-10DE092CBFD0}">
  <cacheSource type="external" connectionId="2"/>
  <cacheFields count="3">
    <cacheField name="[Measures].[Attration rate ]" caption="Attration rate " numFmtId="0" hierarchy="39" level="32767"/>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1"/>
      </fieldsUsage>
    </cacheHierarchy>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38657408" backgroundQuery="1" createdVersion="8" refreshedVersion="8" minRefreshableVersion="3" recordCount="0" supportSubquery="1" supportAdvancedDrill="1" xr:uid="{ED27DA2C-A157-42D1-AC40-DF270FFD183A}">
  <cacheSource type="external" connectionId="2"/>
  <cacheFields count="2">
    <cacheField name="[Measures].[Attration rate ]" caption="Attration rate " numFmtId="0" hierarchy="39"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0"/>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39351855" backgroundQuery="1" createdVersion="8" refreshedVersion="8" minRefreshableVersion="3" recordCount="0" supportSubquery="1" supportAdvancedDrill="1" xr:uid="{492D351B-6C7C-4E4B-B34C-0069FCF7A31F}">
  <cacheSource type="external" connectionId="2"/>
  <cacheFields count="3">
    <cacheField name="[Fact].[Age].[Age]" caption="Age" numFmtId="0" hierarchy="1" level="1">
      <sharedItems containsSemiMixedTypes="0" containsString="0" containsNumber="1" containsInteger="1" minValue="18" maxValue="58" count="39">
        <n v="18"/>
        <n v="19"/>
        <n v="20"/>
        <n v="21"/>
        <n v="22"/>
        <n v="23"/>
        <n v="24"/>
        <n v="25"/>
        <n v="26"/>
        <n v="27"/>
        <n v="28"/>
        <n v="29"/>
        <n v="30"/>
        <n v="31"/>
        <n v="32"/>
        <n v="33"/>
        <n v="34"/>
        <n v="35"/>
        <n v="36"/>
        <n v="37"/>
        <n v="38"/>
        <n v="39"/>
        <n v="40"/>
        <n v="41"/>
        <n v="42"/>
        <n v="43"/>
        <n v="44"/>
        <n v="45"/>
        <n v="46"/>
        <n v="47"/>
        <n v="48"/>
        <n v="49"/>
        <n v="50"/>
        <n v="51"/>
        <n v="52"/>
        <n v="53"/>
        <n v="55"/>
        <n v="56"/>
        <n v="58"/>
      </sharedItems>
      <extLst>
        <ext xmlns:x15="http://schemas.microsoft.com/office/spreadsheetml/2010/11/main" uri="{4F2E5C28-24EA-4eb8-9CBF-B6C8F9C3D259}">
          <x15:cachedUniqueNames>
            <x15:cachedUniqueName index="0" name="[Fact].[Age].&amp;[18]"/>
            <x15:cachedUniqueName index="1" name="[Fact].[Age].&amp;[19]"/>
            <x15:cachedUniqueName index="2" name="[Fact].[Age].&amp;[20]"/>
            <x15:cachedUniqueName index="3" name="[Fact].[Age].&amp;[21]"/>
            <x15:cachedUniqueName index="4" name="[Fact].[Age].&amp;[22]"/>
            <x15:cachedUniqueName index="5" name="[Fact].[Age].&amp;[23]"/>
            <x15:cachedUniqueName index="6" name="[Fact].[Age].&amp;[24]"/>
            <x15:cachedUniqueName index="7" name="[Fact].[Age].&amp;[25]"/>
            <x15:cachedUniqueName index="8" name="[Fact].[Age].&amp;[26]"/>
            <x15:cachedUniqueName index="9" name="[Fact].[Age].&amp;[27]"/>
            <x15:cachedUniqueName index="10" name="[Fact].[Age].&amp;[28]"/>
            <x15:cachedUniqueName index="11" name="[Fact].[Age].&amp;[29]"/>
            <x15:cachedUniqueName index="12" name="[Fact].[Age].&amp;[30]"/>
            <x15:cachedUniqueName index="13" name="[Fact].[Age].&amp;[31]"/>
            <x15:cachedUniqueName index="14" name="[Fact].[Age].&amp;[32]"/>
            <x15:cachedUniqueName index="15" name="[Fact].[Age].&amp;[33]"/>
            <x15:cachedUniqueName index="16" name="[Fact].[Age].&amp;[34]"/>
            <x15:cachedUniqueName index="17" name="[Fact].[Age].&amp;[35]"/>
            <x15:cachedUniqueName index="18" name="[Fact].[Age].&amp;[36]"/>
            <x15:cachedUniqueName index="19" name="[Fact].[Age].&amp;[37]"/>
            <x15:cachedUniqueName index="20" name="[Fact].[Age].&amp;[38]"/>
            <x15:cachedUniqueName index="21" name="[Fact].[Age].&amp;[39]"/>
            <x15:cachedUniqueName index="22" name="[Fact].[Age].&amp;[40]"/>
            <x15:cachedUniqueName index="23" name="[Fact].[Age].&amp;[41]"/>
            <x15:cachedUniqueName index="24" name="[Fact].[Age].&amp;[42]"/>
            <x15:cachedUniqueName index="25" name="[Fact].[Age].&amp;[43]"/>
            <x15:cachedUniqueName index="26" name="[Fact].[Age].&amp;[44]"/>
            <x15:cachedUniqueName index="27" name="[Fact].[Age].&amp;[45]"/>
            <x15:cachedUniqueName index="28" name="[Fact].[Age].&amp;[46]"/>
            <x15:cachedUniqueName index="29" name="[Fact].[Age].&amp;[47]"/>
            <x15:cachedUniqueName index="30" name="[Fact].[Age].&amp;[48]"/>
            <x15:cachedUniqueName index="31" name="[Fact].[Age].&amp;[49]"/>
            <x15:cachedUniqueName index="32" name="[Fact].[Age].&amp;[50]"/>
            <x15:cachedUniqueName index="33" name="[Fact].[Age].&amp;[51]"/>
            <x15:cachedUniqueName index="34" name="[Fact].[Age].&amp;[52]"/>
            <x15:cachedUniqueName index="35" name="[Fact].[Age].&amp;[53]"/>
            <x15:cachedUniqueName index="36" name="[Fact].[Age].&amp;[55]"/>
            <x15:cachedUniqueName index="37" name="[Fact].[Age].&amp;[56]"/>
            <x15:cachedUniqueName index="38" name="[Fact].[Age].&amp;[58]"/>
          </x15:cachedUniqueNames>
        </ext>
      </extLst>
    </cacheField>
    <cacheField name="[Measures].[Attration rate ]" caption="Attration rate " numFmtId="0" hierarchy="39"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2" memberValueDatatype="20" unbalanced="0">
      <fieldsUsage count="2">
        <fieldUsage x="-1"/>
        <fieldUsage x="0"/>
      </fieldsUsage>
    </cacheHierarchy>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1"/>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0046294" backgroundQuery="1" createdVersion="8" refreshedVersion="8" minRefreshableVersion="3" recordCount="0" supportSubquery="1" supportAdvancedDrill="1" xr:uid="{33BD6F00-56D3-4912-A3A7-F41A574CCE93}">
  <cacheSource type="external" connectionId="2"/>
  <cacheFields count="3">
    <cacheField name="[Measures].[Average of YearsInCurrentRole]" caption="Average of YearsInCurrentRole" numFmtId="0" hierarchy="52" level="32767"/>
    <cacheField name="[Fact].[JobLevel].[JobLevel]" caption="JobLevel" numFmtId="0" hierarchy="1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Fact].[JobLevel].&amp;[1]"/>
            <x15:cachedUniqueName index="1" name="[Fact].[JobLevel].&amp;[2]"/>
            <x15:cachedUniqueName index="2" name="[Fact].[JobLevel].&amp;[3]"/>
            <x15:cachedUniqueName index="3" name="[Fact].[JobLevel].&amp;[4]"/>
            <x15:cachedUniqueName index="4" name="[Fact].[JobLevel].&amp;[5]"/>
          </x15:cachedUniqueNames>
        </ext>
      </extLst>
    </cacheField>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2" memberValueDatatype="20" unbalanced="0">
      <fieldsUsage count="2">
        <fieldUsage x="-1"/>
        <fieldUsage x="1"/>
      </fieldsUsage>
    </cacheHierarchy>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0625002" backgroundQuery="1" createdVersion="8" refreshedVersion="8" minRefreshableVersion="3" recordCount="0" supportSubquery="1" supportAdvancedDrill="1" xr:uid="{B04B15F2-9EEB-4E03-B700-0A8D9454EADE}">
  <cacheSource type="external" connectionId="2"/>
  <cacheFields count="4">
    <cacheField name="[Fact].[AgeGroup].[AgeGroup]" caption="AgeGroup" numFmtId="0" hierarchy="2" level="1">
      <sharedItems count="5">
        <s v="18-25"/>
        <s v="26-35"/>
        <s v="36-45"/>
        <s v="46-55"/>
        <s v="55+"/>
      </sharedItems>
    </cacheField>
    <cacheField name="[Measures].[monthly income]" caption="monthly income" numFmtId="0" hierarchy="42" level="32767"/>
    <cacheField name="[Fact].[Gender].[Gender]" caption="Gender" numFmtId="0" hierarchy="13" level="1">
      <sharedItems count="2">
        <s v="Female"/>
        <s v="Male"/>
      </sharedItems>
    </cacheField>
    <cacheField name="[Measures].[total employee]" caption="total employee" numFmtId="0" hierarchy="38" level="32767"/>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fieldsUsage count="2">
        <fieldUsage x="-1"/>
        <fieldUsage x="0"/>
      </fieldsUsage>
    </cacheHierarchy>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oneField="1">
      <fieldsUsage count="1">
        <fieldUsage x="3"/>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1"/>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1203702" backgroundQuery="1" createdVersion="8" refreshedVersion="8" minRefreshableVersion="3" recordCount="0" supportSubquery="1" supportAdvancedDrill="1" xr:uid="{AEC8C861-BFFA-4DBD-9975-BDBACB2B34CE}">
  <cacheSource type="external" connectionId="2"/>
  <cacheFields count="3">
    <cacheField name="[Fact].[Department].[Department]" caption="Department" numFmtId="0" hierarchy="6" level="1">
      <sharedItems count="3">
        <s v="Human Resources"/>
        <s v="Research &amp; Development"/>
        <s v="Sales"/>
      </sharedItems>
    </cacheField>
    <cacheField name="[Measures].[total employee]" caption="total employee" numFmtId="0" hierarchy="38"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oneField="1">
      <fieldsUsage count="1">
        <fieldUsage x="1"/>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1666664" backgroundQuery="1" createdVersion="8" refreshedVersion="8" minRefreshableVersion="3" recordCount="0" supportSubquery="1" supportAdvancedDrill="1" xr:uid="{85555B94-364C-4161-A1A0-D577F93D22DE}">
  <cacheSource type="external" connectionId="2"/>
  <cacheFields count="3">
    <cacheField name="[Measures].[monthly income]" caption="monthly income" numFmtId="0" hierarchy="42" level="32767"/>
    <cacheField name="[Fact].[Department].[Department]" caption="Department" numFmtId="0" hierarchy="6" level="1">
      <sharedItems count="3">
        <s v="Human Resources"/>
        <s v="Research &amp; Development"/>
        <s v="Sales"/>
      </sharedItems>
    </cacheField>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1"/>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0"/>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1898149" backgroundQuery="1" createdVersion="8" refreshedVersion="8" minRefreshableVersion="3" recordCount="0" supportSubquery="1" supportAdvancedDrill="1" xr:uid="{36E6BA4F-9EA4-4CA7-B7D7-E6E7329F5870}">
  <cacheSource type="external" connectionId="2"/>
  <cacheFields count="2">
    <cacheField name="[Measures].[monthly income]" caption="monthly income" numFmtId="0" hierarchy="42"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0"/>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2129626" backgroundQuery="1" createdVersion="8" refreshedVersion="8" minRefreshableVersion="3" recordCount="0" supportSubquery="1" supportAdvancedDrill="1" xr:uid="{1E8F9432-4D87-49F0-B969-CF4455F40A28}">
  <cacheSource type="external" connectionId="2"/>
  <cacheFields count="2">
    <cacheField name="[Measures].[overtime rate ]" caption="overtime rate " numFmtId="0" hierarchy="40"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oneField="1">
      <fieldsUsage count="1">
        <fieldUsage x="0"/>
      </fieldsUsage>
    </cacheHierarchy>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2824073" backgroundQuery="1" createdVersion="8" refreshedVersion="8" minRefreshableVersion="3" recordCount="0" supportSubquery="1" supportAdvancedDrill="1" xr:uid="{89050598-54FD-4346-9972-BC284F07806B}">
  <cacheSource type="external" connectionId="2"/>
  <cacheFields count="3">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overtime rate ]" caption="overtime rate " numFmtId="0" hierarchy="40"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0"/>
      </fieldsUsage>
    </cacheHierarchy>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oneField="1">
      <fieldsUsage count="1">
        <fieldUsage x="1"/>
      </fieldsUsage>
    </cacheHierarchy>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340278" backgroundQuery="1" createdVersion="8" refreshedVersion="8" minRefreshableVersion="3" recordCount="0" supportSubquery="1" supportAdvancedDrill="1" xr:uid="{D6C4E9DE-33F9-472C-96EB-081CCB0CF9D1}">
  <cacheSource type="external" connectionId="2"/>
  <cacheFields count="4">
    <cacheField name="[Measures].[total employee]" caption="total employee" numFmtId="0" hierarchy="38" level="32767"/>
    <cacheField name="[Fact].[BusinessTravel].[BusinessTravel]" caption="BusinessTravel" numFmtId="0" hierarchy="4" level="1">
      <sharedItems count="3">
        <s v="Non Travel"/>
        <s v="Travel Frequently"/>
        <s v="Travel Rarely"/>
      </sharedItems>
    </cacheField>
    <cacheField name="[Measures].[monthly income]" caption="monthly income" numFmtId="0" hierarchy="42"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2" memberValueDatatype="130" unbalanced="0">
      <fieldsUsage count="2">
        <fieldUsage x="-1"/>
        <fieldUsage x="1"/>
      </fieldsUsage>
    </cacheHierarchy>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3"/>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oneField="1">
      <fieldsUsage count="1">
        <fieldUsage x="0"/>
      </fieldsUsage>
    </cacheHierarchy>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oneField="1">
      <fieldsUsage count="1">
        <fieldUsage x="2"/>
      </fieldsUsage>
    </cacheHierarchy>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409722" backgroundQuery="1" createdVersion="8" refreshedVersion="8" minRefreshableVersion="3" recordCount="0" supportSubquery="1" supportAdvancedDrill="1" xr:uid="{3E9DA234-A0F5-4013-BCE8-26D31E8FE090}">
  <cacheSource type="external" connectionId="2"/>
  <cacheFields count="3">
    <cacheField name="[Fact].[YearsInCurrentRole].[YearsInCurrentRole]" caption="YearsInCurrentRole" numFmtId="0" hierarchy="35" level="1">
      <sharedItems containsSemiMixedTypes="0" containsString="0" containsNumber="1" containsInteger="1" minValue="0" maxValue="15" count="15">
        <n v="0"/>
        <n v="1"/>
        <n v="2"/>
        <n v="3"/>
        <n v="4"/>
        <n v="5"/>
        <n v="6"/>
        <n v="7"/>
        <n v="8"/>
        <n v="9"/>
        <n v="10"/>
        <n v="12"/>
        <n v="13"/>
        <n v="14"/>
        <n v="15"/>
      </sharedItems>
      <extLst>
        <ext xmlns:x15="http://schemas.microsoft.com/office/spreadsheetml/2010/11/main" uri="{4F2E5C28-24EA-4eb8-9CBF-B6C8F9C3D259}">
          <x15:cachedUniqueNames>
            <x15:cachedUniqueName index="0" name="[Fact].[YearsInCurrentRole].&amp;[0]"/>
            <x15:cachedUniqueName index="1" name="[Fact].[YearsInCurrentRole].&amp;[1]"/>
            <x15:cachedUniqueName index="2" name="[Fact].[YearsInCurrentRole].&amp;[2]"/>
            <x15:cachedUniqueName index="3" name="[Fact].[YearsInCurrentRole].&amp;[3]"/>
            <x15:cachedUniqueName index="4" name="[Fact].[YearsInCurrentRole].&amp;[4]"/>
            <x15:cachedUniqueName index="5" name="[Fact].[YearsInCurrentRole].&amp;[5]"/>
            <x15:cachedUniqueName index="6" name="[Fact].[YearsInCurrentRole].&amp;[6]"/>
            <x15:cachedUniqueName index="7" name="[Fact].[YearsInCurrentRole].&amp;[7]"/>
            <x15:cachedUniqueName index="8" name="[Fact].[YearsInCurrentRole].&amp;[8]"/>
            <x15:cachedUniqueName index="9" name="[Fact].[YearsInCurrentRole].&amp;[9]"/>
            <x15:cachedUniqueName index="10" name="[Fact].[YearsInCurrentRole].&amp;[10]"/>
            <x15:cachedUniqueName index="11" name="[Fact].[YearsInCurrentRole].&amp;[12]"/>
            <x15:cachedUniqueName index="12" name="[Fact].[YearsInCurrentRole].&amp;[13]"/>
            <x15:cachedUniqueName index="13" name="[Fact].[YearsInCurrentRole].&amp;[14]"/>
            <x15:cachedUniqueName index="14" name="[Fact].[YearsInCurrentRole].&amp;[15]"/>
          </x15:cachedUniqueNames>
        </ext>
      </extLst>
    </cacheField>
    <cacheField name="[Measures].[Attration rate ]" caption="Attration rate " numFmtId="0" hierarchy="39"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2" memberValueDatatype="20" unbalanced="0">
      <fieldsUsage count="2">
        <fieldUsage x="-1"/>
        <fieldUsage x="0"/>
      </fieldsUsage>
    </cacheHierarchy>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1"/>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4328704" backgroundQuery="1" createdVersion="8" refreshedVersion="8" minRefreshableVersion="3" recordCount="0" supportSubquery="1" supportAdvancedDrill="1" xr:uid="{9BA1304C-5944-45FB-89DA-0B1F4B59D9A7}">
  <cacheSource type="external" connectionId="2"/>
  <cacheFields count="2">
    <cacheField name="[Measures].[Distinct Count of Department]" caption="Distinct Count of Department" numFmtId="0" hierarchy="54"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4560189" backgroundQuery="1" createdVersion="8" refreshedVersion="8" minRefreshableVersion="3" recordCount="0" supportSubquery="1" supportAdvancedDrill="1" xr:uid="{A91D684E-9235-49F4-8399-B22D3230521C}">
  <cacheSource type="external" connectionId="2"/>
  <cacheFields count="2">
    <cacheField name="[Measures].[Distinct Count of JobRole]" caption="Distinct Count of JobRole" numFmtId="0" hierarchy="56"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4675927" backgroundQuery="1" createdVersion="8" refreshedVersion="8" minRefreshableVersion="3" recordCount="0" supportSubquery="1" supportAdvancedDrill="1" xr:uid="{7773424B-3304-411C-AADE-E36AF14F56DE}">
  <cacheSource type="external" connectionId="2"/>
  <cacheFields count="2">
    <cacheField name="[Measures].[satsfaction score ]" caption="satsfaction score " numFmtId="0" hierarchy="41"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oneField="1">
      <fieldsUsage count="1">
        <fieldUsage x="0"/>
      </fieldsUsage>
    </cacheHierarchy>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5138889" backgroundQuery="1" createdVersion="8" refreshedVersion="8" minRefreshableVersion="3" recordCount="0" supportSubquery="1" supportAdvancedDrill="1" xr:uid="{388BB433-C5B1-4B71-B441-49FD0035F1A3}">
  <cacheSource type="external" connectionId="2"/>
  <cacheFields count="3">
    <cacheField name="[Fact].[Department].[Department]" caption="Department" numFmtId="0" hierarchy="6" level="1">
      <sharedItems count="3">
        <s v="Human Resources"/>
        <s v="Research &amp; Development"/>
        <s v="Sales"/>
      </sharedItems>
    </cacheField>
    <cacheField name="[Measures].[satsfaction score ]" caption="satsfaction score " numFmtId="0" hierarchy="41"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oneField="1">
      <fieldsUsage count="1">
        <fieldUsage x="1"/>
      </fieldsUsage>
    </cacheHierarchy>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6064813" backgroundQuery="1" createdVersion="8" refreshedVersion="8" minRefreshableVersion="3" recordCount="0" supportSubquery="1" supportAdvancedDrill="1" xr:uid="{F6436FE2-7E22-4F3C-8EDB-89A033C1AA90}">
  <cacheSource type="external" connectionId="2"/>
  <cacheFields count="3">
    <cacheField name="[Measures].[overtime rate ]" caption="overtime rate " numFmtId="0" hierarchy="40" level="32767"/>
    <cacheField name="[Fact].[YearsSinceLastPromotion].[YearsSinceLastPromotion]" caption="YearsSinceLastPromotion" numFmtId="0" hierarchy="36" level="1">
      <sharedItems containsSemiMixedTypes="0" containsString="0" containsNumber="1" containsInteger="1" minValue="0" maxValue="15" count="16">
        <n v="0"/>
        <n v="1"/>
        <n v="2"/>
        <n v="3"/>
        <n v="4"/>
        <n v="5"/>
        <n v="6"/>
        <n v="7"/>
        <n v="8"/>
        <n v="9"/>
        <n v="10"/>
        <n v="11"/>
        <n v="12"/>
        <n v="13"/>
        <n v="14"/>
        <n v="15"/>
      </sharedItems>
      <extLst>
        <ext xmlns:x15="http://schemas.microsoft.com/office/spreadsheetml/2010/11/main" uri="{4F2E5C28-24EA-4eb8-9CBF-B6C8F9C3D259}">
          <x15:cachedUniqueNames>
            <x15:cachedUniqueName index="0" name="[Fact].[YearsSinceLastPromotion].&amp;[0]"/>
            <x15:cachedUniqueName index="1" name="[Fact].[YearsSinceLastPromotion].&amp;[1]"/>
            <x15:cachedUniqueName index="2" name="[Fact].[YearsSinceLastPromotion].&amp;[2]"/>
            <x15:cachedUniqueName index="3" name="[Fact].[YearsSinceLastPromotion].&amp;[3]"/>
            <x15:cachedUniqueName index="4" name="[Fact].[YearsSinceLastPromotion].&amp;[4]"/>
            <x15:cachedUniqueName index="5" name="[Fact].[YearsSinceLastPromotion].&amp;[5]"/>
            <x15:cachedUniqueName index="6" name="[Fact].[YearsSinceLastPromotion].&amp;[6]"/>
            <x15:cachedUniqueName index="7" name="[Fact].[YearsSinceLastPromotion].&amp;[7]"/>
            <x15:cachedUniqueName index="8" name="[Fact].[YearsSinceLastPromotion].&amp;[8]"/>
            <x15:cachedUniqueName index="9" name="[Fact].[YearsSinceLastPromotion].&amp;[9]"/>
            <x15:cachedUniqueName index="10" name="[Fact].[YearsSinceLastPromotion].&amp;[10]"/>
            <x15:cachedUniqueName index="11" name="[Fact].[YearsSinceLastPromotion].&amp;[11]"/>
            <x15:cachedUniqueName index="12" name="[Fact].[YearsSinceLastPromotion].&amp;[12]"/>
            <x15:cachedUniqueName index="13" name="[Fact].[YearsSinceLastPromotion].&amp;[13]"/>
            <x15:cachedUniqueName index="14" name="[Fact].[YearsSinceLastPromotion].&amp;[14]"/>
            <x15:cachedUniqueName index="15" name="[Fact].[YearsSinceLastPromotion].&amp;[15]"/>
          </x15:cachedUniqueNames>
        </ext>
      </extLst>
    </cacheField>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2" memberValueDatatype="20" unbalanced="0">
      <fieldsUsage count="2">
        <fieldUsage x="-1"/>
        <fieldUsage x="1"/>
      </fieldsUsage>
    </cacheHierarchy>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oneField="1">
      <fieldsUsage count="1">
        <fieldUsage x="0"/>
      </fieldsUsage>
    </cacheHierarchy>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6643521" backgroundQuery="1" createdVersion="8" refreshedVersion="8" minRefreshableVersion="3" recordCount="0" supportSubquery="1" supportAdvancedDrill="1" xr:uid="{96563033-54B9-4B03-93AF-2C764D064DAC}">
  <cacheSource type="external" connectionId="2"/>
  <cacheFields count="3">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Measures].[Attration rate ]" caption="Attration rate " numFmtId="0" hierarchy="39"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0"/>
      </fieldsUsage>
    </cacheHierarchy>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oneField="1">
      <fieldsUsage count="1">
        <fieldUsage x="1"/>
      </fieldsUsage>
    </cacheHierarchy>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675926" backgroundQuery="1" createdVersion="8" refreshedVersion="8" minRefreshableVersion="3" recordCount="0" supportSubquery="1" supportAdvancedDrill="1" xr:uid="{3D76941C-39EC-4EB1-8BBE-1789F932DB85}">
  <cacheSource type="external" connectionId="2"/>
  <cacheFields count="2">
    <cacheField name="[Measures].[count of employee with overtime]" caption="count of employee with overtime" numFmtId="0" hierarchy="43"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oneField="1">
      <fieldsUsage count="1">
        <fieldUsage x="0"/>
      </fieldsUsage>
    </cacheHierarchy>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7222222" backgroundQuery="1" createdVersion="8" refreshedVersion="8" minRefreshableVersion="3" recordCount="0" supportSubquery="1" supportAdvancedDrill="1" xr:uid="{871AB88E-3AE8-457C-877C-AE84B56414D6}">
  <cacheSource type="external" connectionId="2"/>
  <cacheFields count="3">
    <cacheField name="[Fact].[Department].[Department]" caption="Department" numFmtId="0" hierarchy="6" level="1">
      <sharedItems count="3">
        <s v="Human Resources"/>
        <s v="Research &amp; Development"/>
        <s v="Sales"/>
      </sharedItems>
    </cacheField>
    <cacheField name="[Measures].[over time rate ]" caption="over time rate " numFmtId="0" hierarchy="44"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2"/>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oneField="1">
      <fieldsUsage count="1">
        <fieldUsage x="1"/>
      </fieldsUsage>
    </cacheHierarchy>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7569445" backgroundQuery="1" createdVersion="8" refreshedVersion="8" minRefreshableVersion="3" recordCount="0" supportSubquery="1" supportAdvancedDrill="1" xr:uid="{CF00CD2A-9C83-4480-A9E7-E332A7715307}">
  <cacheSource type="external" connectionId="2"/>
  <cacheFields count="2">
    <cacheField name="[Measures].[over time rate ]" caption="over time rate " numFmtId="0" hierarchy="44" level="32767"/>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1"/>
      </fieldsUsage>
    </cacheHierarchy>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oneField="1">
      <fieldsUsage count="1">
        <fieldUsage x="0"/>
      </fieldsUsage>
    </cacheHierarchy>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70348032407" backgroundQuery="1" createdVersion="8" refreshedVersion="8" minRefreshableVersion="3" recordCount="0" supportSubquery="1" supportAdvancedDrill="1" xr:uid="{287BD806-9756-4C9A-A5D3-D03483526A30}">
  <cacheSource type="external" connectionId="2"/>
  <cacheFields count="4">
    <cacheField name="[Fact].[Department].[Department]" caption="Department" numFmtId="0" hierarchy="6" level="1">
      <sharedItems count="3">
        <s v="Human Resources"/>
        <s v="Research &amp; Development"/>
        <s v="Sales"/>
      </sharedItems>
    </cacheField>
    <cacheField name="[Measures].[Average of YearsAtCompany]" caption="Average of YearsAtCompany" numFmtId="0" hierarchy="67" level="32767"/>
    <cacheField name="[Fact].[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Fact].[Gender].[Gender]" caption="Gender" numFmtId="0" hierarchy="13" level="1">
      <sharedItems containsSemiMixedTypes="0" containsNonDate="0" containsString="0"/>
    </cacheField>
  </cacheFields>
  <cacheHierarchies count="68">
    <cacheHierarchy uniqueName="[Fact].[EmpID]" caption="EmpID" attribute="1" defaultMemberUniqueName="[Fact].[EmpID].[All]" allUniqueName="[Fact].[EmpID].[All]" dimensionUniqueName="[Fact]" displayFolder="" count="2" memberValueDatatype="130" unbalanced="0"/>
    <cacheHierarchy uniqueName="[Fact].[Age]" caption="Age" attribute="1" defaultMemberUniqueName="[Fact].[Age].[All]" allUniqueName="[Fact].[Age].[All]" dimensionUniqueName="[Fact]" displayFolder="" count="2"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2" memberValueDatatype="130" unbalanced="0"/>
    <cacheHierarchy uniqueName="[Fact].[BusinessTravel]" caption="BusinessTravel" attribute="1" defaultMemberUniqueName="[Fact].[BusinessTravel].[All]" allUniqueName="[Fact].[BusinessTravel].[All]" dimensionUniqueName="[Fact]" displayFolder="" count="2" memberValueDatatype="130" unbalanced="0"/>
    <cacheHierarchy uniqueName="[Fact].[DailyRate]" caption="DailyRate" attribute="1" defaultMemberUniqueName="[Fact].[DailyRate].[All]" allUniqueName="[Fact].[DailyRate].[All]" dimensionUniqueName="[Fact]" displayFolder="" count="2" memberValueDatatype="20" unbalanced="0"/>
    <cacheHierarchy uniqueName="[Fact].[Department]" caption="Department" attribute="1" defaultMemberUniqueName="[Fact].[Department].[All]" allUniqueName="[Fact].[Department].[All]" dimensionUniqueName="[Fact]" displayFolder="" count="2" memberValueDatatype="130" unbalanced="0">
      <fieldsUsage count="2">
        <fieldUsage x="-1"/>
        <fieldUsage x="0"/>
      </fieldsUsage>
    </cacheHierarchy>
    <cacheHierarchy uniqueName="[Fact].[DistanceFromHome]" caption="DistanceFromHome" attribute="1" defaultMemberUniqueName="[Fact].[DistanceFromHome].[All]" allUniqueName="[Fact].[DistanceFromHome].[All]" dimensionUniqueName="[Fact]" displayFolder="" count="2" memberValueDatatype="20" unbalanced="0"/>
    <cacheHierarchy uniqueName="[Fact].[Education]" caption="Education" attribute="1" defaultMemberUniqueName="[Fact].[Education].[All]" allUniqueName="[Fact].[Education].[All]" dimensionUniqueName="[Fact]" displayFolder="" count="2"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2" memberValueDatatype="20" unbalanced="0"/>
    <cacheHierarchy uniqueName="[Fact].[EmployeeNumber]" caption="EmployeeNumber" attribute="1" defaultMemberUniqueName="[Fact].[EmployeeNumber].[All]" allUniqueName="[Fact].[EmployeeNumber].[All]" dimensionUniqueName="[Fact]" displayFolder="" count="2" memberValueDatatype="20" unbalanced="0"/>
    <cacheHierarchy uniqueName="[Fact].[EnvironmentSatisfaction]" caption="EnvironmentSatisfaction" attribute="1" defaultMemberUniqueName="[Fact].[EnvironmentSatisfaction].[All]" allUniqueName="[Fact].[EnvironmentSatisfaction].[All]" dimensionUniqueName="[Fact]" displayFolder="" count="2" memberValueDatatype="20" unbalanced="0"/>
    <cacheHierarchy uniqueName="[Fact].[Gender]" caption="Gender" attribute="1" defaultMemberUniqueName="[Fact].[Gender].[All]" allUniqueName="[Fact].[Gender].[All]" dimensionUniqueName="[Fact]" displayFolder="" count="2" memberValueDatatype="130" unbalanced="0">
      <fieldsUsage count="2">
        <fieldUsage x="-1"/>
        <fieldUsage x="3"/>
      </fieldsUsage>
    </cacheHierarchy>
    <cacheHierarchy uniqueName="[Fact].[HourlyRate]" caption="HourlyRate" attribute="1" defaultMemberUniqueName="[Fact].[HourlyRate].[All]" allUniqueName="[Fact].[HourlyRate].[All]" dimensionUniqueName="[Fact]" displayFolder="" count="2" memberValueDatatype="20" unbalanced="0"/>
    <cacheHierarchy uniqueName="[Fact].[JobInvolvement]" caption="JobInvolvement" attribute="1" defaultMemberUniqueName="[Fact].[JobInvolvement].[All]" allUniqueName="[Fact].[JobInvolvement].[All]" dimensionUniqueName="[Fact]" displayFolder="" count="2" memberValueDatatype="20" unbalanced="0"/>
    <cacheHierarchy uniqueName="[Fact].[JobLevel]" caption="JobLevel" attribute="1" defaultMemberUniqueName="[Fact].[JobLevel].[All]" allUniqueName="[Fact].[JobLevel].[All]" dimensionUniqueName="[Fact]" displayFolder="" count="2" memberValueDatatype="20" unbalanced="0"/>
    <cacheHierarchy uniqueName="[Fact].[JobRole]" caption="JobRole" attribute="1" defaultMemberUniqueName="[Fact].[JobRole].[All]" allUniqueName="[Fact].[JobRole].[All]" dimensionUniqueName="[Fact]" displayFolder="" count="2" memberValueDatatype="130" unbalanced="0">
      <fieldsUsage count="2">
        <fieldUsage x="-1"/>
        <fieldUsage x="2"/>
      </fieldsUsage>
    </cacheHierarchy>
    <cacheHierarchy uniqueName="[Fact].[JobSatisfaction]" caption="JobSatisfaction" attribute="1" defaultMemberUniqueName="[Fact].[JobSatisfaction].[All]" allUniqueName="[Fact].[JobSatisfaction].[All]" dimensionUniqueName="[Fact]" displayFolder="" count="2"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2"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2" memberValueDatatype="20" unbalanced="0"/>
    <cacheHierarchy uniqueName="[Fact].[NumCompaniesWorked]" caption="NumCompaniesWorked" attribute="1" defaultMemberUniqueName="[Fact].[NumCompaniesWorked].[All]" allUniqueName="[Fact].[NumCompaniesWorked].[All]" dimensionUniqueName="[Fact]" displayFolder="" count="2" memberValueDatatype="20" unbalanced="0"/>
    <cacheHierarchy uniqueName="[Fact].[Over18]" caption="Over18" attribute="1" defaultMemberUniqueName="[Fact].[Over18].[All]" allUniqueName="[Fact].[Over18].[All]" dimensionUniqueName="[Fact]" displayFolder="" count="2"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2" memberValueDatatype="20" unbalanced="0"/>
    <cacheHierarchy uniqueName="[Fact].[PerformanceRating]" caption="PerformanceRating" attribute="1" defaultMemberUniqueName="[Fact].[PerformanceRating].[All]" allUniqueName="[Fact].[PerformanceRating].[All]" dimensionUniqueName="[Fact]" displayFolder="" count="2" memberValueDatatype="20" unbalanced="0"/>
    <cacheHierarchy uniqueName="[Fact].[RelationshipSatisfaction]" caption="RelationshipSatisfaction" attribute="1" defaultMemberUniqueName="[Fact].[RelationshipSatisfaction].[All]" allUniqueName="[Fact].[RelationshipSatisfaction].[All]" dimensionUniqueName="[Fact]" displayFolder="" count="2" memberValueDatatype="20" unbalanced="0"/>
    <cacheHierarchy uniqueName="[Fact].[StandardHours]" caption="StandardHours" attribute="1" defaultMemberUniqueName="[Fact].[StandardHours].[All]" allUniqueName="[Fact].[StandardHours].[All]" dimensionUniqueName="[Fact]" displayFolder="" count="2" memberValueDatatype="20" unbalanced="0"/>
    <cacheHierarchy uniqueName="[Fact].[StockOptionLevel]" caption="StockOptionLevel" attribute="1" defaultMemberUniqueName="[Fact].[StockOptionLevel].[All]" allUniqueName="[Fact].[StockOptionLevel].[All]" dimensionUniqueName="[Fact]" displayFolder="" count="2" memberValueDatatype="20" unbalanced="0"/>
    <cacheHierarchy uniqueName="[Fact].[TotalWorkingYears]" caption="TotalWorkingYears" attribute="1" defaultMemberUniqueName="[Fact].[TotalWorkingYears].[All]" allUniqueName="[Fact].[TotalWorkingYears].[All]" dimensionUniqueName="[Fact]" displayFolder="" count="2" memberValueDatatype="20" unbalanced="0"/>
    <cacheHierarchy uniqueName="[Fact].[TrainingTimesLastYear]" caption="TrainingTimesLastYear" attribute="1" defaultMemberUniqueName="[Fact].[TrainingTimesLastYear].[All]" allUniqueName="[Fact].[TrainingTimesLastYear].[All]" dimensionUniqueName="[Fact]" displayFolder="" count="2" memberValueDatatype="20" unbalanced="0"/>
    <cacheHierarchy uniqueName="[Fact].[WorkLifeBalance]" caption="WorkLifeBalance" attribute="1" defaultMemberUniqueName="[Fact].[WorkLifeBalance].[All]" allUniqueName="[Fact].[WorkLifeBalance].[All]" dimensionUniqueName="[Fact]" displayFolder="" count="2" memberValueDatatype="20" unbalanced="0"/>
    <cacheHierarchy uniqueName="[Fact].[YearsAtCompany]" caption="YearsAtCompany" attribute="1" defaultMemberUniqueName="[Fact].[YearsAtCompany].[All]" allUniqueName="[Fact].[YearsAtCompany].[All]" dimensionUniqueName="[Fact]" displayFolder="" count="2" memberValueDatatype="20" unbalanced="0"/>
    <cacheHierarchy uniqueName="[Fact].[YearsInCurrentRole]" caption="YearsInCurrentRole" attribute="1" defaultMemberUniqueName="[Fact].[YearsInCurrentRole].[All]" allUniqueName="[Fact].[YearsInCurrentRole].[All]" dimensionUniqueName="[Fact]" displayFolder="" count="2" memberValueDatatype="20" unbalanced="0"/>
    <cacheHierarchy uniqueName="[Fact].[YearsSinceLastPromotion]" caption="YearsSinceLastPromotion" attribute="1" defaultMemberUniqueName="[Fact].[YearsSinceLastPromotion].[All]" allUniqueName="[Fact].[YearsSinceLastPromotion].[All]" dimensionUniqueName="[Fact]" displayFolder="" count="2" memberValueDatatype="20" unbalanced="0"/>
    <cacheHierarchy uniqueName="[Fact].[YearsWithCurrManager]" caption="YearsWithCurrManager" attribute="1" defaultMemberUniqueName="[Fact].[YearsWithCurrManager].[All]" allUniqueName="[Fact].[YearsWithCurrManager].[All]" dimensionUniqueName="[Fact]" displayFolder="" count="2"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2">
    <dimension name="Fact" uniqueName="[Fact]" caption="Fact"/>
    <dimension measure="1" name="Measures" uniqueName="[Measures]" caption="Measures"/>
  </dimensions>
  <measureGroups count="1">
    <measureGroup name="Fact" caption="Fac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49216550926" backgroundQuery="1" createdVersion="3" refreshedVersion="8" minRefreshableVersion="3" recordCount="0" supportSubquery="1" supportAdvancedDrill="1" xr:uid="{22A4DBDD-C0AB-4CB6-96C1-BBBC6DAF37F6}">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2"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2"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2"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2" memberValueDatatype="130" unbalanced="0"/>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0"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2"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0"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Sum of EmployeeCount]" caption="Sum of EmployeeCount" measure="1" displayFolder="" measureGroup="Fact" count="0">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extLst>
        <ext xmlns:x15="http://schemas.microsoft.com/office/spreadsheetml/2010/11/main" uri="{B97F6D7D-B522-45F9-BDA1-12C45D357490}">
          <x15:cacheHierarchy aggregatedColumn="25"/>
        </ext>
      </extLst>
    </cacheHierarchy>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77651161"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57475694446" backgroundQuery="1" createdVersion="3" refreshedVersion="8" minRefreshableVersion="3" recordCount="0" supportSubquery="1" supportAdvancedDrill="1" xr:uid="{5A28FECE-A60F-43D3-9BD4-3972BFE3B4B0}">
  <cacheSource type="external" connectionId="2">
    <extLst>
      <ext xmlns:x14="http://schemas.microsoft.com/office/spreadsheetml/2009/9/main" uri="{F057638F-6D5F-4e77-A914-E7F072B9BCA8}">
        <x14:sourceConnection name="ThisWorkbookDataModel"/>
      </ext>
    </extLst>
  </cacheSource>
  <cacheFields count="0"/>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0" memberValueDatatype="130" unbalanced="0"/>
    <cacheHierarchy uniqueName="[Fact].[Attrition]" caption="Attrition" attribute="1" defaultMemberUniqueName="[Fact].[Attrition].[All]" allUniqueName="[Fact].[Attrition].[All]" dimensionUniqueName="[Fact]" displayFolder="" count="2" memberValueDatatype="130" unbalanced="0"/>
    <cacheHierarchy uniqueName="[Fact].[BusinessTravel]" caption="BusinessTravel" attribute="1" defaultMemberUniqueName="[Fact].[BusinessTravel].[All]" allUniqueName="[Fact].[BusinessTravel].[All]" dimensionUniqueName="[Fact]" displayFolder="" count="0"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0"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0"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0" memberValueDatatype="130" unbalanced="0"/>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2"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0"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2"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202596349"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a ahmed" refreshedDate="46270.666232291667" backgroundQuery="1" createdVersion="3" refreshedVersion="8" minRefreshableVersion="3" recordCount="0" supportSubquery="1" supportAdvancedDrill="1" xr:uid="{1E8EB50F-7C09-465C-A4F0-13E32CE8C87E}">
  <cacheSource type="external" connectionId="2">
    <extLst>
      <ext xmlns:x14="http://schemas.microsoft.com/office/spreadsheetml/2009/9/main" uri="{F057638F-6D5F-4e77-A914-E7F072B9BCA8}">
        <x14:sourceConnection name="ThisWorkbookDataModel"/>
      </ext>
    </extLst>
  </cacheSource>
  <cacheFields count="0"/>
  <cacheHierarchies count="68">
    <cacheHierarchy uniqueName="[Fact].[EmpID]" caption="EmpID" attribute="1" defaultMemberUniqueName="[Fact].[EmpID].[All]" allUniqueName="[Fact].[EmpID].[All]" dimensionUniqueName="[Fact]" displayFolder="" count="0" memberValueDatatype="130" unbalanced="0"/>
    <cacheHierarchy uniqueName="[Fact].[Age]" caption="Age" attribute="1" defaultMemberUniqueName="[Fact].[Age].[All]" allUniqueName="[Fact].[Age].[All]" dimensionUniqueName="[Fact]" displayFolder="" count="0" memberValueDatatype="20" unbalanced="0"/>
    <cacheHierarchy uniqueName="[Fact].[AgeGroup]" caption="AgeGroup" attribute="1" defaultMemberUniqueName="[Fact].[AgeGroup].[All]" allUniqueName="[Fact].[AgeGroup].[All]" dimensionUniqueName="[Fact]" displayFolder="" count="0" memberValueDatatype="130" unbalanced="0"/>
    <cacheHierarchy uniqueName="[Fact].[Attrition]" caption="Attrition" attribute="1" defaultMemberUniqueName="[Fact].[Attrition].[All]" allUniqueName="[Fact].[Attrition].[All]" dimensionUniqueName="[Fact]" displayFolder="" count="0" memberValueDatatype="130" unbalanced="0"/>
    <cacheHierarchy uniqueName="[Fact].[BusinessTravel]" caption="BusinessTravel" attribute="1" defaultMemberUniqueName="[Fact].[BusinessTravel].[All]" allUniqueName="[Fact].[BusinessTravel].[All]" dimensionUniqueName="[Fact]" displayFolder="" count="2" memberValueDatatype="130" unbalanced="0"/>
    <cacheHierarchy uniqueName="[Fact].[DailyRate]" caption="DailyRate" attribute="1" defaultMemberUniqueName="[Fact].[DailyRate].[All]" allUniqueName="[Fact].[DailyRate].[All]" dimensionUniqueName="[Fact]" displayFolder="" count="0" memberValueDatatype="20" unbalanced="0"/>
    <cacheHierarchy uniqueName="[Fact].[Department]" caption="Department" attribute="1" defaultMemberUniqueName="[Fact].[Department].[All]" allUniqueName="[Fact].[Department].[All]" dimensionUniqueName="[Fact]" displayFolder="" count="0" memberValueDatatype="130" unbalanced="0"/>
    <cacheHierarchy uniqueName="[Fact].[DistanceFromHome]" caption="DistanceFromHome" attribute="1" defaultMemberUniqueName="[Fact].[DistanceFromHome].[All]" allUniqueName="[Fact].[DistanceFromHome].[All]" dimensionUniqueName="[Fact]" displayFolder="" count="0" memberValueDatatype="20" unbalanced="0"/>
    <cacheHierarchy uniqueName="[Fact].[Education]" caption="Education" attribute="1" defaultMemberUniqueName="[Fact].[Education].[All]" allUniqueName="[Fact].[Education].[All]" dimensionUniqueName="[Fact]" displayFolder="" count="0" memberValueDatatype="20" unbalanced="0"/>
    <cacheHierarchy uniqueName="[Fact].[EducationField]" caption="EducationField" attribute="1" defaultMemberUniqueName="[Fact].[EducationField].[All]" allUniqueName="[Fact].[EducationField].[All]" dimensionUniqueName="[Fact]" displayFolder="" count="0" memberValueDatatype="130" unbalanced="0"/>
    <cacheHierarchy uniqueName="[Fact].[EmployeeCount]" caption="EmployeeCount" attribute="1" defaultMemberUniqueName="[Fact].[EmployeeCount].[All]" allUniqueName="[Fact].[EmployeeCount].[All]" dimensionUniqueName="[Fact]" displayFolder="" count="0" memberValueDatatype="20" unbalanced="0"/>
    <cacheHierarchy uniqueName="[Fact].[EmployeeNumber]" caption="EmployeeNumber" attribute="1" defaultMemberUniqueName="[Fact].[EmployeeNumber].[All]" allUniqueName="[Fact].[EmployeeNumber].[All]" dimensionUniqueName="[Fact]" displayFolder="" count="0" memberValueDatatype="20" unbalanced="0"/>
    <cacheHierarchy uniqueName="[Fact].[EnvironmentSatisfaction]" caption="EnvironmentSatisfaction" attribute="1" defaultMemberUniqueName="[Fact].[EnvironmentSatisfaction].[All]" allUniqueName="[Fact].[EnvironmentSatisfaction].[All]" dimensionUniqueName="[Fact]" displayFolder="" count="0" memberValueDatatype="20" unbalanced="0"/>
    <cacheHierarchy uniqueName="[Fact].[Gender]" caption="Gender" attribute="1" defaultMemberUniqueName="[Fact].[Gender].[All]" allUniqueName="[Fact].[Gender].[All]" dimensionUniqueName="[Fact]" displayFolder="" count="0" memberValueDatatype="130" unbalanced="0"/>
    <cacheHierarchy uniqueName="[Fact].[HourlyRate]" caption="HourlyRate" attribute="1" defaultMemberUniqueName="[Fact].[HourlyRate].[All]" allUniqueName="[Fact].[HourlyRate].[All]" dimensionUniqueName="[Fact]" displayFolder="" count="0" memberValueDatatype="20" unbalanced="0"/>
    <cacheHierarchy uniqueName="[Fact].[JobInvolvement]" caption="JobInvolvement" attribute="1" defaultMemberUniqueName="[Fact].[JobInvolvement].[All]" allUniqueName="[Fact].[JobInvolvement].[All]" dimensionUniqueName="[Fact]" displayFolder="" count="0" memberValueDatatype="20" unbalanced="0"/>
    <cacheHierarchy uniqueName="[Fact].[JobLevel]" caption="JobLevel" attribute="1" defaultMemberUniqueName="[Fact].[JobLevel].[All]" allUniqueName="[Fact].[JobLevel].[All]" dimensionUniqueName="[Fact]" displayFolder="" count="0" memberValueDatatype="20" unbalanced="0"/>
    <cacheHierarchy uniqueName="[Fact].[JobRole]" caption="JobRole" attribute="1" defaultMemberUniqueName="[Fact].[JobRole].[All]" allUniqueName="[Fact].[JobRole].[All]" dimensionUniqueName="[Fact]" displayFolder="" count="0" memberValueDatatype="130" unbalanced="0"/>
    <cacheHierarchy uniqueName="[Fact].[JobSatisfaction]" caption="JobSatisfaction" attribute="1" defaultMemberUniqueName="[Fact].[JobSatisfaction].[All]" allUniqueName="[Fact].[JobSatisfaction].[All]" dimensionUniqueName="[Fact]" displayFolder="" count="0" memberValueDatatype="20" unbalanced="0"/>
    <cacheHierarchy uniqueName="[Fact].[MaritalStatus]" caption="MaritalStatus" attribute="1" defaultMemberUniqueName="[Fact].[MaritalStatus].[All]" allUniqueName="[Fact].[MaritalStatus].[All]" dimensionUniqueName="[Fact]" displayFolder="" count="0" memberValueDatatype="130" unbalanced="0"/>
    <cacheHierarchy uniqueName="[Fact].[MonthlyIncome]" caption="MonthlyIncome" attribute="1" defaultMemberUniqueName="[Fact].[MonthlyIncome].[All]" allUniqueName="[Fact].[MonthlyIncome].[All]" dimensionUniqueName="[Fact]" displayFolder="" count="0" memberValueDatatype="20" unbalanced="0"/>
    <cacheHierarchy uniqueName="[Fact].[SalarySlab]" caption="SalarySlab" attribute="1" defaultMemberUniqueName="[Fact].[SalarySlab].[All]" allUniqueName="[Fact].[SalarySlab].[All]" dimensionUniqueName="[Fact]" displayFolder="" count="0" memberValueDatatype="130" unbalanced="0"/>
    <cacheHierarchy uniqueName="[Fact].[MonthlyRate]" caption="MonthlyRate" attribute="1" defaultMemberUniqueName="[Fact].[MonthlyRate].[All]" allUniqueName="[Fact].[MonthlyRate].[All]" dimensionUniqueName="[Fact]" displayFolder="" count="0" memberValueDatatype="20" unbalanced="0"/>
    <cacheHierarchy uniqueName="[Fact].[NumCompaniesWorked]" caption="NumCompaniesWorked" attribute="1" defaultMemberUniqueName="[Fact].[NumCompaniesWorked].[All]" allUniqueName="[Fact].[NumCompaniesWorked].[All]" dimensionUniqueName="[Fact]" displayFolder="" count="0" memberValueDatatype="20" unbalanced="0"/>
    <cacheHierarchy uniqueName="[Fact].[Over18]" caption="Over18" attribute="1" defaultMemberUniqueName="[Fact].[Over18].[All]" allUniqueName="[Fact].[Over18].[All]" dimensionUniqueName="[Fact]" displayFolder="" count="0" memberValueDatatype="130" unbalanced="0"/>
    <cacheHierarchy uniqueName="[Fact].[OverTime]" caption="OverTime" attribute="1" defaultMemberUniqueName="[Fact].[OverTime].[All]" allUniqueName="[Fact].[OverTime].[All]" dimensionUniqueName="[Fact]" displayFolder="" count="0" memberValueDatatype="130" unbalanced="0"/>
    <cacheHierarchy uniqueName="[Fact].[PercentSalaryHike]" caption="PercentSalaryHike" attribute="1" defaultMemberUniqueName="[Fact].[PercentSalaryHike].[All]" allUniqueName="[Fact].[PercentSalaryHike].[All]" dimensionUniqueName="[Fact]" displayFolder="" count="0" memberValueDatatype="20" unbalanced="0"/>
    <cacheHierarchy uniqueName="[Fact].[PerformanceRating]" caption="PerformanceRating" attribute="1" defaultMemberUniqueName="[Fact].[PerformanceRating].[All]" allUniqueName="[Fact].[PerformanceRating].[All]" dimensionUniqueName="[Fact]" displayFolder="" count="0" memberValueDatatype="20" unbalanced="0"/>
    <cacheHierarchy uniqueName="[Fact].[RelationshipSatisfaction]" caption="RelationshipSatisfaction" attribute="1" defaultMemberUniqueName="[Fact].[RelationshipSatisfaction].[All]" allUniqueName="[Fact].[RelationshipSatisfaction].[All]" dimensionUniqueName="[Fact]" displayFolder="" count="0" memberValueDatatype="20" unbalanced="0"/>
    <cacheHierarchy uniqueName="[Fact].[StandardHours]" caption="StandardHours" attribute="1" defaultMemberUniqueName="[Fact].[StandardHours].[All]" allUniqueName="[Fact].[StandardHours].[All]" dimensionUniqueName="[Fact]" displayFolder="" count="0" memberValueDatatype="20" unbalanced="0"/>
    <cacheHierarchy uniqueName="[Fact].[StockOptionLevel]" caption="StockOptionLevel" attribute="1" defaultMemberUniqueName="[Fact].[StockOptionLevel].[All]" allUniqueName="[Fact].[StockOptionLevel].[All]" dimensionUniqueName="[Fact]" displayFolder="" count="0" memberValueDatatype="20" unbalanced="0"/>
    <cacheHierarchy uniqueName="[Fact].[TotalWorkingYears]" caption="TotalWorkingYears" attribute="1" defaultMemberUniqueName="[Fact].[TotalWorkingYears].[All]" allUniqueName="[Fact].[TotalWorkingYears].[All]" dimensionUniqueName="[Fact]" displayFolder="" count="0" memberValueDatatype="20" unbalanced="0"/>
    <cacheHierarchy uniqueName="[Fact].[TrainingTimesLastYear]" caption="TrainingTimesLastYear" attribute="1" defaultMemberUniqueName="[Fact].[TrainingTimesLastYear].[All]" allUniqueName="[Fact].[TrainingTimesLastYear].[All]" dimensionUniqueName="[Fact]" displayFolder="" count="0" memberValueDatatype="20" unbalanced="0"/>
    <cacheHierarchy uniqueName="[Fact].[WorkLifeBalance]" caption="WorkLifeBalance" attribute="1" defaultMemberUniqueName="[Fact].[WorkLifeBalance].[All]" allUniqueName="[Fact].[WorkLifeBalance].[All]" dimensionUniqueName="[Fact]" displayFolder="" count="0" memberValueDatatype="20" unbalanced="0"/>
    <cacheHierarchy uniqueName="[Fact].[YearsAtCompany]" caption="YearsAtCompany" attribute="1" defaultMemberUniqueName="[Fact].[YearsAtCompany].[All]" allUniqueName="[Fact].[YearsAtCompany].[All]" dimensionUniqueName="[Fact]" displayFolder="" count="0" memberValueDatatype="20" unbalanced="0"/>
    <cacheHierarchy uniqueName="[Fact].[YearsInCurrentRole]" caption="YearsInCurrentRole" attribute="1" defaultMemberUniqueName="[Fact].[YearsInCurrentRole].[All]" allUniqueName="[Fact].[YearsInCurrentRole].[All]" dimensionUniqueName="[Fact]" displayFolder="" count="0" memberValueDatatype="20" unbalanced="0"/>
    <cacheHierarchy uniqueName="[Fact].[YearsSinceLastPromotion]" caption="YearsSinceLastPromotion" attribute="1" defaultMemberUniqueName="[Fact].[YearsSinceLastPromotion].[All]" allUniqueName="[Fact].[YearsSinceLastPromotion].[All]" dimensionUniqueName="[Fact]" displayFolder="" count="0" memberValueDatatype="20" unbalanced="0"/>
    <cacheHierarchy uniqueName="[Fact].[YearsWithCurrManager]" caption="YearsWithCurrManager" attribute="1" defaultMemberUniqueName="[Fact].[YearsWithCurrManager].[All]" allUniqueName="[Fact].[YearsWithCurrManager].[All]" dimensionUniqueName="[Fact]" displayFolder="" count="0" memberValueDatatype="5" unbalanced="0"/>
    <cacheHierarchy uniqueName="[Measures].[total employee]" caption="total employee" measure="1" displayFolder="" measureGroup="Fact" count="0"/>
    <cacheHierarchy uniqueName="[Measures].[Attration rate ]" caption="Attration rate " measure="1" displayFolder="" measureGroup="Fact" count="0"/>
    <cacheHierarchy uniqueName="[Measures].[overtime rate ]" caption="overtime rate " measure="1" displayFolder="" measureGroup="Fact" count="0"/>
    <cacheHierarchy uniqueName="[Measures].[satsfaction score ]" caption="satsfaction score " measure="1" displayFolder="" measureGroup="Fact" count="0"/>
    <cacheHierarchy uniqueName="[Measures].[monthly income]" caption="monthly income" measure="1" displayFolder="" measureGroup="Fact" count="0"/>
    <cacheHierarchy uniqueName="[Measures].[count of employee with overtime]" caption="count of employee with overtime" measure="1" displayFolder="" measureGroup="Fact" count="0"/>
    <cacheHierarchy uniqueName="[Measures].[over time rate ]" caption="over time rate " measure="1" displayFolder="" measureGroup="Fact" count="0"/>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Sum of EmployeeCount]" caption="Sum of EmployeeCount" measure="1" displayFolder="" measureGroup="Fact" count="0" hidden="1">
      <extLst>
        <ext xmlns:x15="http://schemas.microsoft.com/office/spreadsheetml/2010/11/main" uri="{B97F6D7D-B522-45F9-BDA1-12C45D357490}">
          <x15:cacheHierarchy aggregatedColumn="10"/>
        </ext>
      </extLst>
    </cacheHierarchy>
    <cacheHierarchy uniqueName="[Measures].[Sum of Age]" caption="Sum of Age" measure="1" displayFolder="" measureGroup="Fact" count="0" hidden="1">
      <extLst>
        <ext xmlns:x15="http://schemas.microsoft.com/office/spreadsheetml/2010/11/main" uri="{B97F6D7D-B522-45F9-BDA1-12C45D357490}">
          <x15:cacheHierarchy aggregatedColumn="1"/>
        </ext>
      </extLst>
    </cacheHierarchy>
    <cacheHierarchy uniqueName="[Measures].[Count of AgeGroup]" caption="Count of AgeGroup" measure="1" displayFolder="" measureGroup="Fact" count="0" hidden="1">
      <extLst>
        <ext xmlns:x15="http://schemas.microsoft.com/office/spreadsheetml/2010/11/main" uri="{B97F6D7D-B522-45F9-BDA1-12C45D357490}">
          <x15:cacheHierarchy aggregatedColumn="2"/>
        </ext>
      </extLst>
    </cacheHierarchy>
    <cacheHierarchy uniqueName="[Measures].[Sum of DistanceFromHome]" caption="Sum of DistanceFromHome" measure="1" displayFolder="" measureGroup="Fact" count="0" hidden="1">
      <extLst>
        <ext xmlns:x15="http://schemas.microsoft.com/office/spreadsheetml/2010/11/main" uri="{B97F6D7D-B522-45F9-BDA1-12C45D357490}">
          <x15:cacheHierarchy aggregatedColumn="7"/>
        </ext>
      </extLst>
    </cacheHierarchy>
    <cacheHierarchy uniqueName="[Measures].[Sum of YearsInCurrentRole]" caption="Sum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Average of YearsInCurrentRole]" caption="Average of YearsInCurrentRole" measure="1" displayFolder="" measureGroup="Fact" count="0" hidden="1">
      <extLst>
        <ext xmlns:x15="http://schemas.microsoft.com/office/spreadsheetml/2010/11/main" uri="{B97F6D7D-B522-45F9-BDA1-12C45D357490}">
          <x15:cacheHierarchy aggregatedColumn="35"/>
        </ext>
      </extLst>
    </cacheHierarchy>
    <cacheHierarchy uniqueName="[Measures].[Count of Department]" caption="Count of Department" measure="1" displayFolder="" measureGroup="Fact" count="0" hidden="1">
      <extLst>
        <ext xmlns:x15="http://schemas.microsoft.com/office/spreadsheetml/2010/11/main" uri="{B97F6D7D-B522-45F9-BDA1-12C45D357490}">
          <x15:cacheHierarchy aggregatedColumn="6"/>
        </ext>
      </extLst>
    </cacheHierarchy>
    <cacheHierarchy uniqueName="[Measures].[Distinct Count of Department]" caption="Distinct Count of Department" measure="1" displayFolder="" measureGroup="Fact" count="0" hidden="1">
      <extLst>
        <ext xmlns:x15="http://schemas.microsoft.com/office/spreadsheetml/2010/11/main" uri="{B97F6D7D-B522-45F9-BDA1-12C45D357490}">
          <x15:cacheHierarchy aggregatedColumn="6"/>
        </ext>
      </extLst>
    </cacheHierarchy>
    <cacheHierarchy uniqueName="[Measures].[Count of JobRole]" caption="Count of JobRole" measure="1" displayFolder="" measureGroup="Fact" count="0" hidden="1">
      <extLst>
        <ext xmlns:x15="http://schemas.microsoft.com/office/spreadsheetml/2010/11/main" uri="{B97F6D7D-B522-45F9-BDA1-12C45D357490}">
          <x15:cacheHierarchy aggregatedColumn="17"/>
        </ext>
      </extLst>
    </cacheHierarchy>
    <cacheHierarchy uniqueName="[Measures].[Distinct Count of JobRole]" caption="Distinct Count of JobRole" measure="1" displayFolder="" measureGroup="Fact" count="0" hidden="1">
      <extLst>
        <ext xmlns:x15="http://schemas.microsoft.com/office/spreadsheetml/2010/11/main" uri="{B97F6D7D-B522-45F9-BDA1-12C45D357490}">
          <x15:cacheHierarchy aggregatedColumn="17"/>
        </ext>
      </extLst>
    </cacheHierarchy>
    <cacheHierarchy uniqueName="[Measures].[Sum of EmployeeNumber]" caption="Sum of EmployeeNumber" measure="1" displayFolder="" measureGroup="Fact" count="0" hidden="1">
      <extLst>
        <ext xmlns:x15="http://schemas.microsoft.com/office/spreadsheetml/2010/11/main" uri="{B97F6D7D-B522-45F9-BDA1-12C45D357490}">
          <x15:cacheHierarchy aggregatedColumn="11"/>
        </ext>
      </extLst>
    </cacheHierarchy>
    <cacheHierarchy uniqueName="[Measures].[Sum of DailyRate]" caption="Sum of DailyRate" measure="1" displayFolder="" measureGroup="Fact" count="0" hidden="1">
      <extLst>
        <ext xmlns:x15="http://schemas.microsoft.com/office/spreadsheetml/2010/11/main" uri="{B97F6D7D-B522-45F9-BDA1-12C45D357490}">
          <x15:cacheHierarchy aggregatedColumn="5"/>
        </ext>
      </extLst>
    </cacheHierarchy>
    <cacheHierarchy uniqueName="[Measures].[Average of DailyRate]" caption="Average of DailyRate" measure="1" displayFolder="" measureGroup="Fact" count="0" hidden="1">
      <extLst>
        <ext xmlns:x15="http://schemas.microsoft.com/office/spreadsheetml/2010/11/main" uri="{B97F6D7D-B522-45F9-BDA1-12C45D357490}">
          <x15:cacheHierarchy aggregatedColumn="5"/>
        </ext>
      </extLst>
    </cacheHierarchy>
    <cacheHierarchy uniqueName="[Measures].[Sum of HourlyRate]" caption="Sum of HourlyRate" measure="1" displayFolder="" measureGroup="Fact" count="0" hidden="1">
      <extLst>
        <ext xmlns:x15="http://schemas.microsoft.com/office/spreadsheetml/2010/11/main" uri="{B97F6D7D-B522-45F9-BDA1-12C45D357490}">
          <x15:cacheHierarchy aggregatedColumn="14"/>
        </ext>
      </extLst>
    </cacheHierarchy>
    <cacheHierarchy uniqueName="[Measures].[Count of HourlyRate]" caption="Count of HourlyRate" measure="1" displayFolder="" measureGroup="Fact" count="0" hidden="1">
      <extLst>
        <ext xmlns:x15="http://schemas.microsoft.com/office/spreadsheetml/2010/11/main" uri="{B97F6D7D-B522-45F9-BDA1-12C45D357490}">
          <x15:cacheHierarchy aggregatedColumn="14"/>
        </ext>
      </extLst>
    </cacheHierarchy>
    <cacheHierarchy uniqueName="[Measures].[Average of HourlyRate]" caption="Average of HourlyRate" measure="1" displayFolder="" measureGroup="Fact" count="0" hidden="1">
      <extLst>
        <ext xmlns:x15="http://schemas.microsoft.com/office/spreadsheetml/2010/11/main" uri="{B97F6D7D-B522-45F9-BDA1-12C45D357490}">
          <x15:cacheHierarchy aggregatedColumn="14"/>
        </ext>
      </extLst>
    </cacheHierarchy>
    <cacheHierarchy uniqueName="[Measures].[Sum of WorkLifeBalance]" caption="Sum of WorkLifeBalance" measure="1" displayFolder="" measureGroup="Fact" count="0" hidden="1">
      <extLst>
        <ext xmlns:x15="http://schemas.microsoft.com/office/spreadsheetml/2010/11/main" uri="{B97F6D7D-B522-45F9-BDA1-12C45D357490}">
          <x15:cacheHierarchy aggregatedColumn="33"/>
        </ext>
      </extLst>
    </cacheHierarchy>
    <cacheHierarchy uniqueName="[Measures].[Count of OverTime]" caption="Count of OverTime" measure="1" displayFolder="" measureGroup="Fact" count="0" hidden="1">
      <extLst>
        <ext xmlns:x15="http://schemas.microsoft.com/office/spreadsheetml/2010/11/main" uri="{B97F6D7D-B522-45F9-BDA1-12C45D357490}">
          <x15:cacheHierarchy aggregatedColumn="25"/>
        </ext>
      </extLst>
    </cacheHierarchy>
    <cacheHierarchy uniqueName="[Measures].[Distinct Count of OverTime]" caption="Distinct Count of OverTime" measure="1" displayFolder="" measureGroup="Fact"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 count="0" hidden="1">
      <extLst>
        <ext xmlns:x15="http://schemas.microsoft.com/office/spreadsheetml/2010/11/main" uri="{B97F6D7D-B522-45F9-BDA1-12C45D357490}">
          <x15:cacheHierarchy aggregatedColumn="34"/>
        </ext>
      </extLst>
    </cacheHierarchy>
    <cacheHierarchy uniqueName="[Measures].[Average of YearsAtCompany]" caption="Average of YearsAtCompany" measure="1" displayFolder="" measureGroup="Fact"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155318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3DFD5-49BE-4FB5-83AE-512B4AE17774}" name="avg years at company by roles " cacheId="1378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BE1:BF10" firstHeaderRow="1" firstDataRow="1" firstDataCol="1"/>
  <pivotFields count="4">
    <pivotField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8"/>
    </i>
    <i>
      <x v="2"/>
    </i>
    <i>
      <x v="6"/>
    </i>
    <i>
      <x v="1"/>
    </i>
    <i>
      <x v="7"/>
    </i>
    <i>
      <x v="4"/>
    </i>
    <i>
      <x/>
    </i>
    <i>
      <x v="5"/>
    </i>
    <i>
      <x v="3"/>
    </i>
  </rowItems>
  <colItems count="1">
    <i/>
  </colItems>
  <dataFields count="1">
    <dataField name="Average of YearsAtCompany" fld="1" subtotal="average" baseField="0" baseItem="0" numFmtId="2"/>
  </dataFields>
  <formats count="2">
    <format dxfId="1049">
      <pivotArea dataOnly="0" labelOnly="1" outline="0" axis="axisValues" fieldPosition="0"/>
    </format>
    <format dxfId="1048">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F96E7B-073A-4D82-812E-989624F83C5F}" name="PivotTable28" cacheId="1378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Z6:AZ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2">
    <format dxfId="1052">
      <pivotArea dataOnly="0" labelOnly="1" outline="0" axis="axisValues" fieldPosition="0"/>
    </format>
    <format dxfId="1051">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41D31F-B961-4426-A4BE-0437D76A3058}" name="over time rate by department" cacheId="1377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BB1:BC4"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numFmtId="9"/>
  </dataFields>
  <formats count="2">
    <format dxfId="1053">
      <pivotArea dataOnly="0" labelOnly="1" outline="0" axis="axisValues" fieldPosition="0"/>
    </format>
    <format dxfId="1050">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140EA1-76DD-439F-9FB0-1466AEBAC1F9}" name="nom of employees who work overtime" cacheId="1377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Z1:AZ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2">
    <format dxfId="1083">
      <pivotArea dataOnly="0" labelOnly="1" outline="0" axis="axisValues" fieldPosition="0"/>
    </format>
    <format dxfId="1054">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F7DBB-81F9-4CE5-8E62-E5582DA112F0}" name="departments by avg daily rate " cacheId="1377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W1:AX1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x v="8"/>
    </i>
  </rowItems>
  <colItems count="1">
    <i/>
  </colItems>
  <dataFields count="1">
    <dataField fld="1" subtotal="count" baseField="0" baseItem="0"/>
  </dataField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C80060-B64E-4F4F-A8FA-9F8C34B25792}" name="npm of employee for each dep" cacheId="1373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T1:AU4"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2"/>
    </i>
    <i>
      <x v="1"/>
    </i>
  </rowItems>
  <colItems count="1">
    <i/>
  </colItems>
  <dataFields count="1">
    <dataField fld="1" subtotal="count" baseField="0" baseItem="0"/>
  </dataFields>
  <formats count="2">
    <format dxfId="1081">
      <pivotArea dataOnly="0" labelOnly="1" outline="0" axis="axisValues" fieldPosition="0"/>
    </format>
    <format dxfId="1082">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2F1EB1-1C91-4915-B729-FFCDF6D0828C}" name="PivotTable22" cacheId="137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JobRole" fld="0" subtotal="count" baseField="0" baseItem="0">
      <extLst>
        <ext xmlns:x15="http://schemas.microsoft.com/office/spreadsheetml/2010/11/main" uri="{FABC7310-3BB5-11E1-824E-6D434824019B}">
          <x15:dataField isCountDistinct="1"/>
        </ext>
      </extLst>
    </dataField>
  </dataField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CD02ED-DF2F-42E0-8E2E-F6A7A59D0255}" name="PivotTable21" cacheId="137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Department" fld="0" subtotal="count" baseField="0" baseItem="0">
      <extLst>
        <ext xmlns:x15="http://schemas.microsoft.com/office/spreadsheetml/2010/11/main" uri="{FABC7310-3BB5-11E1-824E-6D434824019B}">
          <x15:dataField isCountDistinct="1"/>
        </ext>
      </extLst>
    </dataField>
  </dataField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A29A19-A4EA-469D-8773-5DA9146AB35F}" name="PivotTable20" cacheId="1375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Q1:AR16"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x v="14"/>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C5118B-A25A-453A-881B-226316CAE223}" name="avg yearrs at cimpany by job level" cacheId="1373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
  <location ref="AN1:AO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Average of YearsInCurrentRole" fld="0" subtotal="average" baseField="0" baseItem="0"/>
  </dataFields>
  <formats count="2">
    <format dxfId="1079">
      <pivotArea collapsedLevelsAreSubtotals="1" fieldPosition="0">
        <references count="1">
          <reference field="1" count="2">
            <x v="0"/>
            <x v="1"/>
          </reference>
        </references>
      </pivotArea>
    </format>
    <format dxfId="1080">
      <pivotArea collapsedLevelsAreSubtotals="1" fieldPosition="0">
        <references count="1">
          <reference field="1" count="2">
            <x v="3"/>
            <x v="4"/>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9540A3-12E3-4E76-9849-D19E00B61DBB}" name="PivotTable18" cacheId="137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J1:AL4"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Fields count="1">
    <field x="-2"/>
  </colFields>
  <colItems count="2">
    <i>
      <x/>
    </i>
    <i i="1">
      <x v="1"/>
    </i>
  </colItems>
  <dataFields count="2">
    <dataField fld="0" subtotal="count" baseField="0" baseItem="0"/>
    <dataField fld="2" subtotal="count" baseField="0" baseItem="0"/>
  </dataFields>
  <formats count="3">
    <format dxfId="1076">
      <pivotArea dataOnly="0" labelOnly="1" outline="0" axis="axisValues" fieldPosition="0"/>
    </format>
    <format dxfId="1077">
      <pivotArea outline="0" collapsedLevelsAreSubtotals="1" fieldPosition="0"/>
    </format>
    <format dxfId="1078">
      <pivotArea outline="0" collapsedLevelsAreSubtotals="1" fieldPosition="0">
        <references count="1">
          <reference field="4294967294" count="1" selected="0">
            <x v="0"/>
          </reference>
        </references>
      </pivotArea>
    </format>
  </formats>
  <chartFormats count="4">
    <chartFormat chart="4"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EE5E0F-8C2E-4730-9AA4-7AA349B7CCA3}" name="years since promotion and att" cacheId="1376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G1:AH17" firstHeaderRow="1" firstDataRow="1" firstDataCol="1"/>
  <pivotFields count="3">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x v="15"/>
    </i>
  </rowItems>
  <colItems count="1">
    <i/>
  </colItems>
  <dataFields count="1">
    <dataField fld="0" subtotal="count" baseField="0" baseItem="0" numFmtId="9"/>
  </dataFields>
  <formats count="2">
    <format dxfId="1074">
      <pivotArea dataOnly="0" labelOnly="1" outline="0" axis="axisValues" fieldPosition="0"/>
    </format>
    <format dxfId="107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648649-9E35-4766-A230-2B057E28D78E}" name="female vs male " cacheId="1373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C1:AE3" firstHeaderRow="0" firstDataRow="1" firstDataCol="1"/>
  <pivotFields count="4">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2">
    <i>
      <x/>
    </i>
    <i>
      <x v="1"/>
    </i>
  </rowItems>
  <colFields count="1">
    <field x="-2"/>
  </colFields>
  <colItems count="2">
    <i>
      <x/>
    </i>
    <i i="1">
      <x v="1"/>
    </i>
  </colItems>
  <dataFields count="2">
    <dataField fld="1" subtotal="count" baseField="0" baseItem="0"/>
    <dataField fld="3" subtotal="count" baseField="0" baseItem="0"/>
  </dataFields>
  <formats count="3">
    <format dxfId="1071">
      <pivotArea dataOnly="0" labelOnly="1" outline="0" axis="axisValues" fieldPosition="0"/>
    </format>
    <format dxfId="1072">
      <pivotArea outline="0" collapsedLevelsAreSubtotals="1" fieldPosition="0"/>
    </format>
    <format dxfId="1073">
      <pivotArea outline="0" collapsedLevelsAreSubtotals="1"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2" count="1" selected="0">
            <x v="1"/>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176252A-9932-4561-9BD8-CFCF56E92B0C}" name="age group by monthly income" cacheId="1371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Z1:AA6"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4"/>
    </i>
    <i>
      <x v="3"/>
    </i>
  </rowItems>
  <colItems count="1">
    <i/>
  </colItems>
  <dataFields count="1">
    <dataField fld="1" subtotal="count" baseField="0" baseItem="0"/>
  </dataFields>
  <formats count="2">
    <format dxfId="1069">
      <pivotArea dataOnly="0" labelOnly="1" outline="0" axis="axisValues" fieldPosition="0"/>
    </format>
    <format dxfId="107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11A9556-0875-4EAA-83FD-163C311DE108}" name="attration rate by age " cacheId="1372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W1:X40" firstHeaderRow="1" firstDataRow="1" firstDataCol="1"/>
  <pivotFields count="3">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rowItems>
  <colItems count="1">
    <i/>
  </colItems>
  <dataFields count="1">
    <dataField fld="1" subtotal="count" baseField="0" baseItem="0"/>
  </dataFields>
  <formats count="2">
    <format dxfId="1067">
      <pivotArea dataOnly="0" labelOnly="1" outline="0" axis="axisValues" fieldPosition="0"/>
    </format>
    <format dxfId="106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3A73C9-26A5-45CD-B521-AA5D8CCFFBE7}" name="sat score by department" cacheId="1376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T1:U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formats count="2">
    <format dxfId="1065">
      <pivotArea dataOnly="0" labelOnly="1" outline="0" axis="axisValues" fieldPosition="0"/>
    </format>
    <format dxfId="1066">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391883-D569-4C3D-B361-A5FF7C7827DA}" name="overtime rate by job role " cacheId="1374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Q1:R1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x v="8"/>
    </i>
  </rowItems>
  <colItems count="1">
    <i/>
  </colItems>
  <dataFields count="1">
    <dataField fld="1" subtotal="count" baseField="0" baseItem="0"/>
  </dataFields>
  <formats count="1">
    <format dxfId="1064">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D0A84FB-BA4C-46B2-ADD8-D5C787B8EE51}" name="monthly income by departments" cacheId="1373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N1:O4"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i>
    <i>
      <x v="2"/>
    </i>
  </rowItems>
  <colItems count="1">
    <i/>
  </colItems>
  <dataFields count="1">
    <dataField fld="0" subtotal="count" baseField="0" baseItem="0" numFmtId="44"/>
  </dataFields>
  <formats count="2">
    <format dxfId="1062">
      <pivotArea dataOnly="0" labelOnly="1" outline="0" axis="axisValues" fieldPosition="0"/>
    </format>
    <format dxfId="1063">
      <pivotArea outline="0" collapsedLevelsAreSubtotals="1"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0"/>
          </reference>
        </references>
      </pivotArea>
    </chartFormat>
    <chartFormat chart="10" format="10">
      <pivotArea type="data" outline="0" fieldPosition="0">
        <references count="2">
          <reference field="4294967294" count="1" selected="0">
            <x v="0"/>
          </reference>
          <reference field="1" count="1" selected="0">
            <x v="1"/>
          </reference>
        </references>
      </pivotArea>
    </chartFormat>
    <chartFormat chart="10" format="11">
      <pivotArea type="data" outline="0" fieldPosition="0">
        <references count="2">
          <reference field="4294967294" count="1" selected="0">
            <x v="0"/>
          </reference>
          <reference field="1" count="1" selected="0">
            <x v="2"/>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1013FC-91C7-4DA4-B7FB-C44622126B0B}" name="att by job role" cacheId="137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K1:L10"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fld="0" subtotal="count" baseField="0" baseItem="0"/>
  </dataFields>
  <formats count="1">
    <format dxfId="106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42FB8E9-EA16-4908-9D9E-BE5F6AB86FCC}" name="monthly inconne" cacheId="137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4"/>
  </dataFields>
  <formats count="2">
    <format dxfId="1059">
      <pivotArea dataOnly="0" labelOnly="1" outline="0" axis="axisValues" fieldPosition="0"/>
    </format>
    <format dxfId="1060">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A0A6689-E0DB-46F9-B662-0867F4A7C47D}" name="PivotTable4" cacheId="137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2">
    <format dxfId="1057">
      <pivotArea dataOnly="0" labelOnly="1" outline="0" axis="axisValues" fieldPosition="0"/>
    </format>
    <format dxfId="1058">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03C8314-45F4-4AF7-9B1C-56B8FE1E1B86}" name="overtime rate" cacheId="137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056">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60B504C-4DC1-4F30-96E9-3C3D3C12779C}" name="att rate " cacheId="137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055">
      <pivotArea outline="0" collapsedLevelsAreSubtotals="1" fieldPosition="0"/>
    </format>
  </format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A862BB0-A149-4185-BEE8-763075911D98}" name="total employee" cacheId="137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Fact">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EB04279-E41D-4E96-8F6F-33DAAAAC0C3B}" sourceName="[Fact].[Department]">
  <pivotTables>
    <pivotTable tabId="5" name="total employee"/>
    <pivotTable tabId="5" name="att by job role"/>
    <pivotTable tabId="5" name="att rate "/>
    <pivotTable tabId="5" name="monthly income by departments"/>
    <pivotTable tabId="5" name="monthly inconne"/>
    <pivotTable tabId="5" name="overtime rate"/>
    <pivotTable tabId="5" name="overtime rate by job role "/>
    <pivotTable tabId="5" name="PivotTable4"/>
    <pivotTable tabId="5" name="sat score by department"/>
    <pivotTable tabId="5" name="attration rate by age "/>
    <pivotTable tabId="5" name="age group by monthly income"/>
    <pivotTable tabId="5" name="female vs male "/>
    <pivotTable tabId="5" name="years since promotion and att"/>
    <pivotTable tabId="5" name="PivotTable18"/>
    <pivotTable tabId="5" name="avg yearrs at cimpany by job level"/>
    <pivotTable tabId="5" name="PivotTable20"/>
    <pivotTable tabId="5" name="PivotTable21"/>
    <pivotTable tabId="5" name="PivotTable22"/>
    <pivotTable tabId="5" name="npm of employee for each dep"/>
    <pivotTable tabId="5" name="departments by avg daily rate "/>
    <pivotTable tabId="5" name="nom of employees who work overtime"/>
    <pivotTable tabId="5" name="over time rate by department"/>
    <pivotTable tabId="5" name="PivotTable28"/>
    <pivotTable tabId="5" name="avg years at company by roles "/>
  </pivotTables>
  <data>
    <olap pivotCacheId="377651161">
      <levels count="2">
        <level uniqueName="[Fact].[Department].[(All)]" sourceCaption="(All)" count="0"/>
        <level uniqueName="[Fact].[Department].[Department]" sourceCaption="Department" count="3">
          <ranges>
            <range startItem="0">
              <i n="[Fact].[Department].&amp;[Human Resources]" c="Human Resources"/>
              <i n="[Fact].[Department].&amp;[Research &amp; Development]" c="Research &amp; Development"/>
              <i n="[Fact].[Department].&amp;[Sales]" c="Sales"/>
            </range>
          </ranges>
        </level>
      </levels>
      <selections count="1">
        <selection n="[Fact].[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108749FC-1E94-45C4-AE86-313E20343FED}" sourceName="[Fact].[SalarySlab]">
  <pivotTables>
    <pivotTable tabId="5" name="total employee"/>
    <pivotTable tabId="5" name="att by job role"/>
    <pivotTable tabId="5" name="att rate "/>
    <pivotTable tabId="5" name="monthly income by departments"/>
    <pivotTable tabId="5" name="monthly inconne"/>
    <pivotTable tabId="5" name="overtime rate"/>
    <pivotTable tabId="5" name="overtime rate by job role "/>
    <pivotTable tabId="5" name="PivotTable4"/>
    <pivotTable tabId="5" name="sat score by department"/>
    <pivotTable tabId="5" name="attration rate by age "/>
    <pivotTable tabId="5" name="age group by monthly income"/>
    <pivotTable tabId="5" name="female vs male "/>
    <pivotTable tabId="5" name="years since promotion and att"/>
    <pivotTable tabId="5" name="PivotTable18"/>
    <pivotTable tabId="5" name="avg yearrs at cimpany by job level"/>
    <pivotTable tabId="5" name="PivotTable20"/>
    <pivotTable tabId="5" name="PivotTable21"/>
    <pivotTable tabId="5" name="PivotTable22"/>
    <pivotTable tabId="5" name="npm of employee for each dep"/>
    <pivotTable tabId="5" name="departments by avg daily rate "/>
    <pivotTable tabId="5" name="nom of employees who work overtime"/>
    <pivotTable tabId="5" name="over time rate by department"/>
    <pivotTable tabId="5" name="PivotTable28"/>
    <pivotTable tabId="5" name="avg years at company by roles "/>
  </pivotTables>
  <data>
    <olap pivotCacheId="377651161">
      <levels count="2">
        <level uniqueName="[Fact].[SalarySlab].[(All)]" sourceCaption="(All)" count="0"/>
        <level uniqueName="[Fact].[SalarySlab].[SalarySlab]" sourceCaption="SalarySlab" count="4">
          <ranges>
            <range startItem="0">
              <i n="[Fact].[SalarySlab].&amp;[10k-15k]" c="10k-15k"/>
              <i n="[Fact].[SalarySlab].&amp;[15k+]" c="15k+"/>
              <i n="[Fact].[SalarySlab].&amp;[5k-10k]" c="5k-10k"/>
              <i n="[Fact].[SalarySlab].&amp;[Upto 5k]" c="Upto 5k"/>
            </range>
          </ranges>
        </level>
      </levels>
      <selections count="1">
        <selection n="[Fact].[SalarySlab].[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730B31FF-F14A-429D-9941-AD02E65B198B}" sourceName="[Fact].[AgeGroup]">
  <pivotTables>
    <pivotTable tabId="5" name="total employee"/>
    <pivotTable tabId="5" name="att by job role"/>
    <pivotTable tabId="5" name="att rate "/>
    <pivotTable tabId="5" name="monthly income by departments"/>
    <pivotTable tabId="5" name="monthly inconne"/>
    <pivotTable tabId="5" name="overtime rate"/>
    <pivotTable tabId="5" name="overtime rate by job role "/>
    <pivotTable tabId="5" name="PivotTable4"/>
    <pivotTable tabId="5" name="sat score by department"/>
    <pivotTable tabId="5" name="attration rate by age "/>
    <pivotTable tabId="5" name="age group by monthly income"/>
    <pivotTable tabId="5" name="female vs male "/>
    <pivotTable tabId="5" name="years since promotion and att"/>
    <pivotTable tabId="5" name="PivotTable18"/>
    <pivotTable tabId="5" name="avg yearrs at cimpany by job level"/>
    <pivotTable tabId="5" name="PivotTable20"/>
    <pivotTable tabId="5" name="PivotTable21"/>
    <pivotTable tabId="5" name="PivotTable22"/>
    <pivotTable tabId="5" name="npm of employee for each dep"/>
    <pivotTable tabId="5" name="departments by avg daily rate "/>
    <pivotTable tabId="5" name="nom of employees who work overtime"/>
    <pivotTable tabId="5" name="over time rate by department"/>
    <pivotTable tabId="5" name="PivotTable28"/>
    <pivotTable tabId="5" name="avg years at company by roles "/>
  </pivotTables>
  <data>
    <olap pivotCacheId="377651161">
      <levels count="2">
        <level uniqueName="[Fact].[AgeGroup].[(All)]" sourceCaption="(All)" count="0"/>
        <level uniqueName="[Fact].[AgeGroup].[AgeGroup]" sourceCaption="AgeGroup" count="5">
          <ranges>
            <range startItem="0">
              <i n="[Fact].[AgeGroup].&amp;[18-25]" c="18-25"/>
              <i n="[Fact].[AgeGroup].&amp;[26-35]" c="26-35"/>
              <i n="[Fact].[AgeGroup].&amp;[36-45]" c="36-45"/>
              <i n="[Fact].[AgeGroup].&amp;[46-55]" c="46-55"/>
              <i n="[Fact].[AgeGroup].&amp;[55+]" c="55+"/>
            </range>
          </ranges>
        </level>
      </levels>
      <selections count="1">
        <selection n="[Fact].[Age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9C3382-06A9-49D1-AC9D-67BBAFA62CF2}" sourceName="[Fact].[Gender]">
  <pivotTables>
    <pivotTable tabId="5" name="total employee"/>
    <pivotTable tabId="5" name="age group by monthly income"/>
    <pivotTable tabId="5" name="att by job role"/>
    <pivotTable tabId="5" name="att rate "/>
    <pivotTable tabId="5" name="attration rate by age "/>
    <pivotTable tabId="5" name="avg yearrs at cimpany by job level"/>
    <pivotTable tabId="5" name="female vs male "/>
    <pivotTable tabId="5" name="npm of employee for each dep"/>
    <pivotTable tabId="5" name="monthly income by departments"/>
    <pivotTable tabId="5" name="monthly inconne"/>
    <pivotTable tabId="5" name="overtime rate"/>
    <pivotTable tabId="5" name="overtime rate by job role "/>
    <pivotTable tabId="5" name="PivotTable18"/>
    <pivotTable tabId="5" name="PivotTable20"/>
    <pivotTable tabId="5" name="PivotTable21"/>
    <pivotTable tabId="5" name="PivotTable22"/>
    <pivotTable tabId="5" name="PivotTable4"/>
    <pivotTable tabId="5" name="sat score by department"/>
    <pivotTable tabId="5" name="years since promotion and att"/>
    <pivotTable tabId="5" name="departments by avg daily rate "/>
    <pivotTable tabId="5" name="nom of employees who work overtime"/>
    <pivotTable tabId="5" name="over time rate by department"/>
    <pivotTable tabId="5" name="PivotTable28"/>
    <pivotTable tabId="5" name="avg years at company by roles "/>
  </pivotTables>
  <data>
    <olap pivotCacheId="377651161">
      <levels count="2">
        <level uniqueName="[Fact].[Gender].[(All)]" sourceCaption="(All)" count="0"/>
        <level uniqueName="[Fact].[Gender].[Gender]" sourceCaption="Gender" count="2">
          <ranges>
            <range startItem="0">
              <i n="[Fact].[Gender].&amp;[Female]" c="Female"/>
              <i n="[Fact].[Gender].&amp;[Male]" c="Male"/>
            </range>
          </ranges>
        </level>
      </levels>
      <selections count="1">
        <selection n="[Fact].[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87DF63C-C446-4C5C-8093-15E1F7E6F81F}" sourceName="[Fact].[EducationField]">
  <pivotTables>
    <pivotTable tabId="5" name="total employee"/>
    <pivotTable tabId="5" name="age group by monthly income"/>
    <pivotTable tabId="5" name="att by job role"/>
    <pivotTable tabId="5" name="att rate "/>
    <pivotTable tabId="5" name="attration rate by age "/>
    <pivotTable tabId="5" name="avg yearrs at cimpany by job level"/>
    <pivotTable tabId="5" name="female vs male "/>
    <pivotTable tabId="5" name="npm of employee for each dep"/>
    <pivotTable tabId="5" name="monthly income by departments"/>
    <pivotTable tabId="5" name="monthly inconne"/>
    <pivotTable tabId="5" name="overtime rate"/>
    <pivotTable tabId="5" name="overtime rate by job role "/>
    <pivotTable tabId="5" name="PivotTable18"/>
    <pivotTable tabId="5" name="PivotTable20"/>
    <pivotTable tabId="5" name="PivotTable21"/>
    <pivotTable tabId="5" name="PivotTable22"/>
    <pivotTable tabId="5" name="PivotTable4"/>
    <pivotTable tabId="5" name="sat score by department"/>
    <pivotTable tabId="5" name="years since promotion and att"/>
    <pivotTable tabId="5" name="departments by avg daily rate "/>
    <pivotTable tabId="5" name="nom of employees who work overtime"/>
    <pivotTable tabId="5" name="over time rate by department"/>
    <pivotTable tabId="5" name="PivotTable28"/>
    <pivotTable tabId="5" name="avg years at company by roles "/>
  </pivotTables>
  <data>
    <olap pivotCacheId="377651161">
      <levels count="2">
        <level uniqueName="[Fact].[EducationField].[(All)]" sourceCaption="(All)" count="0"/>
        <level uniqueName="[Fact].[EducationField].[EducationField]" sourceCaption="EducationField" count="6">
          <ranges>
            <range startItem="0">
              <i n="[Fact].[EducationField].&amp;[Human Resources]" c="Human Resources"/>
              <i n="[Fact].[EducationField].&amp;[Life Sciences]" c="Life Sciences"/>
              <i n="[Fact].[EducationField].&amp;[Marketing]" c="Marketing"/>
              <i n="[Fact].[EducationField].&amp;[Medical]" c="Medical"/>
              <i n="[Fact].[EducationField].&amp;[Other]" c="Other"/>
              <i n="[Fact].[EducationField].&amp;[Technical Degree]" c="Technical Degree"/>
            </range>
          </ranges>
        </level>
      </levels>
      <selections count="1">
        <selection n="[Fact].[EducationFiel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940E28A-270A-4468-B775-BB54EC10E994}" sourceName="[Fact].[OverTime]">
  <pivotTables>
    <pivotTable tabId="5" name="avg years at company by roles "/>
    <pivotTable tabId="5" name="age group by monthly income"/>
    <pivotTable tabId="5" name="att by job role"/>
    <pivotTable tabId="5" name="att rate "/>
    <pivotTable tabId="5" name="attration rate by age "/>
    <pivotTable tabId="5" name="avg yearrs at cimpany by job level"/>
    <pivotTable tabId="5" name="departments by avg daily rate "/>
    <pivotTable tabId="5" name="female vs male "/>
    <pivotTable tabId="5" name="monthly income by departments"/>
    <pivotTable tabId="5" name="monthly inconne"/>
    <pivotTable tabId="5" name="nom of employees who work overtime"/>
    <pivotTable tabId="5" name="npm of employee for each dep"/>
    <pivotTable tabId="5" name="over time rate by department"/>
    <pivotTable tabId="5" name="overtime rate"/>
    <pivotTable tabId="5" name="overtime rate by job role "/>
    <pivotTable tabId="5" name="PivotTable18"/>
    <pivotTable tabId="5" name="PivotTable20"/>
    <pivotTable tabId="5" name="PivotTable21"/>
    <pivotTable tabId="5" name="PivotTable22"/>
    <pivotTable tabId="5" name="PivotTable28"/>
    <pivotTable tabId="5" name="PivotTable4"/>
    <pivotTable tabId="5" name="sat score by department"/>
    <pivotTable tabId="5" name="total employee"/>
    <pivotTable tabId="5" name="years since promotion and att"/>
  </pivotTables>
  <data>
    <olap pivotCacheId="1202596349">
      <levels count="2">
        <level uniqueName="[Fact].[OverTime].[(All)]" sourceCaption="(All)" count="0"/>
        <level uniqueName="[Fact].[OverTime].[OverTime]" sourceCaption="OverTime" count="2">
          <ranges>
            <range startItem="0">
              <i n="[Fact].[OverTime].&amp;[No]" c="No"/>
              <i n="[Fact].[OverTime].&amp;[Yes]" c="Yes"/>
            </range>
          </ranges>
        </level>
      </levels>
      <selections count="1">
        <selection n="[Fact].[OverTi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FC915C5F-1F82-4989-BF0C-FA52CC5207B8}" sourceName="[Fact].[MaritalStatus]">
  <pivotTables>
    <pivotTable tabId="5" name="avg years at company by roles "/>
    <pivotTable tabId="5" name="age group by monthly income"/>
    <pivotTable tabId="5" name="att by job role"/>
    <pivotTable tabId="5" name="att rate "/>
    <pivotTable tabId="5" name="attration rate by age "/>
    <pivotTable tabId="5" name="avg yearrs at cimpany by job level"/>
    <pivotTable tabId="5" name="departments by avg daily rate "/>
    <pivotTable tabId="5" name="female vs male "/>
    <pivotTable tabId="5" name="monthly income by departments"/>
    <pivotTable tabId="5" name="monthly inconne"/>
    <pivotTable tabId="5" name="nom of employees who work overtime"/>
    <pivotTable tabId="5" name="npm of employee for each dep"/>
    <pivotTable tabId="5" name="over time rate by department"/>
    <pivotTable tabId="5" name="overtime rate"/>
    <pivotTable tabId="5" name="overtime rate by job role "/>
    <pivotTable tabId="5" name="PivotTable18"/>
    <pivotTable tabId="5" name="PivotTable20"/>
    <pivotTable tabId="5" name="PivotTable21"/>
    <pivotTable tabId="5" name="PivotTable22"/>
    <pivotTable tabId="5" name="PivotTable28"/>
    <pivotTable tabId="5" name="PivotTable4"/>
    <pivotTable tabId="5" name="sat score by department"/>
    <pivotTable tabId="5" name="total employee"/>
    <pivotTable tabId="5" name="years since promotion and att"/>
  </pivotTables>
  <data>
    <olap pivotCacheId="1202596349">
      <levels count="2">
        <level uniqueName="[Fact].[MaritalStatus].[(All)]" sourceCaption="(All)" count="0"/>
        <level uniqueName="[Fact].[MaritalStatus].[MaritalStatus]" sourceCaption="MaritalStatus" count="3">
          <ranges>
            <range startItem="0">
              <i n="[Fact].[MaritalStatus].&amp;[Divorced]" c="Divorced"/>
              <i n="[Fact].[MaritalStatus].&amp;[Married]" c="Married"/>
              <i n="[Fact].[MaritalStatus].&amp;[Single]" c="Single"/>
            </range>
          </ranges>
        </level>
      </levels>
      <selections count="1">
        <selection n="[Fact].[MaritalStatus].[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B31AAF1-E422-4DE1-B206-E3BC1F7C0BCC}" sourceName="[Fact].[Attrition]">
  <pivotTables>
    <pivotTable tabId="5" name="avg years at company by roles "/>
  </pivotTables>
  <data>
    <olap pivotCacheId="1202596349">
      <levels count="2">
        <level uniqueName="[Fact].[Attrition].[(All)]" sourceCaption="(All)" count="0"/>
        <level uniqueName="[Fact].[Attrition].[Attrition]" sourceCaption="Attrition" count="2">
          <ranges>
            <range startItem="0">
              <i n="[Fact].[Attrition].&amp;[No]" c="No"/>
              <i n="[Fact].[Attrition].&amp;[Yes]" c="Yes"/>
            </range>
          </ranges>
        </level>
      </levels>
      <selections count="1">
        <selection n="[Fact].[Attrition].[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D43E850B-F93F-42F9-A83B-930B0B37596E}" sourceName="[Fact].[BusinessTravel]">
  <pivotTables>
    <pivotTable tabId="5" name="avg years at company by roles "/>
  </pivotTables>
  <data>
    <olap pivotCacheId="1155318811">
      <levels count="2">
        <level uniqueName="[Fact].[BusinessTravel].[(All)]" sourceCaption="(All)" count="0"/>
        <level uniqueName="[Fact].[BusinessTravel].[BusinessTravel]" sourceCaption="BusinessTravel" count="3">
          <ranges>
            <range startItem="0">
              <i n="[Fact].[BusinessTravel].&amp;[Non Travel]" c="Non Travel"/>
              <i n="[Fact].[BusinessTravel].&amp;[Travel Frequently]" c="Travel Frequently"/>
              <i n="[Fact].[BusinessTravel].&amp;[Travel Rarely]" c="Travel Rarely"/>
            </range>
          </ranges>
        </level>
      </levels>
      <selections count="1">
        <selection n="[Fact].[BusinessTra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0B17C99-5D81-46CC-9B58-508B51404F4A}" cache="Slicer_Department" caption="Department" level="1" style="222222222222" rowHeight="247650"/>
  <slicer name="OverTime" xr10:uid="{7AB3D8B3-C516-41E1-BF83-36740E78AD7E}" cache="Slicer_OverTime" caption="OverTime" level="1" style="222222222222" rowHeight="247650"/>
  <slicer name="MaritalStatus" xr10:uid="{4C0F4ACE-CB7D-446A-A92C-79D6EC57ED71}" cache="Slicer_MaritalStatus" caption="MaritalStatus" level="1" style="222222222222" rowHeight="247650"/>
  <slicer name="Attrition" xr10:uid="{DDC251D8-50C6-4BDF-A06E-0335FE845E08}" cache="Slicer_Attrition" caption="Attrition" level="1" style="222222222222" rowHeight="247650"/>
  <slicer name="BusinessTravel" xr10:uid="{F19F7F6D-8BA7-4837-AB9C-30245D93F01C}" cache="Slicer_BusinessTravel" caption="BusinessTravel" level="1" style="22222222222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903D3F9-4C56-4C30-AA5C-B9C2B222156C}" cache="Slicer_Department" caption="Department" showCaption="0" level="1" style="222222222222" rowHeight="247650"/>
  <slicer name="SalarySlab 1" xr10:uid="{D627E3C5-385E-4553-9597-6922C7B65C6E}" cache="Slicer_SalarySlab" caption="SalarySlab" columnCount="2" showCaption="0" level="1" style="222222222222" rowHeight="247650"/>
  <slicer name="AgeGroup 1" xr10:uid="{2CE71815-1F6D-461A-BB66-381B5CD80D11}" cache="Slicer_AgeGroup" caption="AgeGroup" columnCount="2" showCaption="0" level="1" style="22222222222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19FB9126-4E74-457C-BC14-D716C36478E1}" cache="Slicer_Department" caption="Department" showCaption="0" level="1" style="222222222222" rowHeight="247650"/>
  <slicer name="MaritalStatus 1" xr10:uid="{59A6E381-3A83-48C9-8934-1BB161C0AAA2}" cache="Slicer_MaritalStatus" caption="MaritalStatus" showCaption="0" level="1" style="222222222222" rowHeight="247650"/>
  <slicer name="BusinessTravel 1" xr10:uid="{164DF801-44EC-447D-ADCC-6BB2F364A310}" cache="Slicer_BusinessTravel" caption="BusinessTravel" showCaption="0" level="1" style="22222222222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EB622A5-5AAD-4461-BF27-8BC8CD406164}" cache="Slicer_Gender" caption="Gender" showCaption="0" level="1" style="222222222222" rowHeight="247650"/>
  <slicer name="EducationField 1" xr10:uid="{AA0F85E7-7201-4D15-BFC0-698401B6C392}" cache="Slicer_EducationField" caption="EducationField" showCaption="0" level="1" style="22222222222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C07-03A9-497B-8851-0BA8DE50D6C3}">
  <sheetPr codeName="Sheet1"/>
  <dimension ref="A1:N3"/>
  <sheetViews>
    <sheetView zoomScale="135" workbookViewId="0">
      <selection activeCell="B3" sqref="B3"/>
    </sheetView>
  </sheetViews>
  <sheetFormatPr defaultRowHeight="14.4" x14ac:dyDescent="0.3"/>
  <sheetData>
    <row r="1" spans="1:14" x14ac:dyDescent="0.3">
      <c r="A1" t="s">
        <v>0</v>
      </c>
      <c r="F1" t="s">
        <v>1</v>
      </c>
      <c r="H1" t="s">
        <v>2</v>
      </c>
      <c r="I1" t="s">
        <v>3</v>
      </c>
      <c r="J1" t="s">
        <v>3</v>
      </c>
      <c r="K1" t="s">
        <v>23</v>
      </c>
      <c r="L1" t="s">
        <v>24</v>
      </c>
      <c r="M1" t="s">
        <v>25</v>
      </c>
      <c r="N1" t="s">
        <v>26</v>
      </c>
    </row>
    <row r="2" spans="1:14" x14ac:dyDescent="0.3">
      <c r="A2" s="2"/>
      <c r="B2" s="3"/>
      <c r="C2" s="1"/>
      <c r="D2" s="4"/>
      <c r="E2" s="5"/>
      <c r="F2" s="2"/>
      <c r="G2" s="6"/>
      <c r="H2" s="7"/>
      <c r="I2" s="8"/>
      <c r="J2" s="8"/>
      <c r="K2" s="21"/>
    </row>
    <row r="3" spans="1:14" x14ac:dyDescent="0.3">
      <c r="B3"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0855-9326-412B-A7B9-8AB19A522739}">
  <sheetPr codeName="Sheet2"/>
  <dimension ref="A1:BF40"/>
  <sheetViews>
    <sheetView topLeftCell="AU1" zoomScale="106" workbookViewId="0">
      <selection activeCell="BE1" sqref="BE1"/>
    </sheetView>
  </sheetViews>
  <sheetFormatPr defaultRowHeight="14.4" x14ac:dyDescent="0.3"/>
  <cols>
    <col min="1" max="1" width="25.44140625" bestFit="1" customWidth="1"/>
    <col min="3" max="3" width="21.77734375" bestFit="1" customWidth="1"/>
    <col min="5" max="6" width="12.44140625" bestFit="1" customWidth="1"/>
    <col min="7" max="7" width="15.5546875" bestFit="1" customWidth="1"/>
    <col min="8" max="8" width="9" customWidth="1"/>
    <col min="9" max="9" width="14.44140625" bestFit="1" customWidth="1"/>
    <col min="10" max="10" width="10" customWidth="1"/>
    <col min="11" max="11" width="22.6640625" bestFit="1" customWidth="1"/>
    <col min="12" max="12" width="12.33203125" bestFit="1" customWidth="1"/>
    <col min="14" max="14" width="21.44140625" bestFit="1" customWidth="1"/>
    <col min="15" max="15" width="14.44140625" bestFit="1" customWidth="1"/>
    <col min="17" max="17" width="22.6640625" bestFit="1" customWidth="1"/>
    <col min="18" max="18" width="12.44140625" bestFit="1" customWidth="1"/>
    <col min="19" max="19" width="8.88671875" style="10"/>
    <col min="20" max="20" width="21.44140625" bestFit="1" customWidth="1"/>
    <col min="21" max="21" width="15.5546875" bestFit="1" customWidth="1"/>
    <col min="22" max="22" width="8.88671875" style="10"/>
    <col min="23" max="23" width="12.44140625" bestFit="1" customWidth="1"/>
    <col min="24" max="24" width="12.33203125" bestFit="1" customWidth="1"/>
    <col min="25" max="25" width="8.88671875" style="10"/>
    <col min="26" max="26" width="12.44140625" bestFit="1" customWidth="1"/>
    <col min="27" max="27" width="14.44140625" bestFit="1" customWidth="1"/>
    <col min="28" max="28" width="16.33203125" bestFit="1" customWidth="1"/>
    <col min="29" max="29" width="12.44140625" bestFit="1" customWidth="1"/>
    <col min="30" max="30" width="14.44140625" bestFit="1" customWidth="1"/>
    <col min="31" max="31" width="13.5546875" bestFit="1" customWidth="1"/>
    <col min="33" max="35" width="12.44140625" bestFit="1" customWidth="1"/>
    <col min="36" max="36" width="14.77734375" bestFit="1" customWidth="1"/>
    <col min="37" max="37" width="13.5546875" bestFit="1" customWidth="1"/>
    <col min="38" max="39" width="14.44140625" bestFit="1" customWidth="1"/>
    <col min="40" max="40" width="12.44140625" bestFit="1" customWidth="1"/>
    <col min="41" max="41" width="26.5546875" bestFit="1" customWidth="1"/>
    <col min="43" max="43" width="12.44140625" bestFit="1" customWidth="1"/>
    <col min="44" max="44" width="12.33203125" bestFit="1" customWidth="1"/>
    <col min="46" max="46" width="21.44140625" bestFit="1" customWidth="1"/>
    <col min="47" max="47" width="13.5546875" bestFit="1" customWidth="1"/>
    <col min="49" max="49" width="22.6640625" bestFit="1" customWidth="1"/>
    <col min="50" max="50" width="12.33203125" bestFit="1" customWidth="1"/>
    <col min="51" max="51" width="15.109375" bestFit="1" customWidth="1"/>
    <col min="52" max="53" width="12.77734375" bestFit="1" customWidth="1"/>
    <col min="54" max="54" width="21.44140625" bestFit="1" customWidth="1"/>
    <col min="55" max="55" width="12.77734375" bestFit="1" customWidth="1"/>
    <col min="57" max="57" width="22.6640625" bestFit="1" customWidth="1"/>
    <col min="58" max="58" width="24.33203125" bestFit="1" customWidth="1"/>
  </cols>
  <sheetData>
    <row r="1" spans="1:58" x14ac:dyDescent="0.3">
      <c r="A1" t="s">
        <v>4</v>
      </c>
      <c r="B1" s="10"/>
      <c r="C1" t="s">
        <v>5</v>
      </c>
      <c r="D1" s="10"/>
      <c r="E1" t="s">
        <v>6</v>
      </c>
      <c r="F1" s="10"/>
      <c r="G1" s="12" t="s">
        <v>7</v>
      </c>
      <c r="H1" s="10"/>
      <c r="I1" s="12" t="s">
        <v>9</v>
      </c>
      <c r="J1" s="10"/>
      <c r="K1" s="11" t="s">
        <v>10</v>
      </c>
      <c r="L1" t="s">
        <v>5</v>
      </c>
      <c r="M1" s="10"/>
      <c r="N1" s="11" t="s">
        <v>10</v>
      </c>
      <c r="O1" s="12" t="s">
        <v>9</v>
      </c>
      <c r="P1" s="10"/>
      <c r="Q1" s="11" t="s">
        <v>10</v>
      </c>
      <c r="R1" t="s">
        <v>6</v>
      </c>
      <c r="T1" s="11" t="s">
        <v>10</v>
      </c>
      <c r="U1" s="12" t="s">
        <v>7</v>
      </c>
      <c r="W1" s="11" t="s">
        <v>10</v>
      </c>
      <c r="X1" s="12" t="s">
        <v>5</v>
      </c>
      <c r="Z1" s="11" t="s">
        <v>10</v>
      </c>
      <c r="AA1" s="12" t="s">
        <v>9</v>
      </c>
      <c r="AB1" s="10"/>
      <c r="AC1" s="11" t="s">
        <v>10</v>
      </c>
      <c r="AD1" t="s">
        <v>9</v>
      </c>
      <c r="AE1" t="s">
        <v>4</v>
      </c>
      <c r="AF1" s="10"/>
      <c r="AG1" s="11" t="s">
        <v>10</v>
      </c>
      <c r="AH1" s="12" t="s">
        <v>6</v>
      </c>
      <c r="AI1" s="10"/>
      <c r="AJ1" s="11" t="s">
        <v>10</v>
      </c>
      <c r="AK1" t="s">
        <v>4</v>
      </c>
      <c r="AL1" t="s">
        <v>9</v>
      </c>
      <c r="AM1" s="10"/>
      <c r="AN1" s="11" t="s">
        <v>10</v>
      </c>
      <c r="AO1" t="s">
        <v>37</v>
      </c>
      <c r="AP1" s="10"/>
      <c r="AQ1" s="11" t="s">
        <v>10</v>
      </c>
      <c r="AR1" t="s">
        <v>5</v>
      </c>
      <c r="AS1" s="10"/>
      <c r="AT1" s="11" t="s">
        <v>10</v>
      </c>
      <c r="AU1" s="12" t="s">
        <v>4</v>
      </c>
      <c r="AV1" s="10"/>
      <c r="AW1" s="11" t="s">
        <v>10</v>
      </c>
      <c r="AX1" t="s">
        <v>5</v>
      </c>
      <c r="AY1" s="10"/>
      <c r="AZ1" s="12" t="s">
        <v>43</v>
      </c>
      <c r="BA1" s="10"/>
      <c r="BB1" s="11" t="s">
        <v>10</v>
      </c>
      <c r="BC1" s="12" t="s">
        <v>44</v>
      </c>
      <c r="BD1" s="10"/>
      <c r="BE1" s="11" t="s">
        <v>10</v>
      </c>
      <c r="BF1" s="12" t="s">
        <v>45</v>
      </c>
    </row>
    <row r="2" spans="1:58" x14ac:dyDescent="0.3">
      <c r="A2" s="9">
        <v>1480</v>
      </c>
      <c r="B2" s="10"/>
      <c r="C2" s="13">
        <v>0.16081081081081081</v>
      </c>
      <c r="D2" s="10"/>
      <c r="E2" s="13">
        <v>0.28243243243243243</v>
      </c>
      <c r="F2" s="10"/>
      <c r="G2" s="12">
        <v>2.7297297297297298</v>
      </c>
      <c r="H2" s="10"/>
      <c r="I2" s="15">
        <v>6504.985810810811</v>
      </c>
      <c r="J2" s="10"/>
      <c r="K2" s="16" t="s">
        <v>11</v>
      </c>
      <c r="L2" s="13">
        <v>6.8181818181818177E-2</v>
      </c>
      <c r="M2" s="10"/>
      <c r="N2" s="16" t="s">
        <v>20</v>
      </c>
      <c r="O2" s="15">
        <v>6280.3650465356777</v>
      </c>
      <c r="P2" s="10"/>
      <c r="Q2" s="16" t="s">
        <v>11</v>
      </c>
      <c r="R2" s="13">
        <v>0.28030303030303028</v>
      </c>
      <c r="T2" s="16" t="s">
        <v>12</v>
      </c>
      <c r="U2" s="15">
        <v>2.7738095238095237</v>
      </c>
      <c r="W2" s="16">
        <v>18</v>
      </c>
      <c r="X2" s="12">
        <v>0.5</v>
      </c>
      <c r="Z2" s="16" t="s">
        <v>27</v>
      </c>
      <c r="AA2" s="15">
        <v>2972.8861788617887</v>
      </c>
      <c r="AB2" s="10"/>
      <c r="AC2" s="16" t="s">
        <v>32</v>
      </c>
      <c r="AD2" s="15">
        <v>6684.4043993231808</v>
      </c>
      <c r="AE2" s="22">
        <v>591</v>
      </c>
      <c r="AF2" s="10"/>
      <c r="AG2" s="16">
        <v>0</v>
      </c>
      <c r="AH2" s="13">
        <v>0.29351535836177473</v>
      </c>
      <c r="AI2" s="10"/>
      <c r="AJ2" s="16" t="s">
        <v>34</v>
      </c>
      <c r="AK2" s="22">
        <v>151</v>
      </c>
      <c r="AL2" s="15">
        <v>6286.2781456953644</v>
      </c>
      <c r="AM2" s="10"/>
      <c r="AN2" s="16">
        <v>1</v>
      </c>
      <c r="AO2" s="24">
        <v>2.5155963302752293</v>
      </c>
      <c r="AP2" s="10"/>
      <c r="AQ2" s="16">
        <v>0</v>
      </c>
      <c r="AR2" s="12">
        <v>0.29918032786885246</v>
      </c>
      <c r="AS2" s="10"/>
      <c r="AT2" s="16" t="s">
        <v>12</v>
      </c>
      <c r="AU2" s="12">
        <v>63</v>
      </c>
      <c r="AV2" s="10"/>
      <c r="AW2" s="16" t="s">
        <v>11</v>
      </c>
      <c r="AX2" s="12">
        <v>6.8181818181818177E-2</v>
      </c>
      <c r="AY2" s="10"/>
      <c r="AZ2" s="14">
        <v>418</v>
      </c>
      <c r="BA2" s="10"/>
      <c r="BB2" s="16" t="s">
        <v>12</v>
      </c>
      <c r="BC2" s="13">
        <v>0.26984126984126983</v>
      </c>
      <c r="BD2" s="10"/>
      <c r="BE2" s="16" t="s">
        <v>19</v>
      </c>
      <c r="BF2" s="12">
        <v>2.9285714285714284</v>
      </c>
    </row>
    <row r="3" spans="1:58" x14ac:dyDescent="0.3">
      <c r="B3" s="10"/>
      <c r="D3" s="10"/>
      <c r="F3" s="10"/>
      <c r="G3" t="s">
        <v>8</v>
      </c>
      <c r="H3" s="10"/>
      <c r="J3" s="10"/>
      <c r="K3" s="16" t="s">
        <v>12</v>
      </c>
      <c r="L3" s="13">
        <v>0.23076923076923078</v>
      </c>
      <c r="M3" s="10"/>
      <c r="N3" s="16" t="s">
        <v>12</v>
      </c>
      <c r="O3" s="15">
        <v>6654.5079365079364</v>
      </c>
      <c r="P3" s="10"/>
      <c r="Q3" s="16" t="s">
        <v>12</v>
      </c>
      <c r="R3" s="13">
        <v>0.25</v>
      </c>
      <c r="T3" s="16" t="s">
        <v>20</v>
      </c>
      <c r="U3" s="15">
        <v>2.7238883143743537</v>
      </c>
      <c r="W3" s="16">
        <v>19</v>
      </c>
      <c r="X3" s="12">
        <v>0.66666666666666663</v>
      </c>
      <c r="Z3" s="16" t="s">
        <v>28</v>
      </c>
      <c r="AA3" s="15">
        <v>4900.1423895253683</v>
      </c>
      <c r="AB3" s="10"/>
      <c r="AC3" s="16" t="s">
        <v>33</v>
      </c>
      <c r="AD3" s="15">
        <v>6385.709786276715</v>
      </c>
      <c r="AE3" s="22">
        <v>889</v>
      </c>
      <c r="AF3" s="10"/>
      <c r="AG3" s="16">
        <v>1</v>
      </c>
      <c r="AH3" s="13">
        <v>0.2638888888888889</v>
      </c>
      <c r="AI3" s="10"/>
      <c r="AJ3" s="16" t="s">
        <v>35</v>
      </c>
      <c r="AK3" s="22">
        <v>279</v>
      </c>
      <c r="AL3" s="15">
        <v>6177.8602150537636</v>
      </c>
      <c r="AM3" s="10"/>
      <c r="AN3" s="16">
        <v>2</v>
      </c>
      <c r="AO3" s="24">
        <v>4.4471243042671613</v>
      </c>
      <c r="AP3" s="10"/>
      <c r="AQ3" s="16">
        <v>1</v>
      </c>
      <c r="AR3" s="12">
        <v>0.19298245614035087</v>
      </c>
      <c r="AS3" s="10"/>
      <c r="AT3" s="16" t="s">
        <v>21</v>
      </c>
      <c r="AU3" s="12">
        <v>450</v>
      </c>
      <c r="AV3" s="10"/>
      <c r="AW3" s="16" t="s">
        <v>12</v>
      </c>
      <c r="AX3" s="12">
        <v>0.23076923076923078</v>
      </c>
      <c r="AY3" s="10"/>
      <c r="AZ3">
        <f>GETPIVOTDATA("[Measures].[count of employee with overtime]",$AZ$1)</f>
        <v>418</v>
      </c>
      <c r="BA3" s="10"/>
      <c r="BB3" s="16" t="s">
        <v>20</v>
      </c>
      <c r="BC3" s="13">
        <v>0.28128231644260598</v>
      </c>
      <c r="BD3" s="10"/>
      <c r="BE3" s="16" t="s">
        <v>13</v>
      </c>
      <c r="BF3" s="12">
        <v>5.0153256704980844</v>
      </c>
    </row>
    <row r="4" spans="1:58" x14ac:dyDescent="0.3">
      <c r="A4">
        <f>GETPIVOTDATA("[Measures].[total employee]",$A$1)</f>
        <v>1480</v>
      </c>
      <c r="B4" s="10"/>
      <c r="C4" s="19">
        <f>GETPIVOTDATA("[Measures].[Attration rate ]",$C$1)</f>
        <v>0.16081081081081081</v>
      </c>
      <c r="D4" s="10"/>
      <c r="E4" s="19">
        <f>GETPIVOTDATA("[Measures].[overtime rate ]",$E$1)</f>
        <v>0.28243243243243243</v>
      </c>
      <c r="F4" s="10"/>
      <c r="G4" s="12">
        <f>GETPIVOTDATA("[Measures].[satsfaction score ]",$G$1)</f>
        <v>2.7297297297297298</v>
      </c>
      <c r="H4" s="10"/>
      <c r="I4" s="17">
        <f>GETPIVOTDATA("[Measures].[monthly income]",$I$1)</f>
        <v>6504.985810810811</v>
      </c>
      <c r="J4" s="10"/>
      <c r="K4" s="16" t="s">
        <v>13</v>
      </c>
      <c r="L4" s="13">
        <v>0.23754789272030652</v>
      </c>
      <c r="M4" s="10"/>
      <c r="N4" s="16" t="s">
        <v>21</v>
      </c>
      <c r="O4" s="15">
        <v>6966.7377777777774</v>
      </c>
      <c r="P4" s="10"/>
      <c r="Q4" s="16" t="s">
        <v>13</v>
      </c>
      <c r="R4" s="13">
        <v>0.23754789272030652</v>
      </c>
      <c r="T4" s="16" t="s">
        <v>21</v>
      </c>
      <c r="U4" s="15">
        <v>2.7361111111111112</v>
      </c>
      <c r="W4" s="16">
        <v>20</v>
      </c>
      <c r="X4" s="12">
        <v>0.54545454545454541</v>
      </c>
      <c r="Z4" s="16" t="s">
        <v>29</v>
      </c>
      <c r="AA4" s="15">
        <v>7111.4076433121018</v>
      </c>
      <c r="AB4" s="10"/>
      <c r="AE4" s="22"/>
      <c r="AF4" s="10"/>
      <c r="AG4" s="16">
        <v>2</v>
      </c>
      <c r="AH4" s="13">
        <v>0.31874999999999998</v>
      </c>
      <c r="AI4" s="23"/>
      <c r="AJ4" s="16" t="s">
        <v>36</v>
      </c>
      <c r="AK4" s="22">
        <v>1050</v>
      </c>
      <c r="AL4" s="15">
        <v>6623.36</v>
      </c>
      <c r="AM4" s="10"/>
      <c r="AN4" s="16">
        <v>3</v>
      </c>
      <c r="AO4" s="22">
        <v>6.1</v>
      </c>
      <c r="AP4" s="10"/>
      <c r="AQ4" s="16">
        <v>2</v>
      </c>
      <c r="AR4" s="12">
        <v>0.18351063829787234</v>
      </c>
      <c r="AS4" s="10"/>
      <c r="AT4" s="16" t="s">
        <v>20</v>
      </c>
      <c r="AU4" s="12">
        <v>967</v>
      </c>
      <c r="AV4" s="10"/>
      <c r="AW4" s="16" t="s">
        <v>13</v>
      </c>
      <c r="AX4" s="12">
        <v>0.23754789272030652</v>
      </c>
      <c r="AY4" s="10"/>
      <c r="BA4" s="10"/>
      <c r="BB4" s="16" t="s">
        <v>21</v>
      </c>
      <c r="BC4" s="13">
        <v>0.28666666666666668</v>
      </c>
      <c r="BD4" s="10"/>
      <c r="BE4" s="16" t="s">
        <v>17</v>
      </c>
      <c r="BF4" s="12">
        <v>5.112627986348123</v>
      </c>
    </row>
    <row r="5" spans="1:58" x14ac:dyDescent="0.3">
      <c r="B5" s="10"/>
      <c r="D5" s="10"/>
      <c r="F5" s="10"/>
      <c r="H5" s="10"/>
      <c r="J5" s="10"/>
      <c r="K5" s="16" t="s">
        <v>14</v>
      </c>
      <c r="L5" s="13">
        <v>4.9019607843137254E-2</v>
      </c>
      <c r="M5" s="10"/>
      <c r="P5" s="10"/>
      <c r="Q5" s="16" t="s">
        <v>14</v>
      </c>
      <c r="R5" s="13">
        <v>0.26470588235294118</v>
      </c>
      <c r="U5" s="18"/>
      <c r="W5" s="16">
        <v>21</v>
      </c>
      <c r="X5" s="12">
        <v>0.46153846153846156</v>
      </c>
      <c r="Z5" s="16" t="s">
        <v>31</v>
      </c>
      <c r="AA5" s="15">
        <v>9197.6808510638293</v>
      </c>
      <c r="AB5" s="10"/>
      <c r="AF5" s="10"/>
      <c r="AG5" s="16">
        <v>3</v>
      </c>
      <c r="AH5" s="13">
        <v>0.25</v>
      </c>
      <c r="AI5" s="10"/>
      <c r="AL5" s="19"/>
      <c r="AM5" s="10"/>
      <c r="AN5" s="16">
        <v>4</v>
      </c>
      <c r="AO5" s="24">
        <v>6.5607476635514015</v>
      </c>
      <c r="AP5" s="10"/>
      <c r="AQ5" s="16">
        <v>3</v>
      </c>
      <c r="AR5" s="12">
        <v>0.11764705882352941</v>
      </c>
      <c r="AS5" s="10"/>
      <c r="AV5" s="10"/>
      <c r="AW5" s="16" t="s">
        <v>14</v>
      </c>
      <c r="AX5" s="12">
        <v>4.9019607843137254E-2</v>
      </c>
      <c r="AY5" s="10"/>
      <c r="BA5" s="10"/>
      <c r="BD5" s="10"/>
      <c r="BE5" s="16" t="s">
        <v>12</v>
      </c>
      <c r="BF5" s="12">
        <v>5.3269230769230766</v>
      </c>
    </row>
    <row r="6" spans="1:58" x14ac:dyDescent="0.3">
      <c r="B6" s="10"/>
      <c r="D6" s="10"/>
      <c r="F6" s="10"/>
      <c r="H6" s="10"/>
      <c r="J6" s="10"/>
      <c r="K6" s="16" t="s">
        <v>15</v>
      </c>
      <c r="L6" s="13">
        <v>6.8027210884353748E-2</v>
      </c>
      <c r="M6" s="10"/>
      <c r="N6" s="16" t="s">
        <v>41</v>
      </c>
      <c r="P6" s="10"/>
      <c r="Q6" s="16" t="s">
        <v>15</v>
      </c>
      <c r="R6" s="13">
        <v>0.27210884353741499</v>
      </c>
      <c r="W6" s="16">
        <v>22</v>
      </c>
      <c r="X6" s="12">
        <v>0.3125</v>
      </c>
      <c r="Z6" s="16" t="s">
        <v>30</v>
      </c>
      <c r="AA6" s="15">
        <v>10903.346491228071</v>
      </c>
      <c r="AB6" s="10"/>
      <c r="AF6" s="10"/>
      <c r="AG6" s="16">
        <v>4</v>
      </c>
      <c r="AH6" s="13">
        <v>0.27868852459016391</v>
      </c>
      <c r="AI6" s="10"/>
      <c r="AM6" s="10"/>
      <c r="AN6" s="16">
        <v>5</v>
      </c>
      <c r="AO6" s="24">
        <v>6.4637681159420293</v>
      </c>
      <c r="AP6" s="10"/>
      <c r="AQ6" s="16">
        <v>4</v>
      </c>
      <c r="AR6" s="12">
        <v>0.14150943396226415</v>
      </c>
      <c r="AS6" s="10"/>
      <c r="AV6" s="10"/>
      <c r="AW6" s="16" t="s">
        <v>15</v>
      </c>
      <c r="AX6" s="12">
        <v>6.8027210884353748E-2</v>
      </c>
      <c r="AY6" s="10"/>
      <c r="AZ6" s="12" t="s">
        <v>44</v>
      </c>
      <c r="BA6" s="10"/>
      <c r="BD6" s="10"/>
      <c r="BE6" s="16" t="s">
        <v>18</v>
      </c>
      <c r="BF6" s="12">
        <v>7.5258358662613984</v>
      </c>
    </row>
    <row r="7" spans="1:58" x14ac:dyDescent="0.3">
      <c r="B7" s="10"/>
      <c r="D7" s="10"/>
      <c r="F7" s="10"/>
      <c r="H7" s="10"/>
      <c r="J7" s="10"/>
      <c r="K7" s="16" t="s">
        <v>16</v>
      </c>
      <c r="L7" s="13">
        <v>2.5000000000000001E-2</v>
      </c>
      <c r="M7" s="10"/>
      <c r="N7" t="str">
        <f>N4</f>
        <v>Sales</v>
      </c>
      <c r="O7">
        <f>GETPIVOTDATA("[Measures].[monthly income]",$N$1,"[Fact].[Department]","[Fact].[Department].&amp;[Sales]")</f>
        <v>6966.7377777777774</v>
      </c>
      <c r="P7" s="10"/>
      <c r="Q7" s="16" t="s">
        <v>16</v>
      </c>
      <c r="R7" s="13">
        <v>0.28749999999999998</v>
      </c>
      <c r="W7" s="16">
        <v>23</v>
      </c>
      <c r="X7" s="12">
        <v>0.2857142857142857</v>
      </c>
      <c r="AB7" s="10"/>
      <c r="AF7" s="10"/>
      <c r="AG7" s="16">
        <v>5</v>
      </c>
      <c r="AH7" s="13">
        <v>0.22222222222222221</v>
      </c>
      <c r="AI7" s="10"/>
      <c r="AM7" s="10"/>
      <c r="AP7" s="10"/>
      <c r="AQ7" s="16">
        <v>5</v>
      </c>
      <c r="AR7" s="12">
        <v>2.7777777777777776E-2</v>
      </c>
      <c r="AS7" s="10"/>
      <c r="AV7" s="10"/>
      <c r="AW7" s="16" t="s">
        <v>16</v>
      </c>
      <c r="AX7" s="12">
        <v>2.5000000000000001E-2</v>
      </c>
      <c r="AY7" s="10"/>
      <c r="AZ7" s="20">
        <v>0.28243243243243243</v>
      </c>
      <c r="BA7" s="10"/>
      <c r="BD7" s="10"/>
      <c r="BE7" s="16" t="s">
        <v>15</v>
      </c>
      <c r="BF7" s="12">
        <v>7.5986394557823127</v>
      </c>
    </row>
    <row r="8" spans="1:58" x14ac:dyDescent="0.3">
      <c r="A8" t="s">
        <v>39</v>
      </c>
      <c r="C8" t="s">
        <v>40</v>
      </c>
      <c r="K8" s="16" t="s">
        <v>17</v>
      </c>
      <c r="L8" s="13">
        <v>0.16040955631399317</v>
      </c>
      <c r="M8" s="10"/>
      <c r="P8" s="10"/>
      <c r="Q8" s="16" t="s">
        <v>17</v>
      </c>
      <c r="R8" s="13">
        <v>0.33105802047781568</v>
      </c>
      <c r="W8" s="16">
        <v>24</v>
      </c>
      <c r="X8" s="12">
        <v>0.26923076923076922</v>
      </c>
      <c r="AB8" s="10"/>
      <c r="AF8" s="10"/>
      <c r="AG8" s="16">
        <v>6</v>
      </c>
      <c r="AH8" s="13">
        <v>0.3125</v>
      </c>
      <c r="AI8" s="10"/>
      <c r="AM8" s="10"/>
      <c r="AP8" s="10"/>
      <c r="AQ8" s="16">
        <v>6</v>
      </c>
      <c r="AR8" s="12">
        <v>5.2631578947368418E-2</v>
      </c>
      <c r="AS8" s="10"/>
      <c r="AV8" s="10"/>
      <c r="AW8" s="16" t="s">
        <v>17</v>
      </c>
      <c r="AX8" s="12">
        <v>0.16040955631399317</v>
      </c>
      <c r="AY8" s="10"/>
      <c r="AZ8" s="19">
        <f>GETPIVOTDATA("[Measures].[over time rate ]",$AZ$6)</f>
        <v>0.28243243243243243</v>
      </c>
      <c r="BA8" s="10"/>
      <c r="BD8" s="10"/>
      <c r="BE8" s="16" t="s">
        <v>11</v>
      </c>
      <c r="BF8" s="12">
        <v>8.3636363636363633</v>
      </c>
    </row>
    <row r="9" spans="1:58" x14ac:dyDescent="0.3">
      <c r="A9" s="22">
        <v>3</v>
      </c>
      <c r="C9" s="22">
        <v>9</v>
      </c>
      <c r="K9" s="16" t="s">
        <v>18</v>
      </c>
      <c r="L9" s="13">
        <v>0.17629179331306991</v>
      </c>
      <c r="P9" s="10"/>
      <c r="Q9" s="16" t="s">
        <v>18</v>
      </c>
      <c r="R9" s="13">
        <v>0.28875379939209728</v>
      </c>
      <c r="W9" s="16">
        <v>25</v>
      </c>
      <c r="X9" s="12">
        <v>0.23076923076923078</v>
      </c>
      <c r="AB9" s="10"/>
      <c r="AF9" s="10"/>
      <c r="AG9" s="16">
        <v>7</v>
      </c>
      <c r="AH9" s="13">
        <v>0.27631578947368424</v>
      </c>
      <c r="AI9" s="10"/>
      <c r="AM9" s="10"/>
      <c r="AP9" s="10"/>
      <c r="AQ9" s="16">
        <v>7</v>
      </c>
      <c r="AR9" s="12">
        <v>0.13901345291479822</v>
      </c>
      <c r="AS9" s="10"/>
      <c r="AV9" s="10"/>
      <c r="AW9" s="16" t="s">
        <v>18</v>
      </c>
      <c r="AX9" s="12">
        <v>0.17629179331306991</v>
      </c>
      <c r="AY9" s="10"/>
      <c r="BA9" s="10"/>
      <c r="BD9" s="10"/>
      <c r="BE9" s="16" t="s">
        <v>16</v>
      </c>
      <c r="BF9" s="12">
        <v>10.9375</v>
      </c>
    </row>
    <row r="10" spans="1:58" x14ac:dyDescent="0.3">
      <c r="A10">
        <f>GETPIVOTDATA("[Measures].[Distinct Count of Department]",$A$8)</f>
        <v>3</v>
      </c>
      <c r="C10">
        <f>GETPIVOTDATA("[Measures].[Distinct Count of JobRole]",$C$8)</f>
        <v>9</v>
      </c>
      <c r="K10" s="16" t="s">
        <v>19</v>
      </c>
      <c r="L10" s="13">
        <v>0.39285714285714285</v>
      </c>
      <c r="P10" s="10"/>
      <c r="Q10" s="16" t="s">
        <v>19</v>
      </c>
      <c r="R10" s="13">
        <v>0.2857142857142857</v>
      </c>
      <c r="W10" s="16">
        <v>26</v>
      </c>
      <c r="X10" s="12">
        <v>0.3</v>
      </c>
      <c r="AB10" s="10"/>
      <c r="AF10" s="10"/>
      <c r="AG10" s="16">
        <v>8</v>
      </c>
      <c r="AH10" s="13">
        <v>0.27777777777777779</v>
      </c>
      <c r="AI10" s="10"/>
      <c r="AM10" s="10"/>
      <c r="AP10" s="10"/>
      <c r="AQ10" s="16">
        <v>8</v>
      </c>
      <c r="AR10" s="12">
        <v>7.8651685393258425E-2</v>
      </c>
      <c r="AS10" s="10"/>
      <c r="AV10" s="10"/>
      <c r="AW10" s="16" t="s">
        <v>19</v>
      </c>
      <c r="AX10" s="12">
        <v>0.39285714285714285</v>
      </c>
      <c r="AY10" s="10"/>
      <c r="BA10" s="10"/>
      <c r="BD10" s="10"/>
      <c r="BE10" s="16" t="s">
        <v>14</v>
      </c>
      <c r="BF10" s="12">
        <v>14.431372549019608</v>
      </c>
    </row>
    <row r="11" spans="1:58" x14ac:dyDescent="0.3">
      <c r="P11" s="10"/>
      <c r="W11" s="16">
        <v>27</v>
      </c>
      <c r="X11" s="12">
        <v>6.1224489795918366E-2</v>
      </c>
      <c r="AB11" s="10"/>
      <c r="AF11" s="10"/>
      <c r="AG11" s="16">
        <v>9</v>
      </c>
      <c r="AH11" s="13">
        <v>0.22222222222222221</v>
      </c>
      <c r="AI11" s="10"/>
      <c r="AM11" s="10"/>
      <c r="AP11" s="10"/>
      <c r="AQ11" s="16">
        <v>9</v>
      </c>
      <c r="AR11" s="12">
        <v>8.8235294117647065E-2</v>
      </c>
      <c r="AS11" s="10"/>
      <c r="AV11" s="10"/>
      <c r="AY11" s="10"/>
      <c r="BA11" s="10"/>
      <c r="BD11" s="10"/>
    </row>
    <row r="12" spans="1:58" x14ac:dyDescent="0.3">
      <c r="P12" s="10"/>
      <c r="W12" s="16">
        <v>28</v>
      </c>
      <c r="X12" s="12">
        <v>0.29166666666666669</v>
      </c>
      <c r="AB12" s="10"/>
      <c r="AF12" s="10"/>
      <c r="AG12" s="16">
        <v>10</v>
      </c>
      <c r="AH12" s="13">
        <v>0.5</v>
      </c>
      <c r="AI12" s="10"/>
      <c r="AM12" s="10"/>
      <c r="AP12" s="10"/>
      <c r="AQ12" s="16">
        <v>10</v>
      </c>
      <c r="AR12" s="12">
        <v>6.8965517241379309E-2</v>
      </c>
      <c r="AS12" s="10"/>
      <c r="AV12" s="10"/>
      <c r="AY12" s="10"/>
      <c r="BA12" s="10"/>
      <c r="BD12" s="10"/>
    </row>
    <row r="13" spans="1:58" x14ac:dyDescent="0.3">
      <c r="P13" s="10"/>
      <c r="W13" s="16">
        <v>29</v>
      </c>
      <c r="X13" s="12">
        <v>0.2608695652173913</v>
      </c>
      <c r="AB13" s="10"/>
      <c r="AF13" s="10"/>
      <c r="AG13" s="16">
        <v>11</v>
      </c>
      <c r="AH13" s="13">
        <v>0.20833333333333334</v>
      </c>
      <c r="AI13" s="10"/>
      <c r="AM13" s="10"/>
      <c r="AP13" s="10"/>
      <c r="AQ13" s="16">
        <v>12</v>
      </c>
      <c r="AR13" s="12">
        <v>0.1</v>
      </c>
      <c r="AS13" s="10"/>
      <c r="AV13" s="10"/>
      <c r="AY13" s="10"/>
      <c r="BA13" s="10"/>
      <c r="BD13" s="10"/>
    </row>
    <row r="14" spans="1:58" x14ac:dyDescent="0.3">
      <c r="P14" s="10"/>
      <c r="Q14" s="16" t="s">
        <v>11</v>
      </c>
      <c r="R14" s="19">
        <f>GETPIVOTDATA("[Measures].[overtime rate ]",$Q$1,"[Fact].[JobRole]","[Fact].[JobRole].&amp;[Healthcare Representative]")</f>
        <v>0.28030303030303028</v>
      </c>
      <c r="W14" s="16">
        <v>30</v>
      </c>
      <c r="X14" s="12">
        <v>0.15</v>
      </c>
      <c r="AB14" s="10"/>
      <c r="AF14" s="10"/>
      <c r="AG14" s="16">
        <v>12</v>
      </c>
      <c r="AH14" s="13">
        <v>0.1</v>
      </c>
      <c r="AI14" s="10"/>
      <c r="AM14" s="10"/>
      <c r="AP14" s="10"/>
      <c r="AQ14" s="16">
        <v>13</v>
      </c>
      <c r="AR14" s="12">
        <v>7.1428571428571425E-2</v>
      </c>
      <c r="AS14" s="10"/>
      <c r="AV14" s="10"/>
      <c r="AY14" s="10"/>
      <c r="BA14" s="10"/>
      <c r="BD14" s="10"/>
    </row>
    <row r="15" spans="1:58" x14ac:dyDescent="0.3">
      <c r="P15" s="10"/>
      <c r="Q15" s="16" t="s">
        <v>12</v>
      </c>
      <c r="R15" s="19">
        <f>GETPIVOTDATA("[Measures].[overtime rate ]",$Q$1,"[Fact].[JobRole]","[Fact].[JobRole].&amp;[Human Resources]")</f>
        <v>0.25</v>
      </c>
      <c r="W15" s="16">
        <v>31</v>
      </c>
      <c r="X15" s="12">
        <v>0.25714285714285712</v>
      </c>
      <c r="AB15" s="10"/>
      <c r="AF15" s="10"/>
      <c r="AG15" s="16">
        <v>13</v>
      </c>
      <c r="AH15" s="13">
        <v>0.6</v>
      </c>
      <c r="AI15" s="10"/>
      <c r="AM15" s="10"/>
      <c r="AP15" s="10"/>
      <c r="AQ15" s="16">
        <v>14</v>
      </c>
      <c r="AR15" s="12">
        <v>9.0909090909090912E-2</v>
      </c>
      <c r="AS15" s="10"/>
      <c r="AV15" s="10"/>
      <c r="AY15" s="10"/>
      <c r="BA15" s="10"/>
      <c r="BD15" s="10"/>
    </row>
    <row r="16" spans="1:58" x14ac:dyDescent="0.3">
      <c r="P16" s="10"/>
      <c r="Q16" s="16" t="s">
        <v>13</v>
      </c>
      <c r="R16" s="19">
        <f>GETPIVOTDATA("[Measures].[overtime rate ]",$Q$1,"[Fact].[JobRole]","[Fact].[JobRole].&amp;[Laboratory Technician]")</f>
        <v>0.23754789272030652</v>
      </c>
      <c r="W16" s="16">
        <v>32</v>
      </c>
      <c r="X16" s="12">
        <v>0.18032786885245902</v>
      </c>
      <c r="AB16" s="10"/>
      <c r="AF16" s="10"/>
      <c r="AG16" s="16">
        <v>14</v>
      </c>
      <c r="AH16" s="13">
        <v>0.1111111111111111</v>
      </c>
      <c r="AI16" s="10"/>
      <c r="AM16" s="10"/>
      <c r="AP16" s="10"/>
      <c r="AQ16" s="16">
        <v>15</v>
      </c>
      <c r="AR16" s="12">
        <v>0.25</v>
      </c>
      <c r="AS16" s="10"/>
      <c r="AV16" s="10"/>
      <c r="AY16" s="10"/>
      <c r="BA16" s="10"/>
      <c r="BD16" s="10"/>
    </row>
    <row r="17" spans="16:56" x14ac:dyDescent="0.3">
      <c r="P17" s="10"/>
      <c r="Q17" s="16" t="s">
        <v>14</v>
      </c>
      <c r="R17" s="19">
        <f>GETPIVOTDATA("[Measures].[overtime rate ]",$Q$1,"[Fact].[JobRole]","[Fact].[JobRole].&amp;[Manager]")</f>
        <v>0.26470588235294118</v>
      </c>
      <c r="W17" s="16">
        <v>33</v>
      </c>
      <c r="X17" s="12">
        <v>0.20689655172413793</v>
      </c>
      <c r="AB17" s="10"/>
      <c r="AF17" s="10"/>
      <c r="AG17" s="16">
        <v>15</v>
      </c>
      <c r="AH17" s="13">
        <v>0.30769230769230771</v>
      </c>
      <c r="AI17" s="10"/>
      <c r="AM17" s="10"/>
      <c r="AP17" s="10"/>
      <c r="AS17" s="10"/>
      <c r="AV17" s="10"/>
      <c r="AY17" s="10"/>
      <c r="BA17" s="10"/>
      <c r="BD17" s="10"/>
    </row>
    <row r="18" spans="16:56" x14ac:dyDescent="0.3">
      <c r="P18" s="10"/>
      <c r="Q18" s="16" t="s">
        <v>15</v>
      </c>
      <c r="R18" s="19">
        <f>GETPIVOTDATA("[Measures].[overtime rate ]",$Q$1,"[Fact].[JobRole]","[Fact].[JobRole].&amp;[Manufacturing Director]")</f>
        <v>0.27210884353741499</v>
      </c>
      <c r="W18" s="16">
        <v>34</v>
      </c>
      <c r="X18" s="12">
        <v>0.11538461538461539</v>
      </c>
      <c r="AF18" s="10"/>
      <c r="AI18" s="10"/>
      <c r="AM18" s="10"/>
      <c r="AP18" s="10"/>
      <c r="AS18" s="10"/>
      <c r="AV18" s="10"/>
      <c r="AY18" s="10"/>
      <c r="BA18" s="10"/>
      <c r="BD18" s="10"/>
    </row>
    <row r="19" spans="16:56" x14ac:dyDescent="0.3">
      <c r="P19" s="10"/>
      <c r="Q19" s="16" t="s">
        <v>16</v>
      </c>
      <c r="R19" s="19">
        <f>GETPIVOTDATA("[Measures].[overtime rate ]",$Q$1,"[Fact].[JobRole]","[Fact].[JobRole].&amp;[Research Director]")</f>
        <v>0.28749999999999998</v>
      </c>
      <c r="W19" s="16">
        <v>35</v>
      </c>
      <c r="X19" s="12">
        <v>0.12820512820512819</v>
      </c>
      <c r="AF19" s="10"/>
      <c r="AI19" s="10"/>
      <c r="AM19" s="10"/>
      <c r="AP19" s="10"/>
      <c r="AS19" s="10"/>
      <c r="AV19" s="10"/>
      <c r="AY19" s="10"/>
      <c r="BA19" s="10"/>
      <c r="BD19" s="10"/>
    </row>
    <row r="20" spans="16:56" x14ac:dyDescent="0.3">
      <c r="P20" s="10"/>
      <c r="Q20" s="16" t="s">
        <v>17</v>
      </c>
      <c r="R20" s="19">
        <f>GETPIVOTDATA("[Measures].[overtime rate ]",$Q$1,"[Fact].[JobRole]","[Fact].[JobRole].&amp;[Research Scientist]")</f>
        <v>0.33105802047781568</v>
      </c>
      <c r="W20" s="16">
        <v>36</v>
      </c>
      <c r="X20" s="12">
        <v>8.5714285714285715E-2</v>
      </c>
      <c r="AF20" s="10"/>
      <c r="AI20" s="10"/>
      <c r="AM20" s="10"/>
      <c r="AP20" s="10"/>
      <c r="AS20" s="10"/>
      <c r="AV20" s="10"/>
      <c r="AY20" s="10"/>
      <c r="BD20" s="10"/>
    </row>
    <row r="21" spans="16:56" x14ac:dyDescent="0.3">
      <c r="P21" s="10"/>
      <c r="Q21" s="16" t="s">
        <v>18</v>
      </c>
      <c r="R21" s="19">
        <f>GETPIVOTDATA("[Measures].[overtime rate ]",$Q$1,"[Fact].[JobRole]","[Fact].[JobRole].&amp;[Sales Executive]")</f>
        <v>0.28875379939209728</v>
      </c>
      <c r="W21" s="16">
        <v>37</v>
      </c>
      <c r="X21" s="12">
        <v>0.12</v>
      </c>
      <c r="AF21" s="10"/>
      <c r="AI21" s="10"/>
      <c r="AM21" s="10"/>
      <c r="AP21" s="10"/>
      <c r="AS21" s="10"/>
      <c r="AV21" s="10"/>
      <c r="AY21" s="10"/>
      <c r="BD21" s="10"/>
    </row>
    <row r="22" spans="16:56" x14ac:dyDescent="0.3">
      <c r="P22" s="10"/>
      <c r="Q22" s="16" t="s">
        <v>19</v>
      </c>
      <c r="R22" s="19">
        <f>GETPIVOTDATA("[Measures].[overtime rate ]",$Q$1,"[Fact].[JobRole]","[Fact].[JobRole].&amp;[Sales Representative]")</f>
        <v>0.2857142857142857</v>
      </c>
      <c r="W22" s="16">
        <v>38</v>
      </c>
      <c r="X22" s="12">
        <v>3.4482758620689655E-2</v>
      </c>
      <c r="AM22" s="10"/>
      <c r="AP22" s="10"/>
      <c r="AS22" s="10"/>
      <c r="AV22" s="10"/>
      <c r="AY22" s="10"/>
    </row>
    <row r="23" spans="16:56" x14ac:dyDescent="0.3">
      <c r="P23" s="10"/>
      <c r="R23" s="19"/>
      <c r="W23" s="16">
        <v>39</v>
      </c>
      <c r="X23" s="12">
        <v>0.13636363636363635</v>
      </c>
      <c r="AM23" s="10"/>
      <c r="AP23" s="10"/>
      <c r="AS23" s="10"/>
      <c r="AV23" s="10"/>
    </row>
    <row r="24" spans="16:56" x14ac:dyDescent="0.3">
      <c r="P24" s="10"/>
      <c r="W24" s="16">
        <v>40</v>
      </c>
      <c r="X24" s="12">
        <v>8.771929824561403E-2</v>
      </c>
      <c r="AM24" s="10"/>
      <c r="AP24" s="10"/>
      <c r="AS24" s="10"/>
      <c r="AV24" s="10"/>
    </row>
    <row r="25" spans="16:56" x14ac:dyDescent="0.3">
      <c r="P25" s="10"/>
      <c r="W25" s="16">
        <v>41</v>
      </c>
      <c r="X25" s="12">
        <v>0.15</v>
      </c>
      <c r="AM25" s="10"/>
      <c r="AP25" s="10"/>
      <c r="AS25" s="10"/>
      <c r="AV25" s="10"/>
    </row>
    <row r="26" spans="16:56" x14ac:dyDescent="0.3">
      <c r="P26" s="10"/>
      <c r="W26" s="16">
        <v>42</v>
      </c>
      <c r="X26" s="12">
        <v>4.3478260869565216E-2</v>
      </c>
      <c r="AP26" s="10"/>
      <c r="AV26" s="10"/>
    </row>
    <row r="27" spans="16:56" x14ac:dyDescent="0.3">
      <c r="P27" s="10"/>
      <c r="W27" s="16">
        <v>43</v>
      </c>
      <c r="X27" s="12">
        <v>6.25E-2</v>
      </c>
      <c r="AP27" s="10"/>
      <c r="AV27" s="10"/>
    </row>
    <row r="28" spans="16:56" x14ac:dyDescent="0.3">
      <c r="W28" s="16">
        <v>44</v>
      </c>
      <c r="X28" s="12">
        <v>0.18181818181818182</v>
      </c>
      <c r="AV28" s="10"/>
    </row>
    <row r="29" spans="16:56" x14ac:dyDescent="0.3">
      <c r="W29" s="16">
        <v>45</v>
      </c>
      <c r="X29" s="12">
        <v>4.878048780487805E-2</v>
      </c>
    </row>
    <row r="30" spans="16:56" x14ac:dyDescent="0.3">
      <c r="W30" s="16">
        <v>46</v>
      </c>
      <c r="X30" s="12">
        <v>0.12121212121212122</v>
      </c>
    </row>
    <row r="31" spans="16:56" x14ac:dyDescent="0.3">
      <c r="W31" s="16">
        <v>47</v>
      </c>
      <c r="X31" s="12">
        <v>0.125</v>
      </c>
    </row>
    <row r="32" spans="16:56" x14ac:dyDescent="0.3">
      <c r="W32" s="16">
        <v>48</v>
      </c>
      <c r="X32" s="12">
        <v>0.10526315789473684</v>
      </c>
    </row>
    <row r="33" spans="23:24" x14ac:dyDescent="0.3">
      <c r="W33" s="16">
        <v>49</v>
      </c>
      <c r="X33" s="12">
        <v>0.08</v>
      </c>
    </row>
    <row r="34" spans="23:24" x14ac:dyDescent="0.3">
      <c r="W34" s="16">
        <v>50</v>
      </c>
      <c r="X34" s="12">
        <v>0.19354838709677419</v>
      </c>
    </row>
    <row r="35" spans="23:24" x14ac:dyDescent="0.3">
      <c r="W35" s="16">
        <v>51</v>
      </c>
      <c r="X35" s="12">
        <v>0.10526315789473684</v>
      </c>
    </row>
    <row r="36" spans="23:24" x14ac:dyDescent="0.3">
      <c r="W36" s="16">
        <v>52</v>
      </c>
      <c r="X36" s="12">
        <v>0.16666666666666666</v>
      </c>
    </row>
    <row r="37" spans="23:24" x14ac:dyDescent="0.3">
      <c r="W37" s="16">
        <v>53</v>
      </c>
      <c r="X37" s="12">
        <v>0.10526315789473684</v>
      </c>
    </row>
    <row r="38" spans="23:24" x14ac:dyDescent="0.3">
      <c r="W38" s="16">
        <v>55</v>
      </c>
      <c r="X38" s="12">
        <v>0.13636363636363635</v>
      </c>
    </row>
    <row r="39" spans="23:24" x14ac:dyDescent="0.3">
      <c r="W39" s="16">
        <v>56</v>
      </c>
      <c r="X39" s="12">
        <v>0.21428571428571427</v>
      </c>
    </row>
    <row r="40" spans="23:24" x14ac:dyDescent="0.3">
      <c r="W40" s="16">
        <v>58</v>
      </c>
      <c r="X40" s="12">
        <v>0.35714285714285715</v>
      </c>
    </row>
  </sheetData>
  <pageMargins left="0.7" right="0.7" top="0.75" bottom="0.75" header="0.3" footer="0.3"/>
  <drawing r:id="rId25"/>
  <extLst>
    <ext xmlns:x14="http://schemas.microsoft.com/office/spreadsheetml/2009/9/main" uri="{A8765BA9-456A-4dab-B4F3-ACF838C121DE}">
      <x14:slicerList>
        <x14:slicer r:id="rId2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6791-7AE7-42C7-8595-B83ECBD4105E}">
  <sheetPr codeName="Sheet3"/>
  <dimension ref="A1:AI44"/>
  <sheetViews>
    <sheetView tabSelected="1" zoomScale="91" zoomScaleNormal="89" workbookViewId="0"/>
  </sheetViews>
  <sheetFormatPr defaultRowHeight="14.4" x14ac:dyDescent="0.3"/>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x14ac:dyDescent="0.3">
      <c r="A13" s="1"/>
      <c r="B13" s="1"/>
      <c r="C13" s="1"/>
      <c r="D13" s="1"/>
      <c r="E13" s="1"/>
      <c r="F13" s="1"/>
      <c r="G13" s="1"/>
      <c r="H13" s="1"/>
      <c r="I13" s="1"/>
      <c r="J13" s="1"/>
      <c r="K13" s="1"/>
      <c r="L13" s="1"/>
      <c r="M13" s="1"/>
      <c r="N13" s="1"/>
      <c r="O13" s="1"/>
      <c r="P13" s="1"/>
      <c r="Q13" s="1"/>
      <c r="R13" s="1"/>
      <c r="S13" s="1"/>
      <c r="T13" s="1"/>
      <c r="U13" s="1"/>
      <c r="V13" s="1" t="s">
        <v>22</v>
      </c>
      <c r="W13" s="1"/>
      <c r="X13" s="1"/>
      <c r="Y13" s="1"/>
      <c r="Z13" s="1"/>
      <c r="AA13" s="1"/>
      <c r="AB13" s="1"/>
      <c r="AC13" s="1"/>
      <c r="AD13" s="1"/>
      <c r="AE13" s="1"/>
      <c r="AF13" s="1"/>
      <c r="AG13" s="1"/>
      <c r="AH13" s="1"/>
      <c r="AI13" s="1"/>
    </row>
    <row r="14" spans="1:35"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spans="1:3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spans="1:3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3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20A0-A849-45C2-B0A5-BDB0099E1D8F}">
  <sheetPr codeName="Sheet4"/>
  <dimension ref="A1:AI44"/>
  <sheetViews>
    <sheetView zoomScale="91" zoomScaleNormal="89" workbookViewId="0"/>
  </sheetViews>
  <sheetFormatPr defaultRowHeight="14.4" x14ac:dyDescent="0.3"/>
  <sheetData>
    <row r="1" spans="1:35" x14ac:dyDescent="0.3">
      <c r="A1" s="1" t="s">
        <v>42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x14ac:dyDescent="0.3">
      <c r="A13" s="1"/>
      <c r="B13" s="1"/>
      <c r="C13" s="1"/>
      <c r="D13" s="1"/>
      <c r="E13" s="1"/>
      <c r="F13" s="1"/>
      <c r="G13" s="1"/>
      <c r="H13" s="1"/>
      <c r="I13" s="1"/>
      <c r="J13" s="1"/>
      <c r="K13" s="1"/>
      <c r="L13" s="1"/>
      <c r="M13" s="1"/>
      <c r="N13" s="1"/>
      <c r="O13" s="1"/>
      <c r="P13" s="1"/>
      <c r="Q13" s="1"/>
      <c r="R13" s="1"/>
      <c r="S13" s="1"/>
      <c r="T13" s="1"/>
      <c r="U13" s="1"/>
      <c r="V13" s="1" t="s">
        <v>22</v>
      </c>
      <c r="W13" s="1"/>
      <c r="X13" s="1"/>
      <c r="Y13" s="1"/>
      <c r="Z13" s="1"/>
      <c r="AA13" s="1"/>
      <c r="AB13" s="1"/>
      <c r="AC13" s="1"/>
      <c r="AD13" s="1"/>
      <c r="AE13" s="1"/>
      <c r="AF13" s="1"/>
      <c r="AG13" s="1"/>
      <c r="AH13" s="1"/>
      <c r="AI13" s="1"/>
    </row>
    <row r="14" spans="1:35"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spans="1:3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spans="1:3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3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59376-3144-4BEE-B439-83810E3BCDB1}">
  <sheetPr codeName="Sheet5"/>
  <dimension ref="A1:AI44"/>
  <sheetViews>
    <sheetView zoomScale="91" zoomScaleNormal="89" workbookViewId="0">
      <selection activeCell="A10" sqref="A10"/>
    </sheetView>
  </sheetViews>
  <sheetFormatPr defaultRowHeight="14.4" x14ac:dyDescent="0.3"/>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row>
    <row r="11" spans="1:35"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row>
    <row r="13" spans="1:35" x14ac:dyDescent="0.3">
      <c r="A13" s="1"/>
      <c r="B13" s="1"/>
      <c r="C13" s="1"/>
      <c r="D13" s="1"/>
      <c r="E13" s="1"/>
      <c r="F13" s="1"/>
      <c r="G13" s="1"/>
      <c r="H13" s="1"/>
      <c r="I13" s="1"/>
      <c r="J13" s="1"/>
      <c r="K13" s="1"/>
      <c r="L13" s="1"/>
      <c r="M13" s="1"/>
      <c r="N13" s="1"/>
      <c r="O13" s="1"/>
      <c r="P13" s="1"/>
      <c r="Q13" s="1"/>
      <c r="R13" s="1"/>
      <c r="S13" s="1"/>
      <c r="T13" s="1"/>
      <c r="U13" s="1"/>
      <c r="V13" s="1" t="s">
        <v>22</v>
      </c>
      <c r="W13" s="1"/>
      <c r="X13" s="1"/>
      <c r="Y13" s="1"/>
      <c r="Z13" s="1"/>
      <c r="AA13" s="1"/>
      <c r="AB13" s="1"/>
      <c r="AC13" s="1"/>
      <c r="AD13" s="1"/>
      <c r="AE13" s="1"/>
      <c r="AF13" s="1"/>
      <c r="AG13" s="1"/>
      <c r="AH13" s="1"/>
      <c r="AI13" s="1"/>
    </row>
    <row r="14" spans="1:35"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1:35"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spans="1:3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spans="1:3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3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EED6E9-6981-47FE-9B58-7ABCBD3F83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 and colors</vt:lpstr>
      <vt:lpstr>pivot tables</vt:lpstr>
      <vt:lpstr>overView</vt:lpstr>
      <vt:lpstr>Department</vt:lpstr>
      <vt:lpstr>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 ahmed</dc:creator>
  <cp:lastModifiedBy>sama ahmed</cp:lastModifiedBy>
  <dcterms:created xsi:type="dcterms:W3CDTF">2026-09-04T16:09:31Z</dcterms:created>
  <dcterms:modified xsi:type="dcterms:W3CDTF">2026-09-05T13:07:59Z</dcterms:modified>
</cp:coreProperties>
</file>