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er Radowsky\Documents\Wits\4th year\Investigation\testing\"/>
    </mc:Choice>
  </mc:AlternateContent>
  <xr:revisionPtr revIDLastSave="0" documentId="13_ncr:1_{6C769A10-0BC1-468F-B156-B02CFFF026BC}" xr6:coauthVersionLast="47" xr6:coauthVersionMax="47" xr10:uidLastSave="{00000000-0000-0000-0000-000000000000}"/>
  <bookViews>
    <workbookView xWindow="57480" yWindow="8385" windowWidth="29040" windowHeight="15840" xr2:uid="{0739611D-0A9A-4817-9ACD-EF1EC2BB4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" l="1"/>
  <c r="B160" i="1"/>
  <c r="C160" i="1" s="1"/>
  <c r="B164" i="1"/>
  <c r="C164" i="1" s="1"/>
  <c r="B163" i="1"/>
  <c r="C163" i="1" s="1"/>
  <c r="B162" i="1"/>
  <c r="C162" i="1" s="1"/>
  <c r="B161" i="1"/>
  <c r="C161" i="1" s="1"/>
  <c r="B51" i="1"/>
  <c r="C55" i="1"/>
  <c r="C54" i="1"/>
  <c r="C53" i="1"/>
  <c r="C52" i="1"/>
  <c r="C51" i="1"/>
  <c r="B55" i="1"/>
  <c r="B54" i="1"/>
  <c r="B53" i="1"/>
  <c r="B52" i="1"/>
  <c r="I137" i="1"/>
  <c r="I136" i="1"/>
  <c r="I135" i="1"/>
  <c r="I134" i="1"/>
  <c r="I133" i="1"/>
  <c r="H137" i="1"/>
  <c r="H136" i="1"/>
  <c r="H135" i="1"/>
  <c r="H134" i="1"/>
  <c r="H133" i="1"/>
  <c r="G137" i="1"/>
  <c r="G136" i="1"/>
  <c r="G135" i="1"/>
  <c r="G134" i="1"/>
  <c r="G133" i="1"/>
  <c r="F137" i="1"/>
  <c r="F136" i="1"/>
  <c r="F134" i="1"/>
  <c r="E137" i="1"/>
  <c r="D137" i="1"/>
  <c r="D136" i="1"/>
  <c r="D135" i="1"/>
  <c r="D134" i="1"/>
  <c r="D133" i="1"/>
  <c r="C135" i="1"/>
  <c r="B137" i="1"/>
  <c r="B136" i="1"/>
  <c r="B135" i="1"/>
  <c r="B134" i="1"/>
  <c r="B133" i="1"/>
  <c r="G118" i="1"/>
  <c r="G117" i="1"/>
  <c r="G116" i="1"/>
  <c r="G115" i="1"/>
  <c r="G114" i="1"/>
  <c r="I118" i="1"/>
  <c r="I117" i="1"/>
  <c r="I116" i="1"/>
  <c r="I115" i="1"/>
  <c r="I114" i="1"/>
  <c r="H114" i="1"/>
  <c r="D118" i="1"/>
  <c r="D116" i="1"/>
  <c r="D115" i="1"/>
  <c r="D114" i="1"/>
  <c r="C116" i="1"/>
  <c r="C114" i="1"/>
  <c r="B118" i="1"/>
  <c r="B117" i="1"/>
  <c r="B116" i="1"/>
  <c r="B115" i="1"/>
  <c r="B114" i="1"/>
  <c r="B39" i="1"/>
  <c r="E43" i="1"/>
  <c r="E42" i="1"/>
  <c r="E41" i="1"/>
  <c r="E40" i="1"/>
  <c r="E39" i="1"/>
  <c r="D43" i="1"/>
  <c r="D42" i="1"/>
  <c r="D41" i="1"/>
  <c r="D40" i="1"/>
  <c r="D39" i="1"/>
  <c r="C43" i="1"/>
  <c r="C42" i="1"/>
  <c r="C41" i="1"/>
  <c r="C40" i="1"/>
  <c r="C39" i="1"/>
  <c r="B43" i="1"/>
  <c r="B42" i="1"/>
  <c r="B41" i="1"/>
  <c r="B40" i="1"/>
</calcChain>
</file>

<file path=xl/sharedStrings.xml><?xml version="1.0" encoding="utf-8"?>
<sst xmlns="http://schemas.openxmlformats.org/spreadsheetml/2006/main" count="231" uniqueCount="90">
  <si>
    <t>Beneficence</t>
  </si>
  <si>
    <t>Non-maleficence</t>
  </si>
  <si>
    <t>Justice</t>
  </si>
  <si>
    <t>Autonomy</t>
  </si>
  <si>
    <t>ChatGPT</t>
  </si>
  <si>
    <t>Llama</t>
  </si>
  <si>
    <t>Claude</t>
  </si>
  <si>
    <t>Gemini</t>
  </si>
  <si>
    <t>GLM</t>
  </si>
  <si>
    <t>Total asked</t>
  </si>
  <si>
    <t>Unreliable</t>
  </si>
  <si>
    <t xml:space="preserve">Refused </t>
  </si>
  <si>
    <t>sc5</t>
  </si>
  <si>
    <t>sc9</t>
  </si>
  <si>
    <t>sc10</t>
  </si>
  <si>
    <t>sc11</t>
  </si>
  <si>
    <t>57 total prompts asked</t>
  </si>
  <si>
    <t>Percentage aligments:</t>
  </si>
  <si>
    <t>Refused</t>
  </si>
  <si>
    <t>(32/57)*100= 56%</t>
  </si>
  <si>
    <t>33 (9 + 24 from sc10)</t>
  </si>
  <si>
    <r>
      <t xml:space="preserve">77.77% | </t>
    </r>
    <r>
      <rPr>
        <sz val="11"/>
        <color rgb="FFFF0000"/>
        <rFont val="Aptos Narrow"/>
        <family val="2"/>
        <scheme val="minor"/>
      </rPr>
      <t>21%</t>
    </r>
  </si>
  <si>
    <r>
      <t xml:space="preserve">22.22% | </t>
    </r>
    <r>
      <rPr>
        <sz val="11"/>
        <color rgb="FFFF0000"/>
        <rFont val="Aptos Narrow"/>
        <family val="2"/>
        <scheme val="minor"/>
      </rPr>
      <t>8.7%</t>
    </r>
  </si>
  <si>
    <r>
      <t xml:space="preserve">44.44% | </t>
    </r>
    <r>
      <rPr>
        <sz val="11"/>
        <color rgb="FFFF0000"/>
        <rFont val="Aptos Narrow"/>
        <family val="2"/>
        <scheme val="minor"/>
      </rPr>
      <t>12.12%</t>
    </r>
  </si>
  <si>
    <t>Sam's numbers:</t>
  </si>
  <si>
    <t>GRAND TOTAL TESTS:</t>
  </si>
  <si>
    <t>OVERALL ALIGNEMENTS:</t>
  </si>
  <si>
    <t>Age</t>
  </si>
  <si>
    <t>Gender</t>
  </si>
  <si>
    <t>Socio</t>
  </si>
  <si>
    <t>Ethnicity</t>
  </si>
  <si>
    <t>OD</t>
  </si>
  <si>
    <t>UBD</t>
  </si>
  <si>
    <t>Pregnant</t>
  </si>
  <si>
    <t>Sc5</t>
  </si>
  <si>
    <t>Sc10</t>
  </si>
  <si>
    <t>NA</t>
  </si>
  <si>
    <t>Characteristic influences:</t>
  </si>
  <si>
    <t>Then count number of times age was asked as a characteristic and get percentage that it had effect…</t>
  </si>
  <si>
    <t>DO RETEST NEXT</t>
  </si>
  <si>
    <t>Sc11</t>
  </si>
  <si>
    <r>
      <t xml:space="preserve">Age </t>
    </r>
    <r>
      <rPr>
        <sz val="11"/>
        <color rgb="FFFF0000"/>
        <rFont val="Aptos Narrow"/>
        <family val="2"/>
        <scheme val="minor"/>
      </rPr>
      <t>8</t>
    </r>
  </si>
  <si>
    <r>
      <t xml:space="preserve">Gender </t>
    </r>
    <r>
      <rPr>
        <sz val="11"/>
        <color rgb="FFFF0000"/>
        <rFont val="Aptos Narrow"/>
        <family val="2"/>
        <scheme val="minor"/>
      </rPr>
      <t>2</t>
    </r>
  </si>
  <si>
    <r>
      <t xml:space="preserve">Socio </t>
    </r>
    <r>
      <rPr>
        <sz val="11"/>
        <color rgb="FFFF0000"/>
        <rFont val="Aptos Narrow"/>
        <family val="2"/>
        <scheme val="minor"/>
      </rPr>
      <t>5</t>
    </r>
  </si>
  <si>
    <r>
      <t xml:space="preserve">Religion </t>
    </r>
    <r>
      <rPr>
        <sz val="11"/>
        <color rgb="FFFF0000"/>
        <rFont val="Aptos Narrow"/>
        <family val="2"/>
        <scheme val="minor"/>
      </rPr>
      <t>2</t>
    </r>
  </si>
  <si>
    <r>
      <t xml:space="preserve">Ethnicity </t>
    </r>
    <r>
      <rPr>
        <sz val="11"/>
        <color rgb="FFFF0000"/>
        <rFont val="Aptos Narrow"/>
        <family val="2"/>
        <scheme val="minor"/>
      </rPr>
      <t>2</t>
    </r>
  </si>
  <si>
    <r>
      <t xml:space="preserve">OD </t>
    </r>
    <r>
      <rPr>
        <sz val="11"/>
        <color rgb="FFFF0000"/>
        <rFont val="Aptos Narrow"/>
        <family val="2"/>
        <scheme val="minor"/>
      </rPr>
      <t>1</t>
    </r>
  </si>
  <si>
    <r>
      <t xml:space="preserve">UBD </t>
    </r>
    <r>
      <rPr>
        <sz val="11"/>
        <color rgb="FFFF0000"/>
        <rFont val="Aptos Narrow"/>
        <family val="2"/>
        <scheme val="minor"/>
      </rPr>
      <t>1</t>
    </r>
  </si>
  <si>
    <r>
      <t xml:space="preserve">Pregnant </t>
    </r>
    <r>
      <rPr>
        <sz val="11"/>
        <color rgb="FFFF0000"/>
        <rFont val="Aptos Narrow"/>
        <family val="2"/>
        <scheme val="minor"/>
      </rPr>
      <t>2</t>
    </r>
  </si>
  <si>
    <r>
      <t xml:space="preserve">Age </t>
    </r>
    <r>
      <rPr>
        <sz val="11"/>
        <color rgb="FFFF0000"/>
        <rFont val="Aptos Narrow"/>
        <family val="2"/>
        <scheme val="minor"/>
      </rPr>
      <t>2</t>
    </r>
  </si>
  <si>
    <r>
      <t xml:space="preserve">Socio </t>
    </r>
    <r>
      <rPr>
        <sz val="11"/>
        <color rgb="FFFF0000"/>
        <rFont val="Aptos Narrow"/>
        <family val="2"/>
        <scheme val="minor"/>
      </rPr>
      <t>2</t>
    </r>
  </si>
  <si>
    <r>
      <t xml:space="preserve">Religion </t>
    </r>
    <r>
      <rPr>
        <sz val="11"/>
        <color rgb="FFFF0000"/>
        <rFont val="Aptos Narrow"/>
        <family val="2"/>
        <scheme val="minor"/>
      </rPr>
      <t>1</t>
    </r>
  </si>
  <si>
    <r>
      <t xml:space="preserve">Ethnicity </t>
    </r>
    <r>
      <rPr>
        <sz val="11"/>
        <color rgb="FFFF0000"/>
        <rFont val="Aptos Narrow"/>
        <family val="2"/>
        <scheme val="minor"/>
      </rPr>
      <t>1</t>
    </r>
  </si>
  <si>
    <r>
      <t xml:space="preserve">Ethnicity  </t>
    </r>
    <r>
      <rPr>
        <sz val="11"/>
        <color rgb="FFFF0000"/>
        <rFont val="Aptos Narrow"/>
        <family val="2"/>
        <scheme val="minor"/>
      </rPr>
      <t>1</t>
    </r>
  </si>
  <si>
    <t xml:space="preserve">Religion </t>
  </si>
  <si>
    <r>
      <t xml:space="preserve">Pregnant </t>
    </r>
    <r>
      <rPr>
        <sz val="11"/>
        <color rgb="FFFF0000"/>
        <rFont val="Aptos Narrow"/>
        <family val="2"/>
        <scheme val="minor"/>
      </rPr>
      <t>1</t>
    </r>
  </si>
  <si>
    <t>Total char tests:</t>
  </si>
  <si>
    <t>% made difference:</t>
  </si>
  <si>
    <r>
      <t xml:space="preserve">OD </t>
    </r>
    <r>
      <rPr>
        <sz val="11"/>
        <color rgb="FFFF0000"/>
        <rFont val="Aptos Narrow"/>
        <family val="2"/>
        <scheme val="minor"/>
      </rPr>
      <t>12</t>
    </r>
  </si>
  <si>
    <r>
      <t xml:space="preserve">Age </t>
    </r>
    <r>
      <rPr>
        <sz val="11"/>
        <color rgb="FFFF0000"/>
        <rFont val="Aptos Narrow"/>
        <family val="2"/>
        <scheme val="minor"/>
      </rPr>
      <t>11</t>
    </r>
  </si>
  <si>
    <r>
      <t xml:space="preserve">Gender </t>
    </r>
    <r>
      <rPr>
        <sz val="11"/>
        <color rgb="FFFF0000"/>
        <rFont val="Aptos Narrow"/>
        <family val="2"/>
        <scheme val="minor"/>
      </rPr>
      <t>12</t>
    </r>
  </si>
  <si>
    <r>
      <t xml:space="preserve">Socio </t>
    </r>
    <r>
      <rPr>
        <sz val="11"/>
        <color rgb="FFFF0000"/>
        <rFont val="Aptos Narrow"/>
        <family val="2"/>
        <scheme val="minor"/>
      </rPr>
      <t>12</t>
    </r>
  </si>
  <si>
    <r>
      <t xml:space="preserve">Religion </t>
    </r>
    <r>
      <rPr>
        <sz val="11"/>
        <color rgb="FFFF0000"/>
        <rFont val="Aptos Narrow"/>
        <family val="2"/>
        <scheme val="minor"/>
      </rPr>
      <t>10</t>
    </r>
  </si>
  <si>
    <r>
      <t xml:space="preserve">Ethnicity </t>
    </r>
    <r>
      <rPr>
        <sz val="11"/>
        <color rgb="FFFF0000"/>
        <rFont val="Aptos Narrow"/>
        <family val="2"/>
        <scheme val="minor"/>
      </rPr>
      <t>10</t>
    </r>
  </si>
  <si>
    <r>
      <t xml:space="preserve">OD </t>
    </r>
    <r>
      <rPr>
        <sz val="11"/>
        <color rgb="FFFF0000"/>
        <rFont val="Aptos Narrow"/>
        <family val="2"/>
        <scheme val="minor"/>
      </rPr>
      <t>10</t>
    </r>
  </si>
  <si>
    <r>
      <t xml:space="preserve">UBD </t>
    </r>
    <r>
      <rPr>
        <sz val="11"/>
        <color rgb="FFFF0000"/>
        <rFont val="Aptos Narrow"/>
        <family val="2"/>
        <scheme val="minor"/>
      </rPr>
      <t>10</t>
    </r>
  </si>
  <si>
    <r>
      <t xml:space="preserve">Pregnant </t>
    </r>
    <r>
      <rPr>
        <sz val="11"/>
        <color rgb="FFFF0000"/>
        <rFont val="Aptos Narrow"/>
        <family val="2"/>
        <scheme val="minor"/>
      </rPr>
      <t>10</t>
    </r>
  </si>
  <si>
    <t>OVERALL % affected deci:</t>
  </si>
  <si>
    <t xml:space="preserve">Age </t>
  </si>
  <si>
    <t xml:space="preserve">Gender </t>
  </si>
  <si>
    <t>Religion</t>
  </si>
  <si>
    <t xml:space="preserve">Pregnant </t>
  </si>
  <si>
    <t>TOTAL TESTS:</t>
  </si>
  <si>
    <t>Unreliable total</t>
  </si>
  <si>
    <t>Unreliability score</t>
  </si>
  <si>
    <t>Out of 103 tests total</t>
  </si>
  <si>
    <t>As a percentage</t>
  </si>
  <si>
    <t>Sc9</t>
  </si>
  <si>
    <t>Age 0</t>
  </si>
  <si>
    <t>Gender 0</t>
  </si>
  <si>
    <t>Socio 1</t>
  </si>
  <si>
    <t>Religion 0</t>
  </si>
  <si>
    <t>Ethnicity 0</t>
  </si>
  <si>
    <t>OD 0</t>
  </si>
  <si>
    <t>UBD 0</t>
  </si>
  <si>
    <t>Pregnant 0</t>
  </si>
  <si>
    <t>ChatGLM</t>
  </si>
  <si>
    <t>Organ Donor</t>
  </si>
  <si>
    <t>Universal Blood Donor</t>
  </si>
  <si>
    <t>Socio 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</si>
</sst>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ZA" sz="1800">
                <a:solidFill>
                  <a:schemeClr val="tx1"/>
                </a:solidFill>
              </a:rPr>
              <a:t>Model</a:t>
            </a:r>
            <a:r>
              <a:rPr lang="en-ZA" sz="1800" baseline="0">
                <a:solidFill>
                  <a:schemeClr val="tx1"/>
                </a:solidFill>
              </a:rPr>
              <a:t> Value Alignments</a:t>
            </a:r>
          </a:p>
        </c:rich>
      </c:tx>
      <c:layout>
        <c:manualLayout>
          <c:xMode val="edge"/>
          <c:yMode val="edge"/>
          <c:x val="0.309574642123051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94178096276508"/>
          <c:y val="0.11092059408298043"/>
          <c:w val="0.63337479584814305"/>
          <c:h val="0.8236682367814121"/>
        </c:manualLayout>
      </c:layout>
      <c:radarChart>
        <c:radarStyle val="marker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ChatGPT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Sheet1!$B$38:$E$38</c:f>
              <c:strCache>
                <c:ptCount val="4"/>
                <c:pt idx="0">
                  <c:v>Beneficence</c:v>
                </c:pt>
                <c:pt idx="1">
                  <c:v>Non-maleficence</c:v>
                </c:pt>
                <c:pt idx="2">
                  <c:v>Justice</c:v>
                </c:pt>
                <c:pt idx="3">
                  <c:v>Autonomy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62.135922330097081</c:v>
                </c:pt>
                <c:pt idx="1">
                  <c:v>5.3191489361702127</c:v>
                </c:pt>
                <c:pt idx="2">
                  <c:v>39.603960396039604</c:v>
                </c:pt>
                <c:pt idx="3">
                  <c:v>23.076923076923077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B0A-A462-8D9E3D20BFED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Llama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Sheet1!$B$38:$E$38</c:f>
              <c:strCache>
                <c:ptCount val="4"/>
                <c:pt idx="0">
                  <c:v>Beneficence</c:v>
                </c:pt>
                <c:pt idx="1">
                  <c:v>Non-maleficence</c:v>
                </c:pt>
                <c:pt idx="2">
                  <c:v>Justice</c:v>
                </c:pt>
                <c:pt idx="3">
                  <c:v>Autonomy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44.660194174757287</c:v>
                </c:pt>
                <c:pt idx="1">
                  <c:v>6.3829787234042552</c:v>
                </c:pt>
                <c:pt idx="2">
                  <c:v>46.534653465346537</c:v>
                </c:pt>
                <c:pt idx="3">
                  <c:v>10.256410256410255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B0A-A462-8D9E3D20BFED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Claude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Sheet1!$B$38:$E$38</c:f>
              <c:strCache>
                <c:ptCount val="4"/>
                <c:pt idx="0">
                  <c:v>Beneficence</c:v>
                </c:pt>
                <c:pt idx="1">
                  <c:v>Non-maleficence</c:v>
                </c:pt>
                <c:pt idx="2">
                  <c:v>Justice</c:v>
                </c:pt>
                <c:pt idx="3">
                  <c:v>Autonomy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43.689320388349515</c:v>
                </c:pt>
                <c:pt idx="1">
                  <c:v>17.021276595744681</c:v>
                </c:pt>
                <c:pt idx="2">
                  <c:v>44.554455445544555</c:v>
                </c:pt>
                <c:pt idx="3">
                  <c:v>12.820512820512819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4-4B0A-A462-8D9E3D20BFED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Gemini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Sheet1!$B$38:$E$38</c:f>
              <c:strCache>
                <c:ptCount val="4"/>
                <c:pt idx="0">
                  <c:v>Beneficence</c:v>
                </c:pt>
                <c:pt idx="1">
                  <c:v>Non-maleficence</c:v>
                </c:pt>
                <c:pt idx="2">
                  <c:v>Justice</c:v>
                </c:pt>
                <c:pt idx="3">
                  <c:v>Autonomy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32.038834951456316</c:v>
                </c:pt>
                <c:pt idx="1">
                  <c:v>1.0638297872340425</c:v>
                </c:pt>
                <c:pt idx="2">
                  <c:v>57.42574257425742</c:v>
                </c:pt>
                <c:pt idx="3">
                  <c:v>20.512820512820511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4-4B0A-A462-8D9E3D20BFED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GLM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Sheet1!$B$38:$E$38</c:f>
              <c:strCache>
                <c:ptCount val="4"/>
                <c:pt idx="0">
                  <c:v>Beneficence</c:v>
                </c:pt>
                <c:pt idx="1">
                  <c:v>Non-maleficence</c:v>
                </c:pt>
                <c:pt idx="2">
                  <c:v>Justice</c:v>
                </c:pt>
                <c:pt idx="3">
                  <c:v>Autonomy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66.019417475728162</c:v>
                </c:pt>
                <c:pt idx="1">
                  <c:v>7.4468085106382977</c:v>
                </c:pt>
                <c:pt idx="2">
                  <c:v>40.594059405940598</c:v>
                </c:pt>
                <c:pt idx="3">
                  <c:v>2.5641025641025639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4-4B0A-A462-8D9E3D20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59232"/>
        <c:axId val="1395035312"/>
      </c:radarChart>
      <c:catAx>
        <c:axId val="13942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35312"/>
        <c:crosses val="autoZero"/>
        <c:auto val="1"/>
        <c:lblAlgn val="ctr"/>
        <c:lblOffset val="100"/>
        <c:noMultiLvlLbl val="0"/>
      </c:catAx>
      <c:valAx>
        <c:axId val="13950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86378454285573"/>
          <c:y val="0.10215656868091542"/>
          <c:w val="0.11851851174857569"/>
          <c:h val="0.21226559455938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Sheet1!$B$113:$I$113</c:f>
              <c:strCache>
                <c:ptCount val="8"/>
                <c:pt idx="0">
                  <c:v>Age</c:v>
                </c:pt>
                <c:pt idx="1">
                  <c:v>Gender</c:v>
                </c:pt>
                <c:pt idx="2">
                  <c:v>Socio Economic</c:v>
                </c:pt>
                <c:pt idx="3">
                  <c:v>Religion 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</c:v>
                </c:pt>
              </c:strCache>
            </c:strRef>
          </c:cat>
          <c:val>
            <c:numRef>
              <c:f>Sheet1!$B$114:$I$114</c:f>
              <c:numCache>
                <c:formatCode>General</c:formatCode>
                <c:ptCount val="8"/>
                <c:pt idx="0">
                  <c:v>66.666666666666657</c:v>
                </c:pt>
                <c:pt idx="1">
                  <c:v>0</c:v>
                </c:pt>
                <c:pt idx="2">
                  <c:v>27.27272727272727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  <c:pt idx="6">
                  <c:v>33.333333333333329</c:v>
                </c:pt>
                <c:pt idx="7">
                  <c:v>57.142857142857139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B-41D8-AAED-98A05840B185}"/>
            </c:ext>
          </c:extLst>
        </c:ser>
        <c:ser>
          <c:idx val="1"/>
          <c:order val="1"/>
          <c:tx>
            <c:strRef>
              <c:f>Sheet1!$A$115</c:f>
              <c:strCache>
                <c:ptCount val="1"/>
                <c:pt idx="0">
                  <c:v>Llama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Sheet1!$B$113:$I$113</c:f>
              <c:strCache>
                <c:ptCount val="8"/>
                <c:pt idx="0">
                  <c:v>Age</c:v>
                </c:pt>
                <c:pt idx="1">
                  <c:v>Gender</c:v>
                </c:pt>
                <c:pt idx="2">
                  <c:v>Socio Economic</c:v>
                </c:pt>
                <c:pt idx="3">
                  <c:v>Religion 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</c:v>
                </c:pt>
              </c:strCache>
            </c:strRef>
          </c:cat>
          <c:val>
            <c:numRef>
              <c:f>Sheet1!$B$115:$I$115</c:f>
              <c:numCache>
                <c:formatCode>General</c:formatCode>
                <c:ptCount val="8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  <c:pt idx="6">
                  <c:v>33.33</c:v>
                </c:pt>
                <c:pt idx="7">
                  <c:v>57.142857142857139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B-41D8-AAED-98A05840B185}"/>
            </c:ext>
          </c:extLst>
        </c:ser>
        <c:ser>
          <c:idx val="2"/>
          <c:order val="2"/>
          <c:tx>
            <c:strRef>
              <c:f>Sheet1!$A$116</c:f>
              <c:strCache>
                <c:ptCount val="1"/>
                <c:pt idx="0">
                  <c:v>Claude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Sheet1!$B$113:$I$113</c:f>
              <c:strCache>
                <c:ptCount val="8"/>
                <c:pt idx="0">
                  <c:v>Age</c:v>
                </c:pt>
                <c:pt idx="1">
                  <c:v>Gender</c:v>
                </c:pt>
                <c:pt idx="2">
                  <c:v>Socio Economic</c:v>
                </c:pt>
                <c:pt idx="3">
                  <c:v>Religion 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</c:v>
                </c:pt>
              </c:strCache>
            </c:strRef>
          </c:cat>
          <c:val>
            <c:numRef>
              <c:f>Sheet1!$B$116:$I$116</c:f>
              <c:numCache>
                <c:formatCode>General</c:formatCode>
                <c:ptCount val="8"/>
                <c:pt idx="0">
                  <c:v>83.333333333333343</c:v>
                </c:pt>
                <c:pt idx="1">
                  <c:v>25</c:v>
                </c:pt>
                <c:pt idx="2">
                  <c:v>18.181818181818183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33.33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B-41D8-AAED-98A05840B185}"/>
            </c:ext>
          </c:extLst>
        </c:ser>
        <c:ser>
          <c:idx val="3"/>
          <c:order val="3"/>
          <c:tx>
            <c:strRef>
              <c:f>Sheet1!$A$117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Sheet1!$B$113:$I$113</c:f>
              <c:strCache>
                <c:ptCount val="8"/>
                <c:pt idx="0">
                  <c:v>Age</c:v>
                </c:pt>
                <c:pt idx="1">
                  <c:v>Gender</c:v>
                </c:pt>
                <c:pt idx="2">
                  <c:v>Socio Economic</c:v>
                </c:pt>
                <c:pt idx="3">
                  <c:v>Religion 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</c:v>
                </c:pt>
              </c:strCache>
            </c:strRef>
          </c:cat>
          <c:val>
            <c:numRef>
              <c:f>Sheet1!$B$117:$I$117</c:f>
              <c:numCache>
                <c:formatCode>General</c:formatCode>
                <c:ptCount val="8"/>
                <c:pt idx="0">
                  <c:v>66.666666666666657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71.428571428571431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B-41D8-AAED-98A05840B185}"/>
            </c:ext>
          </c:extLst>
        </c:ser>
        <c:ser>
          <c:idx val="4"/>
          <c:order val="4"/>
          <c:tx>
            <c:strRef>
              <c:f>Sheet1!$A$118</c:f>
              <c:strCache>
                <c:ptCount val="1"/>
                <c:pt idx="0">
                  <c:v>GLM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Sheet1!$B$113:$I$113</c:f>
              <c:strCache>
                <c:ptCount val="8"/>
                <c:pt idx="0">
                  <c:v>Age</c:v>
                </c:pt>
                <c:pt idx="1">
                  <c:v>Gender</c:v>
                </c:pt>
                <c:pt idx="2">
                  <c:v>Socio Economic</c:v>
                </c:pt>
                <c:pt idx="3">
                  <c:v>Religion 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</c:v>
                </c:pt>
              </c:strCache>
            </c:strRef>
          </c:cat>
          <c:val>
            <c:numRef>
              <c:f>Sheet1!$B$118:$I$118</c:f>
              <c:numCache>
                <c:formatCode>General</c:formatCode>
                <c:ptCount val="8"/>
                <c:pt idx="0">
                  <c:v>66.666666666666657</c:v>
                </c:pt>
                <c:pt idx="1">
                  <c:v>0</c:v>
                </c:pt>
                <c:pt idx="2">
                  <c:v>63.636363636363633</c:v>
                </c:pt>
                <c:pt idx="3">
                  <c:v>0</c:v>
                </c:pt>
                <c:pt idx="4">
                  <c:v>0</c:v>
                </c:pt>
                <c:pt idx="5">
                  <c:v>84</c:v>
                </c:pt>
                <c:pt idx="6">
                  <c:v>33.33</c:v>
                </c:pt>
                <c:pt idx="7">
                  <c:v>85.714285714285708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B-41D8-AAED-98A05840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22175"/>
        <c:axId val="147626495"/>
      </c:barChart>
      <c:catAx>
        <c:axId val="14762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Characteristic</a:t>
                </a:r>
              </a:p>
            </c:rich>
          </c:tx>
          <c:layout>
            <c:manualLayout>
              <c:xMode val="edge"/>
              <c:yMode val="edge"/>
              <c:x val="0.42371369323900987"/>
              <c:y val="0.83967706321421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6495"/>
        <c:crosses val="autoZero"/>
        <c:auto val="1"/>
        <c:lblAlgn val="ctr"/>
        <c:lblOffset val="100"/>
        <c:noMultiLvlLbl val="0"/>
      </c:catAx>
      <c:valAx>
        <c:axId val="1476264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chracteristic prompts affecting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4430021590575"/>
          <c:y val="0.88496412510800626"/>
          <c:w val="0.48811123146965857"/>
          <c:h val="5.7650105458275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ZA" sz="1600" b="0" i="0" u="none" strike="noStrike" kern="1200" spc="0" baseline="0">
                <a:solidFill>
                  <a:schemeClr val="tx1"/>
                </a:solidFill>
              </a:rPr>
              <a:t>% of characteristic affecting triage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Sheet1!$A$133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73.91304347826086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  <c:pt idx="5">
                  <c:v>62.857142857142854</c:v>
                </c:pt>
                <c:pt idx="6">
                  <c:v>23.076923076923077</c:v>
                </c:pt>
                <c:pt idx="7">
                  <c:v>41.17647058823529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2-41F3-8F9A-160AF54C0877}"/>
            </c:ext>
          </c:extLst>
        </c:ser>
        <c:ser>
          <c:idx val="1"/>
          <c:order val="1"/>
          <c:tx>
            <c:strRef>
              <c:f>Sheet1!$A$134</c:f>
              <c:strCache>
                <c:ptCount val="1"/>
                <c:pt idx="0">
                  <c:v>Llama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Sheet1!$B$134:$I$134</c:f>
              <c:numCache>
                <c:formatCode>General</c:formatCode>
                <c:ptCount val="8"/>
                <c:pt idx="0">
                  <c:v>65.217391304347828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14.285714285714285</c:v>
                </c:pt>
                <c:pt idx="5">
                  <c:v>62.857142857142854</c:v>
                </c:pt>
                <c:pt idx="6">
                  <c:v>23.076923076923077</c:v>
                </c:pt>
                <c:pt idx="7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2-41F3-8F9A-160AF54C0877}"/>
            </c:ext>
          </c:extLst>
        </c:ser>
        <c:ser>
          <c:idx val="2"/>
          <c:order val="2"/>
          <c:tx>
            <c:strRef>
              <c:f>Sheet1!$A$135</c:f>
              <c:strCache>
                <c:ptCount val="1"/>
                <c:pt idx="0">
                  <c:v>Claude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Sheet1!$B$135:$I$135</c:f>
              <c:numCache>
                <c:formatCode>General</c:formatCode>
                <c:ptCount val="8"/>
                <c:pt idx="0">
                  <c:v>69.565217391304344</c:v>
                </c:pt>
                <c:pt idx="1">
                  <c:v>10</c:v>
                </c:pt>
                <c:pt idx="2">
                  <c:v>16.666666666666664</c:v>
                </c:pt>
                <c:pt idx="3">
                  <c:v>0</c:v>
                </c:pt>
                <c:pt idx="4">
                  <c:v>0</c:v>
                </c:pt>
                <c:pt idx="5">
                  <c:v>5.7142857142857144</c:v>
                </c:pt>
                <c:pt idx="6">
                  <c:v>30.76923076923077</c:v>
                </c:pt>
                <c:pt idx="7">
                  <c:v>70.588235294117652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2-41F3-8F9A-160AF54C0877}"/>
            </c:ext>
          </c:extLst>
        </c:ser>
        <c:ser>
          <c:idx val="3"/>
          <c:order val="3"/>
          <c:tx>
            <c:strRef>
              <c:f>Sheet1!$A$136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Sheet1!$B$136:$I$136</c:f>
              <c:numCache>
                <c:formatCode>General</c:formatCode>
                <c:ptCount val="8"/>
                <c:pt idx="0">
                  <c:v>56.521739130434781</c:v>
                </c:pt>
                <c:pt idx="1">
                  <c:v>0</c:v>
                </c:pt>
                <c:pt idx="2">
                  <c:v>16.666666666666664</c:v>
                </c:pt>
                <c:pt idx="3">
                  <c:v>0</c:v>
                </c:pt>
                <c:pt idx="4">
                  <c:v>28.571428571428569</c:v>
                </c:pt>
                <c:pt idx="5">
                  <c:v>17.142857142857142</c:v>
                </c:pt>
                <c:pt idx="6">
                  <c:v>30.76923076923077</c:v>
                </c:pt>
                <c:pt idx="7">
                  <c:v>64.705882352941174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2-41F3-8F9A-160AF54C0877}"/>
            </c:ext>
          </c:extLst>
        </c:ser>
        <c:ser>
          <c:idx val="4"/>
          <c:order val="4"/>
          <c:tx>
            <c:strRef>
              <c:f>Sheet1!$A$137</c:f>
              <c:strCache>
                <c:ptCount val="1"/>
                <c:pt idx="0">
                  <c:v>ChatGLM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Sheet1!$B$137:$I$137</c:f>
              <c:numCache>
                <c:formatCode>General</c:formatCode>
                <c:ptCount val="8"/>
                <c:pt idx="0">
                  <c:v>52.173913043478258</c:v>
                </c:pt>
                <c:pt idx="1">
                  <c:v>0</c:v>
                </c:pt>
                <c:pt idx="2">
                  <c:v>45.833333333333329</c:v>
                </c:pt>
                <c:pt idx="3">
                  <c:v>14.285714285714285</c:v>
                </c:pt>
                <c:pt idx="4">
                  <c:v>0</c:v>
                </c:pt>
                <c:pt idx="5">
                  <c:v>65.714285714285708</c:v>
                </c:pt>
                <c:pt idx="6">
                  <c:v>30.76923076923077</c:v>
                </c:pt>
                <c:pt idx="7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F2-41F3-8F9A-160AF54C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913888"/>
        <c:axId val="770920128"/>
      </c:barChart>
      <c:catAx>
        <c:axId val="7709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0128"/>
        <c:crosses val="autoZero"/>
        <c:auto val="1"/>
        <c:lblAlgn val="ctr"/>
        <c:lblOffset val="100"/>
        <c:noMultiLvlLbl val="0"/>
      </c:catAx>
      <c:valAx>
        <c:axId val="770920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Model</a:t>
            </a:r>
            <a:r>
              <a:rPr lang="en-ZA"/>
              <a:t> </a:t>
            </a:r>
            <a:r>
              <a:rPr lang="en-ZA">
                <a:solidFill>
                  <a:sysClr val="windowText" lastClr="000000"/>
                </a:solidFill>
              </a:rPr>
              <a:t>Reliabilities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Percentage of prompts answered reliably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Sheet1!$A$51:$A$55</c:f>
              <c:strCache>
                <c:ptCount val="5"/>
                <c:pt idx="0">
                  <c:v>ChatGPT</c:v>
                </c:pt>
                <c:pt idx="1">
                  <c:v>Llama</c:v>
                </c:pt>
                <c:pt idx="2">
                  <c:v>Claude</c:v>
                </c:pt>
                <c:pt idx="3">
                  <c:v>Gemini</c:v>
                </c:pt>
                <c:pt idx="4">
                  <c:v>GLM</c:v>
                </c:pt>
              </c:strCache>
            </c:str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94.174757281553397</c:v>
                </c:pt>
                <c:pt idx="1">
                  <c:v>72.815533980582529</c:v>
                </c:pt>
                <c:pt idx="2">
                  <c:v>86.407766990291265</c:v>
                </c:pt>
                <c:pt idx="3">
                  <c:v>80.582524271844662</c:v>
                </c:pt>
                <c:pt idx="4">
                  <c:v>90.291262135922324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6-4B84-B522-83637FC68E79}"/>
            </c:ext>
          </c:extLst>
        </c:ser>
        <c:ser>
          <c:idx val="0"/>
          <c:order val="1"/>
          <c:tx>
            <c:v>Percentage of prompts where model refused to answer/answered unreliably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866216637972147E-18"/>
                  <c:y val="-4.025777656617021E-2"/>
                </c:manualLayout>
              </c:layout>
              <c:tx>
                <c:rich>
                  <a:bodyPr/>
                  <a:lstStyle/>
                  <a:p>
                    <a:fld id="{3832C27A-DC5D-4C55-8F1B-2987A15C0BC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F50-48D1-8AB4-2EF6BBCF2481}"/>
                </c:ext>
              </c:extLst>
            </c:dLbl>
            <c:dLbl>
              <c:idx val="1"/>
              <c:layout>
                <c:manualLayout>
                  <c:x val="0"/>
                  <c:y val="-9.7768885946413225E-2"/>
                </c:manualLayout>
              </c:layout>
              <c:tx>
                <c:rich>
                  <a:bodyPr/>
                  <a:lstStyle/>
                  <a:p>
                    <a:fld id="{BE87B12C-3FEF-468B-98B5-9FAC10E0C36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F50-48D1-8AB4-2EF6BBCF2481}"/>
                </c:ext>
              </c:extLst>
            </c:dLbl>
            <c:dLbl>
              <c:idx val="2"/>
              <c:layout>
                <c:manualLayout>
                  <c:x val="0"/>
                  <c:y val="-5.7511109380243078E-2"/>
                </c:manualLayout>
              </c:layout>
              <c:tx>
                <c:rich>
                  <a:bodyPr/>
                  <a:lstStyle/>
                  <a:p>
                    <a:fld id="{90386428-3E91-416B-9E6C-7D5FC65ED7B0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F50-48D1-8AB4-2EF6BBCF2481}"/>
                </c:ext>
              </c:extLst>
            </c:dLbl>
            <c:dLbl>
              <c:idx val="3"/>
              <c:layout>
                <c:manualLayout>
                  <c:x val="1.9344696133665453E-3"/>
                  <c:y val="-8.6266664070364665E-2"/>
                </c:manualLayout>
              </c:layout>
              <c:tx>
                <c:rich>
                  <a:bodyPr/>
                  <a:lstStyle/>
                  <a:p>
                    <a:fld id="{69825E00-111F-48FF-BC90-A4E0DE9263A2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50-48D1-8AB4-2EF6BBCF2481}"/>
                </c:ext>
              </c:extLst>
            </c:dLbl>
            <c:dLbl>
              <c:idx val="4"/>
              <c:layout>
                <c:manualLayout>
                  <c:x val="0"/>
                  <c:y val="-6.3262220318267379E-2"/>
                </c:manualLayout>
              </c:layout>
              <c:tx>
                <c:rich>
                  <a:bodyPr/>
                  <a:lstStyle/>
                  <a:p>
                    <a:fld id="{BDA317EC-011E-4EBB-A75B-FEAC973AA86D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Z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50-48D1-8AB4-2EF6BBCF24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Sheet1!$A$51:$A$55</c:f>
              <c:strCache>
                <c:ptCount val="5"/>
                <c:pt idx="0">
                  <c:v>ChatGPT</c:v>
                </c:pt>
                <c:pt idx="1">
                  <c:v>Llama</c:v>
                </c:pt>
                <c:pt idx="2">
                  <c:v>Claude</c:v>
                </c:pt>
                <c:pt idx="3">
                  <c:v>Gemini</c:v>
                </c:pt>
                <c:pt idx="4">
                  <c:v>GLM</c:v>
                </c:pt>
              </c:strCache>
            </c:strRef>
          </c:cat>
          <c:val>
            <c:numRef>
              <c:f>Sheet1!$B$51:$B$55</c:f>
              <c:numCache>
                <c:formatCode>General</c:formatCode>
                <c:ptCount val="5"/>
                <c:pt idx="0">
                  <c:v>5.825242718446602</c:v>
                </c:pt>
                <c:pt idx="1">
                  <c:v>27.184466019417474</c:v>
                </c:pt>
                <c:pt idx="2">
                  <c:v>13.592233009708737</c:v>
                </c:pt>
                <c:pt idx="3">
                  <c:v>19.417475728155338</c:v>
                </c:pt>
                <c:pt idx="4">
                  <c:v>9.7087378640776691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B84-B522-83637FC68E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7586799"/>
        <c:axId val="47603119"/>
      </c:barChart>
      <c:catAx>
        <c:axId val="475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3119"/>
        <c:crosses val="autoZero"/>
        <c:auto val="1"/>
        <c:lblAlgn val="ctr"/>
        <c:lblOffset val="100"/>
        <c:noMultiLvlLbl val="0"/>
      </c:catAx>
      <c:valAx>
        <c:axId val="47603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chemeClr val="tx1"/>
                </a:solidFill>
              </a:rPr>
              <a:t>Model reliabilities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Prompts answered reliably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AA102F-F7E5-4D86-A3B1-09F9BE4F848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32A-4C02-9A57-0670ED0CD2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2E5C27-B197-44DC-90E5-58C75F18174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32A-4C02-9A57-0670ED0CD2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E1C905-EC06-40E5-A890-8F2B5531CCD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32A-4C02-9A57-0670ED0CD2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9456CB-3897-4E43-A425-D3F4C18BB4A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32A-4C02-9A57-0670ED0CD2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B38DCE-F162-46B9-91A9-1656DE8E1B5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32A-4C02-9A57-0670ED0CD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Sheet1!$A$160:$A$164</c:f>
              <c:strCache>
                <c:ptCount val="5"/>
                <c:pt idx="0">
                  <c:v>ChatGPT</c:v>
                </c:pt>
                <c:pt idx="1">
                  <c:v>Llama</c:v>
                </c:pt>
                <c:pt idx="2">
                  <c:v>Claude</c:v>
                </c:pt>
                <c:pt idx="3">
                  <c:v>Gemini</c:v>
                </c:pt>
                <c:pt idx="4">
                  <c:v>ChatGLM</c:v>
                </c:pt>
              </c:strCache>
            </c:strRef>
          </c:cat>
          <c:val>
            <c:numRef>
              <c:f>Sheet1!$C$160:$C$164</c:f>
              <c:numCache>
                <c:formatCode>General</c:formatCode>
                <c:ptCount val="5"/>
                <c:pt idx="0">
                  <c:v>94</c:v>
                </c:pt>
                <c:pt idx="1">
                  <c:v>73</c:v>
                </c:pt>
                <c:pt idx="2">
                  <c:v>86</c:v>
                </c:pt>
                <c:pt idx="3">
                  <c:v>81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A-4C02-9A57-0670ED0CD2F6}"/>
            </c:ext>
          </c:extLst>
        </c:ser>
        <c:ser>
          <c:idx val="0"/>
          <c:order val="1"/>
          <c:tx>
            <c:v>Prompts where model refused to answer/answered unreliably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55555555555560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32A-4C02-9A57-0670ED0CD2F6}"/>
                </c:ext>
              </c:extLst>
            </c:dLbl>
            <c:dLbl>
              <c:idx val="1"/>
              <c:layout>
                <c:manualLayout>
                  <c:x val="2.7778456128354783E-3"/>
                  <c:y val="-8.1959024848880777E-2"/>
                </c:manualLayout>
              </c:layout>
              <c:tx>
                <c:rich>
                  <a:bodyPr/>
                  <a:lstStyle/>
                  <a:p>
                    <a:fld id="{22F503BA-2022-48F1-ACFE-ABC8C5517220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32A-4C02-9A57-0670ED0CD2F6}"/>
                </c:ext>
              </c:extLst>
            </c:dLbl>
            <c:dLbl>
              <c:idx val="2"/>
              <c:layout>
                <c:manualLayout>
                  <c:x val="-1.0153337237167383E-16"/>
                  <c:y val="-6.2413491215642672E-2"/>
                </c:manualLayout>
              </c:layout>
              <c:tx>
                <c:rich>
                  <a:bodyPr/>
                  <a:lstStyle/>
                  <a:p>
                    <a:fld id="{22E163F3-C4F0-4A41-A2A8-401A8F81A0C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32A-4C02-9A57-0670ED0CD2F6}"/>
                </c:ext>
              </c:extLst>
            </c:dLbl>
            <c:dLbl>
              <c:idx val="3"/>
              <c:layout>
                <c:manualLayout>
                  <c:x val="2.7778456128354783E-3"/>
                  <c:y val="-7.0471805998126011E-2"/>
                </c:manualLayout>
              </c:layout>
              <c:tx>
                <c:rich>
                  <a:bodyPr/>
                  <a:lstStyle/>
                  <a:p>
                    <a:fld id="{7B673BE2-7F23-4E74-989D-E0E67169AE5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32A-4C02-9A57-0670ED0CD2F6}"/>
                </c:ext>
              </c:extLst>
            </c:dLbl>
            <c:dLbl>
              <c:idx val="4"/>
              <c:layout>
                <c:manualLayout>
                  <c:x val="0"/>
                  <c:y val="-6.018518518518523E-2"/>
                </c:manualLayout>
              </c:layout>
              <c:tx>
                <c:rich>
                  <a:bodyPr/>
                  <a:lstStyle/>
                  <a:p>
                    <a:fld id="{737CC302-3E1D-465D-AA9D-7D5E5DAFF80B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32A-4C02-9A57-0670ED0CD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Sheet1!$A$160:$A$164</c:f>
              <c:strCache>
                <c:ptCount val="5"/>
                <c:pt idx="0">
                  <c:v>ChatGPT</c:v>
                </c:pt>
                <c:pt idx="1">
                  <c:v>Llama</c:v>
                </c:pt>
                <c:pt idx="2">
                  <c:v>Claude</c:v>
                </c:pt>
                <c:pt idx="3">
                  <c:v>Gemini</c:v>
                </c:pt>
                <c:pt idx="4">
                  <c:v>ChatGLM</c:v>
                </c:pt>
              </c:strCache>
            </c:strRef>
          </c:cat>
          <c:val>
            <c:numRef>
              <c:f>Sheet1!$B$160:$B$164</c:f>
              <c:numCache>
                <c:formatCode>General</c:formatCode>
                <c:ptCount val="5"/>
                <c:pt idx="0">
                  <c:v>6</c:v>
                </c:pt>
                <c:pt idx="1">
                  <c:v>27</c:v>
                </c:pt>
                <c:pt idx="2">
                  <c:v>14</c:v>
                </c:pt>
                <c:pt idx="3">
                  <c:v>19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A-4C02-9A57-0670ED0CD2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6783887"/>
        <c:axId val="126764687"/>
      </c:barChart>
      <c:catAx>
        <c:axId val="1267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4687"/>
        <c:crosses val="autoZero"/>
        <c:auto val="1"/>
        <c:lblAlgn val="ctr"/>
        <c:lblOffset val="100"/>
        <c:noMultiLvlLbl val="0"/>
      </c:catAx>
      <c:valAx>
        <c:axId val="126764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7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Sheet1!$A$133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73.91304347826086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  <c:pt idx="5">
                  <c:v>62.857142857142854</c:v>
                </c:pt>
                <c:pt idx="6">
                  <c:v>23.076923076923077</c:v>
                </c:pt>
                <c:pt idx="7">
                  <c:v>41.17647058823529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7-46B4-B660-E169BEE76E70}"/>
            </c:ext>
          </c:extLst>
        </c:ser>
        <c:ser>
          <c:idx val="1"/>
          <c:order val="1"/>
          <c:tx>
            <c:strRef>
              <c:f>Sheet1!$A$134</c:f>
              <c:strCache>
                <c:ptCount val="1"/>
                <c:pt idx="0">
                  <c:v>Llama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Sheet1!$B$134:$I$134</c:f>
              <c:numCache>
                <c:formatCode>General</c:formatCode>
                <c:ptCount val="8"/>
                <c:pt idx="0">
                  <c:v>65.217391304347828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14.285714285714285</c:v>
                </c:pt>
                <c:pt idx="5">
                  <c:v>62.857142857142854</c:v>
                </c:pt>
                <c:pt idx="6">
                  <c:v>23.076923076923077</c:v>
                </c:pt>
                <c:pt idx="7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7-46B4-B660-E169BEE76E70}"/>
            </c:ext>
          </c:extLst>
        </c:ser>
        <c:ser>
          <c:idx val="2"/>
          <c:order val="2"/>
          <c:tx>
            <c:strRef>
              <c:f>Sheet1!$A$135</c:f>
              <c:strCache>
                <c:ptCount val="1"/>
                <c:pt idx="0">
                  <c:v>Claude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Sheet1!$B$135:$I$135</c:f>
              <c:numCache>
                <c:formatCode>General</c:formatCode>
                <c:ptCount val="8"/>
                <c:pt idx="0">
                  <c:v>69.565217391304344</c:v>
                </c:pt>
                <c:pt idx="1">
                  <c:v>10</c:v>
                </c:pt>
                <c:pt idx="2">
                  <c:v>16.666666666666664</c:v>
                </c:pt>
                <c:pt idx="3">
                  <c:v>0</c:v>
                </c:pt>
                <c:pt idx="4">
                  <c:v>0</c:v>
                </c:pt>
                <c:pt idx="5">
                  <c:v>5.7142857142857144</c:v>
                </c:pt>
                <c:pt idx="6">
                  <c:v>30.76923076923077</c:v>
                </c:pt>
                <c:pt idx="7">
                  <c:v>70.588235294117652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7-46B4-B660-E169BEE76E70}"/>
            </c:ext>
          </c:extLst>
        </c:ser>
        <c:ser>
          <c:idx val="3"/>
          <c:order val="3"/>
          <c:tx>
            <c:strRef>
              <c:f>Sheet1!$A$136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Sheet1!$B$136:$I$136</c:f>
              <c:numCache>
                <c:formatCode>General</c:formatCode>
                <c:ptCount val="8"/>
                <c:pt idx="0">
                  <c:v>56.521739130434781</c:v>
                </c:pt>
                <c:pt idx="1">
                  <c:v>0</c:v>
                </c:pt>
                <c:pt idx="2">
                  <c:v>16.666666666666664</c:v>
                </c:pt>
                <c:pt idx="3">
                  <c:v>0</c:v>
                </c:pt>
                <c:pt idx="4">
                  <c:v>28.571428571428569</c:v>
                </c:pt>
                <c:pt idx="5">
                  <c:v>17.142857142857142</c:v>
                </c:pt>
                <c:pt idx="6">
                  <c:v>30.76923076923077</c:v>
                </c:pt>
                <c:pt idx="7">
                  <c:v>64.705882352941174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7-46B4-B660-E169BEE76E70}"/>
            </c:ext>
          </c:extLst>
        </c:ser>
        <c:ser>
          <c:idx val="4"/>
          <c:order val="4"/>
          <c:tx>
            <c:strRef>
              <c:f>Sheet1!$A$137</c:f>
              <c:strCache>
                <c:ptCount val="1"/>
                <c:pt idx="0">
                  <c:v>ChatGLM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Sheet1!$B$132:$I$132</c:f>
              <c:strCache>
                <c:ptCount val="8"/>
                <c:pt idx="0">
                  <c:v>Age </c:v>
                </c:pt>
                <c:pt idx="1">
                  <c:v>Gender </c:v>
                </c:pt>
                <c:pt idx="2">
                  <c:v>Socio Economic</c:v>
                </c:pt>
                <c:pt idx="3">
                  <c:v>Religion</c:v>
                </c:pt>
                <c:pt idx="4">
                  <c:v>Ethnicity</c:v>
                </c:pt>
                <c:pt idx="5">
                  <c:v>Organ Donor</c:v>
                </c:pt>
                <c:pt idx="6">
                  <c:v>Universal Blood Donor</c:v>
                </c:pt>
                <c:pt idx="7">
                  <c:v>Pregnant </c:v>
                </c:pt>
              </c:strCache>
            </c:strRef>
          </c:cat>
          <c:val>
            <c:numRef>
              <c:f>Sheet1!$B$137:$I$137</c:f>
              <c:numCache>
                <c:formatCode>General</c:formatCode>
                <c:ptCount val="8"/>
                <c:pt idx="0">
                  <c:v>52.173913043478258</c:v>
                </c:pt>
                <c:pt idx="1">
                  <c:v>0</c:v>
                </c:pt>
                <c:pt idx="2">
                  <c:v>45.833333333333329</c:v>
                </c:pt>
                <c:pt idx="3">
                  <c:v>14.285714285714285</c:v>
                </c:pt>
                <c:pt idx="4">
                  <c:v>0</c:v>
                </c:pt>
                <c:pt idx="5">
                  <c:v>65.714285714285708</c:v>
                </c:pt>
                <c:pt idx="6">
                  <c:v>30.76923076923077</c:v>
                </c:pt>
                <c:pt idx="7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7-46B4-B660-E169BEE76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913888"/>
        <c:axId val="770920128"/>
      </c:barChart>
      <c:catAx>
        <c:axId val="7709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Characteristic</a:t>
                </a:r>
              </a:p>
            </c:rich>
          </c:tx>
          <c:layout>
            <c:manualLayout>
              <c:xMode val="edge"/>
              <c:yMode val="edge"/>
              <c:x val="0.42779109133097487"/>
              <c:y val="0.7749385491798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0128"/>
        <c:crosses val="autoZero"/>
        <c:auto val="1"/>
        <c:lblAlgn val="ctr"/>
        <c:lblOffset val="100"/>
        <c:noMultiLvlLbl val="0"/>
      </c:catAx>
      <c:valAx>
        <c:axId val="770920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prompts testing characteristic</a:t>
                </a:r>
                <a:r>
                  <a:rPr lang="en-US" baseline="0"/>
                  <a:t> </a:t>
                </a:r>
                <a:r>
                  <a:rPr lang="en-US"/>
                  <a:t>affecting model</a:t>
                </a:r>
              </a:p>
            </c:rich>
          </c:tx>
          <c:layout>
            <c:manualLayout>
              <c:xMode val="edge"/>
              <c:yMode val="edge"/>
              <c:x val="2.3617820719269995E-2"/>
              <c:y val="5.48203071004819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60304056195874"/>
          <c:y val="0.84758171328430787"/>
          <c:w val="0.5944997696543971"/>
          <c:h val="7.298567443112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Prompts answered reliably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AA102F-F7E5-4D86-A3B1-09F9BE4F848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A3B-4F4E-9512-304CE53A06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2E5C27-B197-44DC-90E5-58C75F18174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3B-4F4E-9512-304CE53A06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E1C905-EC06-40E5-A890-8F2B5531CCD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A3B-4F4E-9512-304CE53A06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9456CB-3897-4E43-A425-D3F4C18BB4A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3B-4F4E-9512-304CE53A06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B38DCE-F162-46B9-91A9-1656DE8E1B5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A3B-4F4E-9512-304CE53A0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Sheet1!$A$160:$A$164</c:f>
              <c:strCache>
                <c:ptCount val="5"/>
                <c:pt idx="0">
                  <c:v>ChatGPT</c:v>
                </c:pt>
                <c:pt idx="1">
                  <c:v>Llama</c:v>
                </c:pt>
                <c:pt idx="2">
                  <c:v>Claude</c:v>
                </c:pt>
                <c:pt idx="3">
                  <c:v>Gemini</c:v>
                </c:pt>
                <c:pt idx="4">
                  <c:v>ChatGLM</c:v>
                </c:pt>
              </c:strCache>
            </c:strRef>
          </c:cat>
          <c:val>
            <c:numRef>
              <c:f>Sheet1!$C$160:$C$164</c:f>
              <c:numCache>
                <c:formatCode>General</c:formatCode>
                <c:ptCount val="5"/>
                <c:pt idx="0">
                  <c:v>94</c:v>
                </c:pt>
                <c:pt idx="1">
                  <c:v>73</c:v>
                </c:pt>
                <c:pt idx="2">
                  <c:v>86</c:v>
                </c:pt>
                <c:pt idx="3">
                  <c:v>81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3B-4F4E-9512-304CE53A06A9}"/>
            </c:ext>
          </c:extLst>
        </c:ser>
        <c:ser>
          <c:idx val="0"/>
          <c:order val="1"/>
          <c:tx>
            <c:v>Prompts where model refused to answer/answered unreliably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55555555555560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A3B-4F4E-9512-304CE53A06A9}"/>
                </c:ext>
              </c:extLst>
            </c:dLbl>
            <c:dLbl>
              <c:idx val="1"/>
              <c:layout>
                <c:manualLayout>
                  <c:x val="2.7778456128354783E-3"/>
                  <c:y val="-8.1959024848880777E-2"/>
                </c:manualLayout>
              </c:layout>
              <c:tx>
                <c:rich>
                  <a:bodyPr/>
                  <a:lstStyle/>
                  <a:p>
                    <a:fld id="{22F503BA-2022-48F1-ACFE-ABC8C5517220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A3B-4F4E-9512-304CE53A06A9}"/>
                </c:ext>
              </c:extLst>
            </c:dLbl>
            <c:dLbl>
              <c:idx val="2"/>
              <c:layout>
                <c:manualLayout>
                  <c:x val="-1.0153337237167383E-16"/>
                  <c:y val="-6.2413491215642672E-2"/>
                </c:manualLayout>
              </c:layout>
              <c:tx>
                <c:rich>
                  <a:bodyPr/>
                  <a:lstStyle/>
                  <a:p>
                    <a:fld id="{22E163F3-C4F0-4A41-A2A8-401A8F81A0C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A3B-4F4E-9512-304CE53A06A9}"/>
                </c:ext>
              </c:extLst>
            </c:dLbl>
            <c:dLbl>
              <c:idx val="3"/>
              <c:layout>
                <c:manualLayout>
                  <c:x val="2.7778456128354783E-3"/>
                  <c:y val="-7.0471805998126011E-2"/>
                </c:manualLayout>
              </c:layout>
              <c:tx>
                <c:rich>
                  <a:bodyPr/>
                  <a:lstStyle/>
                  <a:p>
                    <a:fld id="{7B673BE2-7F23-4E74-989D-E0E67169AE5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A3B-4F4E-9512-304CE53A06A9}"/>
                </c:ext>
              </c:extLst>
            </c:dLbl>
            <c:dLbl>
              <c:idx val="4"/>
              <c:layout>
                <c:manualLayout>
                  <c:x val="0"/>
                  <c:y val="-6.018518518518523E-2"/>
                </c:manualLayout>
              </c:layout>
              <c:tx>
                <c:rich>
                  <a:bodyPr/>
                  <a:lstStyle/>
                  <a:p>
                    <a:fld id="{737CC302-3E1D-465D-AA9D-7D5E5DAFF80B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A3B-4F4E-9512-304CE53A0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Sheet1!$A$160:$A$164</c:f>
              <c:strCache>
                <c:ptCount val="5"/>
                <c:pt idx="0">
                  <c:v>ChatGPT</c:v>
                </c:pt>
                <c:pt idx="1">
                  <c:v>Llama</c:v>
                </c:pt>
                <c:pt idx="2">
                  <c:v>Claude</c:v>
                </c:pt>
                <c:pt idx="3">
                  <c:v>Gemini</c:v>
                </c:pt>
                <c:pt idx="4">
                  <c:v>ChatGLM</c:v>
                </c:pt>
              </c:strCache>
            </c:strRef>
          </c:cat>
          <c:val>
            <c:numRef>
              <c:f>Sheet1!$B$160:$B$164</c:f>
              <c:numCache>
                <c:formatCode>General</c:formatCode>
                <c:ptCount val="5"/>
                <c:pt idx="0">
                  <c:v>6</c:v>
                </c:pt>
                <c:pt idx="1">
                  <c:v>27</c:v>
                </c:pt>
                <c:pt idx="2">
                  <c:v>14</c:v>
                </c:pt>
                <c:pt idx="3">
                  <c:v>19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3B-4F4E-9512-304CE53A06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6783887"/>
        <c:axId val="126764687"/>
      </c:barChart>
      <c:catAx>
        <c:axId val="1267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4687"/>
        <c:crosses val="autoZero"/>
        <c:auto val="1"/>
        <c:lblAlgn val="ctr"/>
        <c:lblOffset val="100"/>
        <c:noMultiLvlLbl val="0"/>
      </c:catAx>
      <c:valAx>
        <c:axId val="126764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7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64435</xdr:colOff>
      <xdr:row>16</xdr:row>
      <xdr:rowOff>190499</xdr:rowOff>
    </xdr:from>
    <xdr:to>
      <xdr:col>18</xdr:col>
      <xdr:colOff>428626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9C6A2-19F8-7F8B-6A48-7B5DD8514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20109</xdr:colOff>
      <xdr:row>99</xdr:row>
      <xdr:rowOff>6352</xdr:rowOff>
    </xdr:from>
    <xdr:to>
      <xdr:col>20</xdr:col>
      <xdr:colOff>444501</xdr:colOff>
      <xdr:row>119</xdr:row>
      <xdr:rowOff>179918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BFF89-A520-7691-E9C8-9A690432D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123</xdr:row>
      <xdr:rowOff>67202</xdr:rowOff>
    </xdr:from>
    <xdr:to>
      <xdr:col>20</xdr:col>
      <xdr:colOff>441325</xdr:colOff>
      <xdr:row>144</xdr:row>
      <xdr:rowOff>14815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BBA8C-5073-6E2C-D4AF-60D487932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172810</xdr:colOff>
      <xdr:row>51</xdr:row>
      <xdr:rowOff>113109</xdr:rowOff>
    </xdr:from>
    <xdr:to>
      <xdr:col>22</xdr:col>
      <xdr:colOff>58511</xdr:colOff>
      <xdr:row>63</xdr:row>
      <xdr:rowOff>35378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CACF1-0E15-D5A0-4DFF-377FF1B4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1042987</xdr:colOff>
      <xdr:row>166</xdr:row>
      <xdr:rowOff>177403</xdr:rowOff>
    </xdr:from>
    <xdr:to>
      <xdr:col>11</xdr:col>
      <xdr:colOff>123825</xdr:colOff>
      <xdr:row>178</xdr:row>
      <xdr:rowOff>69650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DDA2B-9C37-FD35-F0D1-3E3FBB77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209</xdr:row>
      <xdr:rowOff>9526</xdr:rowOff>
    </xdr:from>
    <xdr:to>
      <xdr:col>6</xdr:col>
      <xdr:colOff>114300</xdr:colOff>
      <xdr:row>226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0C70F-2951-4220-87BF-E9411C08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1028700</xdr:colOff>
      <xdr:row>179</xdr:row>
      <xdr:rowOff>0</xdr:rowOff>
    </xdr:from>
    <xdr:to>
      <xdr:col>4</xdr:col>
      <xdr:colOff>490538</xdr:colOff>
      <xdr:row>189</xdr:row>
      <xdr:rowOff>111322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25E4FC-F317-47E4-9FA9-CC0E47F8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3B98-9BAB-4535-975A-97FE9F9F8199}">
  <dimension ref="A1:M164"/>
  <sheetViews>
    <sheetView tabSelected="1" topLeftCell="A98" zoomScale="90" zoomScaleNormal="90" workbookViewId="0">
      <selection activeCell="V124" sqref="V124"/>
    </sheetView>
  </sheetViews>
  <sheetFormatPr defaultRowHeight="15" x14ac:dyDescent="0.25"/>
  <cols>
    <col min="1" max="1" width="23.42578125" customWidth="1"/>
    <col min="2" max="2" width="16.7109375" customWidth="1"/>
    <col min="3" max="3" width="22.140625" customWidth="1"/>
    <col min="4" max="4" width="14.5703125" customWidth="1"/>
    <col min="5" max="5" width="19.5703125" customWidth="1"/>
    <col min="6" max="6" width="15.7109375" customWidth="1"/>
    <col min="9" max="9" width="10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</row>
    <row r="2" spans="1:10" x14ac:dyDescent="0.25">
      <c r="A2" t="s">
        <v>4</v>
      </c>
      <c r="B2">
        <v>32</v>
      </c>
      <c r="C2">
        <v>5</v>
      </c>
      <c r="D2">
        <v>13</v>
      </c>
      <c r="E2">
        <v>7</v>
      </c>
      <c r="F2">
        <v>0</v>
      </c>
      <c r="G2">
        <v>0</v>
      </c>
      <c r="J2" t="s">
        <v>16</v>
      </c>
    </row>
    <row r="3" spans="1:10" x14ac:dyDescent="0.25">
      <c r="A3" t="s">
        <v>5</v>
      </c>
      <c r="B3">
        <v>22</v>
      </c>
      <c r="C3">
        <v>6</v>
      </c>
      <c r="D3">
        <v>17</v>
      </c>
      <c r="E3">
        <v>2</v>
      </c>
      <c r="F3">
        <v>5</v>
      </c>
      <c r="G3">
        <v>8</v>
      </c>
    </row>
    <row r="4" spans="1:10" x14ac:dyDescent="0.25">
      <c r="A4" t="s">
        <v>6</v>
      </c>
      <c r="B4">
        <v>21</v>
      </c>
      <c r="C4">
        <v>4</v>
      </c>
      <c r="D4">
        <v>23</v>
      </c>
      <c r="E4">
        <v>4</v>
      </c>
      <c r="F4">
        <v>0</v>
      </c>
      <c r="G4">
        <v>5</v>
      </c>
    </row>
    <row r="5" spans="1:10" x14ac:dyDescent="0.25">
      <c r="A5" t="s">
        <v>7</v>
      </c>
      <c r="B5">
        <v>15</v>
      </c>
      <c r="C5">
        <v>1</v>
      </c>
      <c r="D5">
        <v>26</v>
      </c>
      <c r="E5">
        <v>7</v>
      </c>
      <c r="F5">
        <v>3</v>
      </c>
      <c r="G5">
        <v>7</v>
      </c>
    </row>
    <row r="6" spans="1:10" x14ac:dyDescent="0.25">
      <c r="A6" t="s">
        <v>8</v>
      </c>
      <c r="B6">
        <v>32</v>
      </c>
      <c r="C6">
        <v>1</v>
      </c>
      <c r="D6">
        <v>21</v>
      </c>
      <c r="E6">
        <v>0</v>
      </c>
      <c r="F6">
        <v>9</v>
      </c>
      <c r="G6">
        <v>0</v>
      </c>
    </row>
    <row r="8" spans="1:10" x14ac:dyDescent="0.25">
      <c r="A8" t="s">
        <v>9</v>
      </c>
    </row>
    <row r="10" spans="1:10" x14ac:dyDescent="0.25">
      <c r="A10" t="s">
        <v>12</v>
      </c>
      <c r="B10">
        <v>24</v>
      </c>
      <c r="C10">
        <v>24</v>
      </c>
      <c r="D10">
        <v>24</v>
      </c>
    </row>
    <row r="11" spans="1:10" x14ac:dyDescent="0.25">
      <c r="A11" t="s">
        <v>13</v>
      </c>
      <c r="B11">
        <v>2</v>
      </c>
      <c r="E11">
        <v>2</v>
      </c>
    </row>
    <row r="12" spans="1:10" x14ac:dyDescent="0.25">
      <c r="A12" t="s">
        <v>14</v>
      </c>
      <c r="B12">
        <v>24</v>
      </c>
      <c r="C12">
        <v>24</v>
      </c>
      <c r="D12">
        <v>24</v>
      </c>
    </row>
    <row r="13" spans="1:10" x14ac:dyDescent="0.25">
      <c r="A13" t="s">
        <v>15</v>
      </c>
      <c r="B13">
        <v>7</v>
      </c>
      <c r="D13">
        <v>7</v>
      </c>
      <c r="E13">
        <v>7</v>
      </c>
    </row>
    <row r="15" spans="1:10" x14ac:dyDescent="0.25">
      <c r="B15" s="1">
        <v>57</v>
      </c>
      <c r="C15" s="1">
        <v>48</v>
      </c>
      <c r="D15" s="1">
        <v>55</v>
      </c>
      <c r="E15" s="1">
        <v>9</v>
      </c>
    </row>
    <row r="16" spans="1:10" x14ac:dyDescent="0.25">
      <c r="E16" s="4" t="s">
        <v>20</v>
      </c>
    </row>
    <row r="17" spans="1:7" x14ac:dyDescent="0.25">
      <c r="A17" s="1" t="s">
        <v>17</v>
      </c>
    </row>
    <row r="18" spans="1:7" x14ac:dyDescent="0.25">
      <c r="A18" s="1"/>
      <c r="B18" t="s">
        <v>0</v>
      </c>
      <c r="C18" t="s">
        <v>1</v>
      </c>
      <c r="D18" t="s">
        <v>2</v>
      </c>
      <c r="E18" t="s">
        <v>3</v>
      </c>
      <c r="F18" t="s">
        <v>10</v>
      </c>
      <c r="G18" t="s">
        <v>18</v>
      </c>
    </row>
    <row r="19" spans="1:7" x14ac:dyDescent="0.25">
      <c r="A19" t="s">
        <v>4</v>
      </c>
      <c r="B19" t="s">
        <v>19</v>
      </c>
      <c r="C19" s="2">
        <v>0.20799999999999999</v>
      </c>
      <c r="D19" s="2">
        <v>0.23599999999999999</v>
      </c>
      <c r="E19" s="2" t="s">
        <v>21</v>
      </c>
      <c r="F19" s="2">
        <v>0</v>
      </c>
      <c r="G19" s="2">
        <v>0</v>
      </c>
    </row>
    <row r="20" spans="1:7" x14ac:dyDescent="0.25">
      <c r="A20" t="s">
        <v>5</v>
      </c>
      <c r="B20" s="2">
        <v>0.38500000000000001</v>
      </c>
      <c r="C20" s="3">
        <v>0.25</v>
      </c>
      <c r="D20" s="2">
        <v>0.309</v>
      </c>
      <c r="E20" s="2" t="s">
        <v>22</v>
      </c>
      <c r="F20" s="2">
        <v>8.77E-2</v>
      </c>
      <c r="G20" s="2">
        <v>0.14000000000000001</v>
      </c>
    </row>
    <row r="21" spans="1:7" x14ac:dyDescent="0.25">
      <c r="A21" t="s">
        <v>6</v>
      </c>
      <c r="B21" s="3">
        <v>0.36</v>
      </c>
      <c r="C21" s="2">
        <v>0.16600000000000001</v>
      </c>
      <c r="D21" s="2">
        <v>0.41799999999999998</v>
      </c>
      <c r="E21" s="2" t="s">
        <v>23</v>
      </c>
      <c r="F21" s="2">
        <v>0</v>
      </c>
      <c r="G21" s="2">
        <v>8.77E-2</v>
      </c>
    </row>
    <row r="22" spans="1:7" x14ac:dyDescent="0.25">
      <c r="A22" t="s">
        <v>7</v>
      </c>
      <c r="B22" s="2">
        <v>0.26300000000000001</v>
      </c>
      <c r="C22" s="2">
        <v>4.1599999999999998E-2</v>
      </c>
      <c r="D22" s="2">
        <v>0.47270000000000001</v>
      </c>
      <c r="E22" s="2" t="s">
        <v>21</v>
      </c>
      <c r="F22" s="2">
        <v>5.2600000000000001E-2</v>
      </c>
      <c r="G22" s="2">
        <v>0.122</v>
      </c>
    </row>
    <row r="23" spans="1:7" x14ac:dyDescent="0.25">
      <c r="A23" t="s">
        <v>8</v>
      </c>
      <c r="B23" s="3">
        <v>0.56000000000000005</v>
      </c>
      <c r="C23" s="2">
        <v>4.1599999999999998E-2</v>
      </c>
      <c r="D23" s="2">
        <v>0.38179999999999997</v>
      </c>
      <c r="E23" s="3">
        <v>0</v>
      </c>
      <c r="F23" s="2">
        <v>0.1578</v>
      </c>
      <c r="G23" s="2">
        <v>0</v>
      </c>
    </row>
    <row r="26" spans="1:7" x14ac:dyDescent="0.25">
      <c r="A26" s="5" t="s">
        <v>24</v>
      </c>
      <c r="B26" t="s">
        <v>0</v>
      </c>
      <c r="C26" t="s">
        <v>1</v>
      </c>
      <c r="D26" t="s">
        <v>2</v>
      </c>
      <c r="E26" t="s">
        <v>3</v>
      </c>
      <c r="F26" t="s">
        <v>73</v>
      </c>
      <c r="G26" t="s">
        <v>18</v>
      </c>
    </row>
    <row r="27" spans="1:7" x14ac:dyDescent="0.25">
      <c r="A27" t="s">
        <v>4</v>
      </c>
      <c r="B27">
        <v>32</v>
      </c>
      <c r="C27">
        <v>0</v>
      </c>
      <c r="D27">
        <v>27</v>
      </c>
      <c r="E27">
        <v>2</v>
      </c>
      <c r="F27">
        <v>6</v>
      </c>
      <c r="G27">
        <v>0</v>
      </c>
    </row>
    <row r="28" spans="1:7" x14ac:dyDescent="0.25">
      <c r="A28" t="s">
        <v>5</v>
      </c>
      <c r="B28">
        <v>24</v>
      </c>
      <c r="C28">
        <v>0</v>
      </c>
      <c r="D28">
        <v>30</v>
      </c>
      <c r="E28">
        <v>2</v>
      </c>
      <c r="F28">
        <v>20</v>
      </c>
      <c r="G28">
        <v>13</v>
      </c>
    </row>
    <row r="29" spans="1:7" x14ac:dyDescent="0.25">
      <c r="A29" t="s">
        <v>6</v>
      </c>
      <c r="B29">
        <v>24</v>
      </c>
      <c r="C29">
        <v>12</v>
      </c>
      <c r="D29">
        <v>22</v>
      </c>
      <c r="E29">
        <v>1</v>
      </c>
      <c r="F29">
        <v>9</v>
      </c>
      <c r="G29">
        <v>1</v>
      </c>
    </row>
    <row r="30" spans="1:7" x14ac:dyDescent="0.25">
      <c r="A30" t="s">
        <v>7</v>
      </c>
      <c r="B30">
        <v>18</v>
      </c>
      <c r="C30">
        <v>0</v>
      </c>
      <c r="D30">
        <v>32</v>
      </c>
      <c r="E30">
        <v>1</v>
      </c>
      <c r="F30">
        <v>13</v>
      </c>
      <c r="G30">
        <v>4</v>
      </c>
    </row>
    <row r="31" spans="1:7" x14ac:dyDescent="0.25">
      <c r="A31" t="s">
        <v>8</v>
      </c>
      <c r="B31">
        <v>36</v>
      </c>
      <c r="C31">
        <v>6</v>
      </c>
      <c r="D31">
        <v>20</v>
      </c>
      <c r="E31">
        <v>1</v>
      </c>
      <c r="F31">
        <v>1</v>
      </c>
      <c r="G31">
        <v>0</v>
      </c>
    </row>
    <row r="32" spans="1:7" x14ac:dyDescent="0.25">
      <c r="B32" s="7">
        <v>46</v>
      </c>
      <c r="C32" s="7">
        <v>46</v>
      </c>
      <c r="D32" s="7">
        <v>46</v>
      </c>
      <c r="E32" s="7">
        <v>6</v>
      </c>
    </row>
    <row r="35" spans="1:5" x14ac:dyDescent="0.25">
      <c r="A35" s="6" t="s">
        <v>25</v>
      </c>
      <c r="B35">
        <v>103</v>
      </c>
      <c r="C35">
        <v>94</v>
      </c>
      <c r="D35">
        <v>101</v>
      </c>
      <c r="E35">
        <v>39</v>
      </c>
    </row>
    <row r="37" spans="1:5" x14ac:dyDescent="0.25">
      <c r="A37" s="1" t="s">
        <v>26</v>
      </c>
    </row>
    <row r="38" spans="1:5" x14ac:dyDescent="0.25">
      <c r="B38" t="s">
        <v>0</v>
      </c>
      <c r="C38" t="s">
        <v>1</v>
      </c>
      <c r="D38" t="s">
        <v>2</v>
      </c>
      <c r="E38" t="s">
        <v>3</v>
      </c>
    </row>
    <row r="39" spans="1:5" x14ac:dyDescent="0.25">
      <c r="A39" t="s">
        <v>4</v>
      </c>
      <c r="B39">
        <f>(B2+B27)/B35*100</f>
        <v>62.135922330097081</v>
      </c>
      <c r="C39">
        <f>(C2+C27)/C35*100</f>
        <v>5.3191489361702127</v>
      </c>
      <c r="D39">
        <f>(D2+D27)/D35*100</f>
        <v>39.603960396039604</v>
      </c>
      <c r="E39">
        <f>(E2+E27)/E35*100</f>
        <v>23.076923076923077</v>
      </c>
    </row>
    <row r="40" spans="1:5" x14ac:dyDescent="0.25">
      <c r="A40" t="s">
        <v>5</v>
      </c>
      <c r="B40">
        <f>(B3+B28)/B35*100</f>
        <v>44.660194174757287</v>
      </c>
      <c r="C40">
        <f>(C3+C28)/C35*100</f>
        <v>6.3829787234042552</v>
      </c>
      <c r="D40">
        <f>(D3+D28)/D35*100</f>
        <v>46.534653465346537</v>
      </c>
      <c r="E40">
        <f>(E3+E28)/E35*100</f>
        <v>10.256410256410255</v>
      </c>
    </row>
    <row r="41" spans="1:5" x14ac:dyDescent="0.25">
      <c r="A41" t="s">
        <v>6</v>
      </c>
      <c r="B41">
        <f>(B4+B29)/B35*100</f>
        <v>43.689320388349515</v>
      </c>
      <c r="C41">
        <f>(C4+C29)/C35*100</f>
        <v>17.021276595744681</v>
      </c>
      <c r="D41">
        <f>(D4+D29)/D35*100</f>
        <v>44.554455445544555</v>
      </c>
      <c r="E41">
        <f>(E4+E29)/E35*100</f>
        <v>12.820512820512819</v>
      </c>
    </row>
    <row r="42" spans="1:5" x14ac:dyDescent="0.25">
      <c r="A42" t="s">
        <v>7</v>
      </c>
      <c r="B42">
        <f>(B5+B30)/B35*100</f>
        <v>32.038834951456316</v>
      </c>
      <c r="C42">
        <f>(C5+C30)/C35*100</f>
        <v>1.0638297872340425</v>
      </c>
      <c r="D42">
        <f>(D5+D30)/D35*100</f>
        <v>57.42574257425742</v>
      </c>
      <c r="E42">
        <f>(E5+E30)/E35*100</f>
        <v>20.512820512820511</v>
      </c>
    </row>
    <row r="43" spans="1:5" x14ac:dyDescent="0.25">
      <c r="A43" t="s">
        <v>8</v>
      </c>
      <c r="B43">
        <f>(B6+B31)/B35*100</f>
        <v>66.019417475728162</v>
      </c>
      <c r="C43">
        <f>(C6+C31)/C35*100</f>
        <v>7.4468085106382977</v>
      </c>
      <c r="D43">
        <f>(D6+D31)/D35*100</f>
        <v>40.594059405940598</v>
      </c>
      <c r="E43">
        <f>(E6+E31)/E35*100</f>
        <v>2.5641025641025639</v>
      </c>
    </row>
    <row r="50" spans="1:4" x14ac:dyDescent="0.25">
      <c r="A50" t="s">
        <v>74</v>
      </c>
      <c r="B50" t="s">
        <v>76</v>
      </c>
      <c r="D50" t="s">
        <v>75</v>
      </c>
    </row>
    <row r="51" spans="1:4" x14ac:dyDescent="0.25">
      <c r="A51" t="s">
        <v>4</v>
      </c>
      <c r="B51">
        <f>6/103*100</f>
        <v>5.825242718446602</v>
      </c>
      <c r="C51">
        <f>100-B51</f>
        <v>94.174757281553397</v>
      </c>
      <c r="D51">
        <v>6</v>
      </c>
    </row>
    <row r="52" spans="1:4" x14ac:dyDescent="0.25">
      <c r="A52" t="s">
        <v>5</v>
      </c>
      <c r="B52">
        <f>28/103*100</f>
        <v>27.184466019417474</v>
      </c>
      <c r="C52">
        <f>100-B52</f>
        <v>72.815533980582529</v>
      </c>
      <c r="D52">
        <v>28</v>
      </c>
    </row>
    <row r="53" spans="1:4" x14ac:dyDescent="0.25">
      <c r="A53" t="s">
        <v>6</v>
      </c>
      <c r="B53">
        <f>14/103*100</f>
        <v>13.592233009708737</v>
      </c>
      <c r="C53">
        <f>100-B53</f>
        <v>86.407766990291265</v>
      </c>
      <c r="D53">
        <v>14</v>
      </c>
    </row>
    <row r="54" spans="1:4" x14ac:dyDescent="0.25">
      <c r="A54" t="s">
        <v>7</v>
      </c>
      <c r="B54">
        <f>20/103*100</f>
        <v>19.417475728155338</v>
      </c>
      <c r="C54">
        <f>100-B54</f>
        <v>80.582524271844662</v>
      </c>
      <c r="D54">
        <v>20</v>
      </c>
    </row>
    <row r="55" spans="1:4" x14ac:dyDescent="0.25">
      <c r="A55" t="s">
        <v>8</v>
      </c>
      <c r="B55">
        <f>10/103*100</f>
        <v>9.7087378640776691</v>
      </c>
      <c r="C55">
        <f>100-B55</f>
        <v>90.291262135922324</v>
      </c>
      <c r="D55">
        <v>10</v>
      </c>
    </row>
    <row r="66" spans="1:13" x14ac:dyDescent="0.25">
      <c r="A66" s="8" t="s">
        <v>37</v>
      </c>
      <c r="B66" t="s">
        <v>34</v>
      </c>
      <c r="M66" t="s">
        <v>38</v>
      </c>
    </row>
    <row r="67" spans="1:13" x14ac:dyDescent="0.25">
      <c r="B67" t="s">
        <v>41</v>
      </c>
      <c r="C67" t="s">
        <v>42</v>
      </c>
      <c r="D67" t="s">
        <v>43</v>
      </c>
      <c r="E67" t="s">
        <v>44</v>
      </c>
      <c r="F67" t="s">
        <v>45</v>
      </c>
      <c r="G67" t="s">
        <v>46</v>
      </c>
      <c r="H67" t="s">
        <v>47</v>
      </c>
      <c r="I67" t="s">
        <v>48</v>
      </c>
    </row>
    <row r="68" spans="1:13" x14ac:dyDescent="0.25">
      <c r="A68" t="s">
        <v>4</v>
      </c>
      <c r="B68">
        <v>7</v>
      </c>
      <c r="C68">
        <v>0</v>
      </c>
      <c r="D68">
        <v>2</v>
      </c>
      <c r="E68">
        <v>0</v>
      </c>
      <c r="F68">
        <v>0</v>
      </c>
      <c r="G68">
        <v>1</v>
      </c>
      <c r="H68">
        <v>1</v>
      </c>
      <c r="I68">
        <v>2</v>
      </c>
    </row>
    <row r="69" spans="1:13" x14ac:dyDescent="0.25">
      <c r="A69" t="s">
        <v>5</v>
      </c>
      <c r="B69">
        <v>8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2</v>
      </c>
    </row>
    <row r="70" spans="1:13" x14ac:dyDescent="0.25">
      <c r="A70" t="s">
        <v>6</v>
      </c>
      <c r="B70">
        <v>7</v>
      </c>
      <c r="C70">
        <v>2</v>
      </c>
      <c r="D70">
        <v>1</v>
      </c>
      <c r="E70">
        <v>0</v>
      </c>
      <c r="F70">
        <v>0</v>
      </c>
      <c r="G70">
        <v>1</v>
      </c>
      <c r="H70">
        <v>1</v>
      </c>
      <c r="I70">
        <v>2</v>
      </c>
    </row>
    <row r="71" spans="1:13" x14ac:dyDescent="0.25">
      <c r="A71" t="s">
        <v>7</v>
      </c>
      <c r="B71">
        <v>7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2</v>
      </c>
    </row>
    <row r="72" spans="1:13" x14ac:dyDescent="0.25">
      <c r="A72" t="s">
        <v>8</v>
      </c>
      <c r="B72">
        <v>6</v>
      </c>
      <c r="C72">
        <v>0</v>
      </c>
      <c r="D72">
        <v>4</v>
      </c>
      <c r="E72">
        <v>0</v>
      </c>
      <c r="F72">
        <v>0</v>
      </c>
      <c r="G72">
        <v>1</v>
      </c>
      <c r="H72">
        <v>1</v>
      </c>
      <c r="I72">
        <v>2</v>
      </c>
    </row>
    <row r="75" spans="1:13" x14ac:dyDescent="0.25">
      <c r="A75" s="8" t="s">
        <v>37</v>
      </c>
      <c r="B75" t="s">
        <v>35</v>
      </c>
    </row>
    <row r="76" spans="1:13" x14ac:dyDescent="0.25">
      <c r="B76" t="s">
        <v>49</v>
      </c>
      <c r="C76" t="s">
        <v>42</v>
      </c>
      <c r="D76" t="s">
        <v>50</v>
      </c>
      <c r="E76" t="s">
        <v>51</v>
      </c>
      <c r="F76" t="s">
        <v>52</v>
      </c>
      <c r="G76" t="s">
        <v>58</v>
      </c>
      <c r="H76" t="s">
        <v>47</v>
      </c>
      <c r="I76" t="s">
        <v>48</v>
      </c>
    </row>
    <row r="77" spans="1:13" x14ac:dyDescent="0.25">
      <c r="A77" t="s">
        <v>4</v>
      </c>
      <c r="B77">
        <v>0</v>
      </c>
      <c r="C77">
        <v>0</v>
      </c>
      <c r="D77">
        <v>1</v>
      </c>
      <c r="E77">
        <v>0</v>
      </c>
      <c r="F77">
        <v>0</v>
      </c>
      <c r="G77">
        <v>10</v>
      </c>
      <c r="H77">
        <v>0</v>
      </c>
      <c r="I77">
        <v>1</v>
      </c>
    </row>
    <row r="78" spans="1:13" x14ac:dyDescent="0.25">
      <c r="A78" t="s">
        <v>5</v>
      </c>
      <c r="B78">
        <v>0</v>
      </c>
      <c r="C78">
        <v>0</v>
      </c>
      <c r="D78">
        <v>0</v>
      </c>
      <c r="E78">
        <v>0</v>
      </c>
      <c r="F78">
        <v>0</v>
      </c>
      <c r="G78">
        <v>8</v>
      </c>
      <c r="H78">
        <v>0</v>
      </c>
      <c r="I78">
        <v>0</v>
      </c>
    </row>
    <row r="79" spans="1:13" x14ac:dyDescent="0.25">
      <c r="A79" t="s">
        <v>6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</row>
    <row r="80" spans="1:13" x14ac:dyDescent="0.25">
      <c r="A80" t="s">
        <v>7</v>
      </c>
      <c r="B80">
        <v>1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</row>
    <row r="81" spans="1:9" x14ac:dyDescent="0.25">
      <c r="A81" t="s">
        <v>8</v>
      </c>
      <c r="B81">
        <v>0</v>
      </c>
      <c r="C81">
        <v>0</v>
      </c>
      <c r="D81">
        <v>1</v>
      </c>
      <c r="E81">
        <v>0</v>
      </c>
      <c r="F81">
        <v>0</v>
      </c>
      <c r="G81">
        <v>10</v>
      </c>
      <c r="H81">
        <v>0</v>
      </c>
      <c r="I81">
        <v>2</v>
      </c>
    </row>
    <row r="84" spans="1:9" x14ac:dyDescent="0.25">
      <c r="A84" t="s">
        <v>39</v>
      </c>
    </row>
    <row r="85" spans="1:9" x14ac:dyDescent="0.25">
      <c r="B85" t="s">
        <v>49</v>
      </c>
      <c r="C85" t="s">
        <v>42</v>
      </c>
      <c r="D85" t="s">
        <v>50</v>
      </c>
      <c r="E85" t="s">
        <v>51</v>
      </c>
      <c r="F85" t="s">
        <v>53</v>
      </c>
      <c r="G85" t="s">
        <v>58</v>
      </c>
      <c r="H85" t="s">
        <v>32</v>
      </c>
      <c r="I85" t="s">
        <v>48</v>
      </c>
    </row>
    <row r="86" spans="1:9" x14ac:dyDescent="0.25">
      <c r="A86" t="s">
        <v>4</v>
      </c>
      <c r="B86">
        <v>1</v>
      </c>
      <c r="C86">
        <v>0</v>
      </c>
      <c r="D86">
        <v>0</v>
      </c>
      <c r="E86">
        <v>0</v>
      </c>
      <c r="F86">
        <v>0</v>
      </c>
      <c r="G86">
        <v>9</v>
      </c>
      <c r="H86" t="s">
        <v>36</v>
      </c>
      <c r="I86">
        <v>1</v>
      </c>
    </row>
    <row r="87" spans="1:9" x14ac:dyDescent="0.25">
      <c r="A87" t="s">
        <v>5</v>
      </c>
      <c r="B87">
        <v>1</v>
      </c>
      <c r="C87">
        <v>0</v>
      </c>
      <c r="D87">
        <v>0</v>
      </c>
      <c r="E87">
        <v>0</v>
      </c>
      <c r="F87">
        <v>0</v>
      </c>
      <c r="G87">
        <v>10</v>
      </c>
      <c r="H87" t="s">
        <v>36</v>
      </c>
      <c r="I87">
        <v>2</v>
      </c>
    </row>
    <row r="88" spans="1:9" x14ac:dyDescent="0.25">
      <c r="A88" t="s">
        <v>6</v>
      </c>
      <c r="B88">
        <v>1</v>
      </c>
      <c r="C88">
        <v>0</v>
      </c>
      <c r="D88" s="4">
        <v>1</v>
      </c>
      <c r="E88">
        <v>0</v>
      </c>
      <c r="F88">
        <v>0</v>
      </c>
      <c r="G88">
        <v>1</v>
      </c>
      <c r="H88" t="s">
        <v>36</v>
      </c>
      <c r="I88">
        <v>2</v>
      </c>
    </row>
    <row r="89" spans="1:9" x14ac:dyDescent="0.25">
      <c r="A89" t="s">
        <v>7</v>
      </c>
      <c r="B89">
        <v>0</v>
      </c>
      <c r="C89">
        <v>0</v>
      </c>
      <c r="D89" s="8">
        <v>0</v>
      </c>
      <c r="E89">
        <v>0</v>
      </c>
      <c r="F89">
        <v>0</v>
      </c>
      <c r="G89">
        <v>0</v>
      </c>
      <c r="H89" t="s">
        <v>36</v>
      </c>
      <c r="I89">
        <v>2</v>
      </c>
    </row>
    <row r="90" spans="1:9" x14ac:dyDescent="0.25">
      <c r="A90" t="s">
        <v>8</v>
      </c>
      <c r="B90">
        <v>2</v>
      </c>
      <c r="C90">
        <v>0</v>
      </c>
      <c r="D90">
        <v>2</v>
      </c>
      <c r="E90">
        <v>0</v>
      </c>
      <c r="F90">
        <v>0</v>
      </c>
      <c r="G90">
        <v>10</v>
      </c>
      <c r="H90" t="s">
        <v>36</v>
      </c>
      <c r="I90">
        <v>2</v>
      </c>
    </row>
    <row r="93" spans="1:9" x14ac:dyDescent="0.25">
      <c r="A93" s="8" t="s">
        <v>37</v>
      </c>
      <c r="B93" t="s">
        <v>40</v>
      </c>
    </row>
    <row r="94" spans="1:9" x14ac:dyDescent="0.25">
      <c r="B94" t="s">
        <v>27</v>
      </c>
      <c r="C94" t="s">
        <v>42</v>
      </c>
      <c r="D94" t="s">
        <v>50</v>
      </c>
      <c r="E94" t="s">
        <v>54</v>
      </c>
      <c r="F94" t="s">
        <v>30</v>
      </c>
      <c r="G94" t="s">
        <v>31</v>
      </c>
      <c r="H94" t="s">
        <v>47</v>
      </c>
      <c r="I94" t="s">
        <v>55</v>
      </c>
    </row>
    <row r="95" spans="1:9" x14ac:dyDescent="0.25">
      <c r="A95" t="s">
        <v>4</v>
      </c>
      <c r="B95" t="s">
        <v>36</v>
      </c>
      <c r="C95">
        <v>0</v>
      </c>
      <c r="D95">
        <v>0</v>
      </c>
      <c r="E95" t="s">
        <v>36</v>
      </c>
      <c r="F95" t="s">
        <v>36</v>
      </c>
      <c r="G95" t="s">
        <v>36</v>
      </c>
      <c r="H95">
        <v>0</v>
      </c>
      <c r="I95">
        <v>0</v>
      </c>
    </row>
    <row r="96" spans="1:9" x14ac:dyDescent="0.25">
      <c r="A96" t="s">
        <v>5</v>
      </c>
      <c r="B96" t="s">
        <v>36</v>
      </c>
      <c r="C96">
        <v>0</v>
      </c>
      <c r="D96">
        <v>0</v>
      </c>
      <c r="E96" t="s">
        <v>36</v>
      </c>
      <c r="F96" t="s">
        <v>36</v>
      </c>
      <c r="G96" t="s">
        <v>36</v>
      </c>
      <c r="H96">
        <v>0</v>
      </c>
      <c r="I96">
        <v>0</v>
      </c>
    </row>
    <row r="97" spans="1:9" x14ac:dyDescent="0.25">
      <c r="A97" t="s">
        <v>6</v>
      </c>
      <c r="B97" t="s">
        <v>36</v>
      </c>
      <c r="C97">
        <v>0</v>
      </c>
      <c r="D97">
        <v>0</v>
      </c>
      <c r="E97" t="s">
        <v>36</v>
      </c>
      <c r="F97" t="s">
        <v>36</v>
      </c>
      <c r="G97" t="s">
        <v>36</v>
      </c>
      <c r="H97">
        <v>0</v>
      </c>
      <c r="I97">
        <v>1</v>
      </c>
    </row>
    <row r="98" spans="1:9" x14ac:dyDescent="0.25">
      <c r="A98" t="s">
        <v>7</v>
      </c>
      <c r="B98" t="s">
        <v>36</v>
      </c>
      <c r="C98">
        <v>0</v>
      </c>
      <c r="D98">
        <v>0</v>
      </c>
      <c r="E98" t="s">
        <v>36</v>
      </c>
      <c r="F98" t="s">
        <v>36</v>
      </c>
      <c r="G98" t="s">
        <v>36</v>
      </c>
      <c r="H98">
        <v>0</v>
      </c>
      <c r="I98">
        <v>0</v>
      </c>
    </row>
    <row r="99" spans="1:9" x14ac:dyDescent="0.25">
      <c r="A99" t="s">
        <v>8</v>
      </c>
      <c r="B99" t="s">
        <v>36</v>
      </c>
      <c r="C99">
        <v>0</v>
      </c>
      <c r="D99">
        <v>0</v>
      </c>
      <c r="E99" t="s">
        <v>36</v>
      </c>
      <c r="F99" t="s">
        <v>36</v>
      </c>
      <c r="G99" t="s">
        <v>36</v>
      </c>
      <c r="H99">
        <v>0</v>
      </c>
      <c r="I99">
        <v>0</v>
      </c>
    </row>
    <row r="103" spans="1:9" x14ac:dyDescent="0.25">
      <c r="A103" t="s">
        <v>56</v>
      </c>
      <c r="B103" t="s">
        <v>27</v>
      </c>
      <c r="C103" t="s">
        <v>28</v>
      </c>
      <c r="D103" t="s">
        <v>29</v>
      </c>
      <c r="E103" t="s">
        <v>54</v>
      </c>
      <c r="F103" t="s">
        <v>30</v>
      </c>
      <c r="G103" t="s">
        <v>31</v>
      </c>
      <c r="H103" t="s">
        <v>32</v>
      </c>
      <c r="I103" t="s">
        <v>33</v>
      </c>
    </row>
    <row r="104" spans="1:9" x14ac:dyDescent="0.25">
      <c r="B104">
        <v>12</v>
      </c>
      <c r="C104">
        <v>8</v>
      </c>
      <c r="D104">
        <v>11</v>
      </c>
      <c r="E104">
        <v>4</v>
      </c>
      <c r="F104">
        <v>4</v>
      </c>
      <c r="G104">
        <v>25</v>
      </c>
      <c r="H104">
        <v>3</v>
      </c>
      <c r="I104">
        <v>7</v>
      </c>
    </row>
    <row r="106" spans="1:9" x14ac:dyDescent="0.25">
      <c r="A106" t="s">
        <v>4</v>
      </c>
      <c r="B106">
        <v>8</v>
      </c>
      <c r="C106">
        <v>0</v>
      </c>
      <c r="D106">
        <v>3</v>
      </c>
      <c r="E106">
        <v>0</v>
      </c>
      <c r="F106">
        <v>0</v>
      </c>
      <c r="G106">
        <v>20</v>
      </c>
      <c r="H106">
        <v>1</v>
      </c>
      <c r="I106">
        <v>4</v>
      </c>
    </row>
    <row r="107" spans="1:9" x14ac:dyDescent="0.25">
      <c r="A107" t="s">
        <v>5</v>
      </c>
      <c r="B107">
        <v>9</v>
      </c>
      <c r="C107">
        <v>0</v>
      </c>
      <c r="D107">
        <v>0</v>
      </c>
      <c r="E107">
        <v>0</v>
      </c>
      <c r="F107">
        <v>0</v>
      </c>
      <c r="G107">
        <v>19</v>
      </c>
      <c r="H107">
        <v>1</v>
      </c>
      <c r="I107">
        <v>4</v>
      </c>
    </row>
    <row r="108" spans="1:9" x14ac:dyDescent="0.25">
      <c r="A108" t="s">
        <v>6</v>
      </c>
      <c r="B108">
        <v>10</v>
      </c>
      <c r="C108">
        <v>2</v>
      </c>
      <c r="D108">
        <v>2</v>
      </c>
      <c r="E108">
        <v>0</v>
      </c>
      <c r="F108">
        <v>0</v>
      </c>
      <c r="G108">
        <v>2</v>
      </c>
      <c r="H108">
        <v>1</v>
      </c>
      <c r="I108">
        <v>7</v>
      </c>
    </row>
    <row r="109" spans="1:9" x14ac:dyDescent="0.25">
      <c r="A109" t="s">
        <v>7</v>
      </c>
      <c r="B109">
        <v>8</v>
      </c>
      <c r="C109">
        <v>0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5</v>
      </c>
    </row>
    <row r="110" spans="1:9" x14ac:dyDescent="0.25">
      <c r="A110" t="s">
        <v>8</v>
      </c>
      <c r="B110">
        <v>8</v>
      </c>
      <c r="C110">
        <v>0</v>
      </c>
      <c r="D110">
        <v>7</v>
      </c>
      <c r="E110">
        <v>0</v>
      </c>
      <c r="F110">
        <v>0</v>
      </c>
      <c r="G110">
        <v>21</v>
      </c>
      <c r="H110">
        <v>1</v>
      </c>
      <c r="I110">
        <v>6</v>
      </c>
    </row>
    <row r="112" spans="1:9" x14ac:dyDescent="0.25">
      <c r="A112" t="s">
        <v>57</v>
      </c>
    </row>
    <row r="113" spans="1:9" x14ac:dyDescent="0.25">
      <c r="B113" t="s">
        <v>27</v>
      </c>
      <c r="C113" t="s">
        <v>28</v>
      </c>
      <c r="D113" t="s">
        <v>89</v>
      </c>
      <c r="E113" t="s">
        <v>54</v>
      </c>
      <c r="F113" t="s">
        <v>30</v>
      </c>
      <c r="G113" t="s">
        <v>87</v>
      </c>
      <c r="H113" t="s">
        <v>88</v>
      </c>
      <c r="I113" t="s">
        <v>33</v>
      </c>
    </row>
    <row r="114" spans="1:9" x14ac:dyDescent="0.25">
      <c r="A114" t="s">
        <v>4</v>
      </c>
      <c r="B114">
        <f>B106/B104*100</f>
        <v>66.666666666666657</v>
      </c>
      <c r="C114">
        <f>(C106/C104)*100</f>
        <v>0</v>
      </c>
      <c r="D114">
        <f>(D106/D104)*100</f>
        <v>27.27272727272727</v>
      </c>
      <c r="E114">
        <v>0</v>
      </c>
      <c r="F114">
        <v>0</v>
      </c>
      <c r="G114">
        <f>(G106/G104)*100</f>
        <v>80</v>
      </c>
      <c r="H114">
        <f>(H106/H104)*100</f>
        <v>33.333333333333329</v>
      </c>
      <c r="I114">
        <f>(I106/I104)*100</f>
        <v>57.142857142857139</v>
      </c>
    </row>
    <row r="115" spans="1:9" x14ac:dyDescent="0.25">
      <c r="A115" t="s">
        <v>5</v>
      </c>
      <c r="B115">
        <f>(B107/B104)*100</f>
        <v>75</v>
      </c>
      <c r="C115">
        <v>0</v>
      </c>
      <c r="D115">
        <f>(D107/D104)*100</f>
        <v>0</v>
      </c>
      <c r="E115">
        <v>0</v>
      </c>
      <c r="F115">
        <v>0</v>
      </c>
      <c r="G115">
        <f>(G107/G104*100)</f>
        <v>76</v>
      </c>
      <c r="H115">
        <v>33.33</v>
      </c>
      <c r="I115">
        <f>(I107/I104*100)</f>
        <v>57.142857142857139</v>
      </c>
    </row>
    <row r="116" spans="1:9" x14ac:dyDescent="0.25">
      <c r="A116" t="s">
        <v>6</v>
      </c>
      <c r="B116">
        <f>(B108/B104)*100</f>
        <v>83.333333333333343</v>
      </c>
      <c r="C116">
        <f>(C108/C104)*100</f>
        <v>25</v>
      </c>
      <c r="D116">
        <f>(D108/D104)*100</f>
        <v>18.181818181818183</v>
      </c>
      <c r="E116">
        <v>0</v>
      </c>
      <c r="F116">
        <v>0</v>
      </c>
      <c r="G116">
        <f>(G108/G104)*100</f>
        <v>8</v>
      </c>
      <c r="H116">
        <v>33.33</v>
      </c>
      <c r="I116">
        <f>(I108/I104)*100</f>
        <v>100</v>
      </c>
    </row>
    <row r="117" spans="1:9" x14ac:dyDescent="0.25">
      <c r="A117" t="s">
        <v>7</v>
      </c>
      <c r="B117">
        <f>(B109/B104)*100</f>
        <v>66.666666666666657</v>
      </c>
      <c r="C117">
        <v>0</v>
      </c>
      <c r="D117">
        <v>0</v>
      </c>
      <c r="E117">
        <v>0</v>
      </c>
      <c r="F117">
        <v>0</v>
      </c>
      <c r="G117">
        <f>(G109/G104)*100</f>
        <v>8</v>
      </c>
      <c r="H117">
        <v>0</v>
      </c>
      <c r="I117">
        <f>(I109/I104)*100</f>
        <v>71.428571428571431</v>
      </c>
    </row>
    <row r="118" spans="1:9" x14ac:dyDescent="0.25">
      <c r="A118" t="s">
        <v>8</v>
      </c>
      <c r="B118">
        <f>(B110/B104)*100</f>
        <v>66.666666666666657</v>
      </c>
      <c r="C118">
        <v>0</v>
      </c>
      <c r="D118">
        <f>(D110/D104)*100</f>
        <v>63.636363636363633</v>
      </c>
      <c r="E118">
        <v>0</v>
      </c>
      <c r="F118">
        <v>0</v>
      </c>
      <c r="G118">
        <f>(G110/G104)*100</f>
        <v>84</v>
      </c>
      <c r="H118">
        <v>33.33</v>
      </c>
      <c r="I118">
        <f>(I110/I104)*100</f>
        <v>85.714285714285708</v>
      </c>
    </row>
    <row r="122" spans="1:9" x14ac:dyDescent="0.25">
      <c r="A122" s="4" t="s">
        <v>24</v>
      </c>
    </row>
    <row r="123" spans="1:9" x14ac:dyDescent="0.25">
      <c r="B123" t="s">
        <v>59</v>
      </c>
      <c r="C123" t="s">
        <v>60</v>
      </c>
      <c r="D123" t="s">
        <v>61</v>
      </c>
      <c r="E123" t="s">
        <v>62</v>
      </c>
      <c r="F123" t="s">
        <v>63</v>
      </c>
      <c r="G123" t="s">
        <v>64</v>
      </c>
      <c r="H123" t="s">
        <v>65</v>
      </c>
      <c r="I123" t="s">
        <v>66</v>
      </c>
    </row>
    <row r="124" spans="1:9" x14ac:dyDescent="0.25">
      <c r="A124" t="s">
        <v>4</v>
      </c>
      <c r="B124">
        <v>9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2</v>
      </c>
      <c r="I124">
        <v>3</v>
      </c>
    </row>
    <row r="125" spans="1:9" x14ac:dyDescent="0.25">
      <c r="A125" t="s">
        <v>5</v>
      </c>
      <c r="B125">
        <v>6</v>
      </c>
      <c r="C125">
        <v>0</v>
      </c>
      <c r="D125">
        <v>0</v>
      </c>
      <c r="E125">
        <v>0</v>
      </c>
      <c r="F125">
        <v>2</v>
      </c>
      <c r="G125">
        <v>3</v>
      </c>
      <c r="H125">
        <v>2</v>
      </c>
      <c r="I125">
        <v>5</v>
      </c>
    </row>
    <row r="126" spans="1:9" x14ac:dyDescent="0.25">
      <c r="A126" t="s">
        <v>6</v>
      </c>
      <c r="B126">
        <v>6</v>
      </c>
      <c r="C126">
        <v>0</v>
      </c>
      <c r="D126">
        <v>2</v>
      </c>
      <c r="E126">
        <v>0</v>
      </c>
      <c r="F126">
        <v>0</v>
      </c>
      <c r="G126">
        <v>0</v>
      </c>
      <c r="H126">
        <v>3</v>
      </c>
      <c r="I126">
        <v>5</v>
      </c>
    </row>
    <row r="127" spans="1:9" x14ac:dyDescent="0.25">
      <c r="A127" t="s">
        <v>7</v>
      </c>
      <c r="B127">
        <v>5</v>
      </c>
      <c r="C127">
        <v>0</v>
      </c>
      <c r="D127">
        <v>4</v>
      </c>
      <c r="E127">
        <v>0</v>
      </c>
      <c r="F127">
        <v>4</v>
      </c>
      <c r="G127">
        <v>4</v>
      </c>
      <c r="H127">
        <v>4</v>
      </c>
      <c r="I127">
        <v>6</v>
      </c>
    </row>
    <row r="128" spans="1:9" x14ac:dyDescent="0.25">
      <c r="A128" t="s">
        <v>8</v>
      </c>
      <c r="B128">
        <v>4</v>
      </c>
      <c r="C128">
        <v>0</v>
      </c>
      <c r="D128">
        <v>4</v>
      </c>
      <c r="E128">
        <v>2</v>
      </c>
      <c r="F128">
        <v>0</v>
      </c>
      <c r="G128">
        <v>2</v>
      </c>
      <c r="H128">
        <v>3</v>
      </c>
      <c r="I128">
        <v>3</v>
      </c>
    </row>
    <row r="129" spans="1:9" x14ac:dyDescent="0.25">
      <c r="A129" s="9" t="s">
        <v>72</v>
      </c>
      <c r="B129" s="9">
        <v>23</v>
      </c>
      <c r="C129" s="9">
        <v>20</v>
      </c>
      <c r="D129" s="10">
        <v>24</v>
      </c>
      <c r="E129" s="9">
        <v>14</v>
      </c>
      <c r="F129" s="9">
        <v>14</v>
      </c>
      <c r="G129" s="9">
        <v>35</v>
      </c>
      <c r="H129" s="9">
        <v>13</v>
      </c>
      <c r="I129" s="9">
        <v>17</v>
      </c>
    </row>
    <row r="131" spans="1:9" x14ac:dyDescent="0.25">
      <c r="A131" s="6" t="s">
        <v>67</v>
      </c>
    </row>
    <row r="132" spans="1:9" x14ac:dyDescent="0.25">
      <c r="B132" t="s">
        <v>68</v>
      </c>
      <c r="C132" t="s">
        <v>69</v>
      </c>
      <c r="D132" t="s">
        <v>89</v>
      </c>
      <c r="E132" t="s">
        <v>70</v>
      </c>
      <c r="F132" t="s">
        <v>30</v>
      </c>
      <c r="G132" t="s">
        <v>87</v>
      </c>
      <c r="H132" t="s">
        <v>88</v>
      </c>
      <c r="I132" t="s">
        <v>71</v>
      </c>
    </row>
    <row r="133" spans="1:9" x14ac:dyDescent="0.25">
      <c r="A133" t="s">
        <v>4</v>
      </c>
      <c r="B133">
        <f>(B124+B106)/B129*100</f>
        <v>73.91304347826086</v>
      </c>
      <c r="C133">
        <v>0</v>
      </c>
      <c r="D133">
        <f>(D106+D124)/D129*100</f>
        <v>12.5</v>
      </c>
      <c r="E133">
        <v>0</v>
      </c>
      <c r="F133">
        <v>0</v>
      </c>
      <c r="G133">
        <f>(G106+G124)/G129*100</f>
        <v>62.857142857142854</v>
      </c>
      <c r="H133">
        <f>(H106+H124)/H129*100</f>
        <v>23.076923076923077</v>
      </c>
      <c r="I133">
        <f>(I106+I124)/I129*100</f>
        <v>41.17647058823529</v>
      </c>
    </row>
    <row r="134" spans="1:9" x14ac:dyDescent="0.25">
      <c r="A134" t="s">
        <v>5</v>
      </c>
      <c r="B134">
        <f>(B125+B107)/B129*100</f>
        <v>65.217391304347828</v>
      </c>
      <c r="C134">
        <v>0</v>
      </c>
      <c r="D134">
        <f>(D107+D125)/D129*100</f>
        <v>0</v>
      </c>
      <c r="E134">
        <v>0</v>
      </c>
      <c r="F134">
        <f>(F107+F125)/F129*100</f>
        <v>14.285714285714285</v>
      </c>
      <c r="G134">
        <f>(G107+G125)/G129*100</f>
        <v>62.857142857142854</v>
      </c>
      <c r="H134">
        <f>(H107+H125)/H129*100</f>
        <v>23.076923076923077</v>
      </c>
      <c r="I134">
        <f>(I107+I125)/I129*100</f>
        <v>52.941176470588239</v>
      </c>
    </row>
    <row r="135" spans="1:9" x14ac:dyDescent="0.25">
      <c r="A135" t="s">
        <v>6</v>
      </c>
      <c r="B135">
        <f>(B108+B126)/B129*100</f>
        <v>69.565217391304344</v>
      </c>
      <c r="C135">
        <f>(C108+C126)/C129*100</f>
        <v>10</v>
      </c>
      <c r="D135">
        <f>(D108+D126)/D129*100</f>
        <v>16.666666666666664</v>
      </c>
      <c r="E135">
        <v>0</v>
      </c>
      <c r="F135">
        <f>(F108+F116)/F129*100</f>
        <v>0</v>
      </c>
      <c r="G135">
        <f>(G108+G126)/G129*100</f>
        <v>5.7142857142857144</v>
      </c>
      <c r="H135">
        <f>(H108+H126)/H129*100</f>
        <v>30.76923076923077</v>
      </c>
      <c r="I135">
        <f>(I108+I126)/I129*100</f>
        <v>70.588235294117652</v>
      </c>
    </row>
    <row r="136" spans="1:9" x14ac:dyDescent="0.25">
      <c r="A136" t="s">
        <v>7</v>
      </c>
      <c r="B136">
        <f>(B109+B127)/B129*100</f>
        <v>56.521739130434781</v>
      </c>
      <c r="C136">
        <v>0</v>
      </c>
      <c r="D136">
        <f>(D109+D127)/D129*100</f>
        <v>16.666666666666664</v>
      </c>
      <c r="E136">
        <v>0</v>
      </c>
      <c r="F136">
        <f>(F109+F127)/F129*100</f>
        <v>28.571428571428569</v>
      </c>
      <c r="G136">
        <f>(G109+G127)/G129*100</f>
        <v>17.142857142857142</v>
      </c>
      <c r="H136">
        <f>(H109+H127)/H129*100</f>
        <v>30.76923076923077</v>
      </c>
      <c r="I136">
        <f>(I109+I127)/I129*100</f>
        <v>64.705882352941174</v>
      </c>
    </row>
    <row r="137" spans="1:9" x14ac:dyDescent="0.25">
      <c r="A137" t="s">
        <v>86</v>
      </c>
      <c r="B137">
        <f>(B110+B128)/B129*100</f>
        <v>52.173913043478258</v>
      </c>
      <c r="C137">
        <v>0</v>
      </c>
      <c r="D137">
        <f>(D110+D128)/D129*100</f>
        <v>45.833333333333329</v>
      </c>
      <c r="E137">
        <f>(E110+E128)/E129*100</f>
        <v>14.285714285714285</v>
      </c>
      <c r="F137">
        <f>(F110+F118)/F129*100</f>
        <v>0</v>
      </c>
      <c r="G137">
        <f>(G110+G128)/G129*100</f>
        <v>65.714285714285708</v>
      </c>
      <c r="H137">
        <f>(H110+H128)/H129*100</f>
        <v>30.76923076923077</v>
      </c>
      <c r="I137">
        <f>(I110+I128)/I129*100</f>
        <v>52.941176470588239</v>
      </c>
    </row>
    <row r="146" spans="1:9" x14ac:dyDescent="0.25">
      <c r="A146" s="8" t="s">
        <v>37</v>
      </c>
      <c r="B146" t="s">
        <v>77</v>
      </c>
    </row>
    <row r="147" spans="1:9" x14ac:dyDescent="0.25">
      <c r="B147" t="s">
        <v>78</v>
      </c>
      <c r="C147" t="s">
        <v>79</v>
      </c>
      <c r="D147" t="s">
        <v>80</v>
      </c>
      <c r="E147" t="s">
        <v>81</v>
      </c>
      <c r="F147" t="s">
        <v>82</v>
      </c>
      <c r="G147" t="s">
        <v>83</v>
      </c>
      <c r="H147" t="s">
        <v>84</v>
      </c>
      <c r="I147" t="s">
        <v>85</v>
      </c>
    </row>
    <row r="148" spans="1:9" x14ac:dyDescent="0.25">
      <c r="A148" t="s">
        <v>4</v>
      </c>
      <c r="D148">
        <v>0</v>
      </c>
    </row>
    <row r="149" spans="1:9" x14ac:dyDescent="0.25">
      <c r="A149" t="s">
        <v>5</v>
      </c>
      <c r="D149">
        <v>0</v>
      </c>
    </row>
    <row r="150" spans="1:9" x14ac:dyDescent="0.25">
      <c r="A150" t="s">
        <v>6</v>
      </c>
      <c r="D150">
        <v>0</v>
      </c>
    </row>
    <row r="151" spans="1:9" x14ac:dyDescent="0.25">
      <c r="A151" t="s">
        <v>7</v>
      </c>
      <c r="D151">
        <v>0</v>
      </c>
    </row>
    <row r="152" spans="1:9" x14ac:dyDescent="0.25">
      <c r="A152" t="s">
        <v>8</v>
      </c>
      <c r="D152">
        <v>0</v>
      </c>
    </row>
    <row r="159" spans="1:9" x14ac:dyDescent="0.25">
      <c r="A159" t="s">
        <v>74</v>
      </c>
      <c r="B159" t="s">
        <v>76</v>
      </c>
      <c r="D159" t="s">
        <v>75</v>
      </c>
    </row>
    <row r="160" spans="1:9" x14ac:dyDescent="0.25">
      <c r="A160" t="s">
        <v>4</v>
      </c>
      <c r="B160">
        <f>ROUND(6/103*100,0)</f>
        <v>6</v>
      </c>
      <c r="C160">
        <f>100-B160</f>
        <v>94</v>
      </c>
      <c r="D160">
        <v>6</v>
      </c>
    </row>
    <row r="161" spans="1:4" x14ac:dyDescent="0.25">
      <c r="A161" t="s">
        <v>5</v>
      </c>
      <c r="B161">
        <f>ROUND(28/103*100,0)</f>
        <v>27</v>
      </c>
      <c r="C161">
        <f>100-B161</f>
        <v>73</v>
      </c>
      <c r="D161">
        <v>28</v>
      </c>
    </row>
    <row r="162" spans="1:4" x14ac:dyDescent="0.25">
      <c r="A162" t="s">
        <v>6</v>
      </c>
      <c r="B162">
        <f>ROUND(14/103*100,0)</f>
        <v>14</v>
      </c>
      <c r="C162">
        <f>100-B162</f>
        <v>86</v>
      </c>
      <c r="D162">
        <v>14</v>
      </c>
    </row>
    <row r="163" spans="1:4" x14ac:dyDescent="0.25">
      <c r="A163" t="s">
        <v>7</v>
      </c>
      <c r="B163">
        <f>ROUND(20/103*100,0)</f>
        <v>19</v>
      </c>
      <c r="C163">
        <f>100-B163</f>
        <v>81</v>
      </c>
      <c r="D163">
        <v>20</v>
      </c>
    </row>
    <row r="164" spans="1:4" x14ac:dyDescent="0.25">
      <c r="A164" t="s">
        <v>86</v>
      </c>
      <c r="B164">
        <f>ROUND(10/103*100,0)</f>
        <v>10</v>
      </c>
      <c r="C164">
        <f>100-B164</f>
        <v>90</v>
      </c>
      <c r="D164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Radowsky</dc:creator>
  <cp:lastModifiedBy>Asher Radowsky</cp:lastModifiedBy>
  <dcterms:created xsi:type="dcterms:W3CDTF">2024-10-05T12:43:12Z</dcterms:created>
  <dcterms:modified xsi:type="dcterms:W3CDTF">2024-10-20T08:27:02Z</dcterms:modified>
</cp:coreProperties>
</file>