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trlProps/ctrlProp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:\Data Science\2-exel for data\Project - Excel for Data Science\"/>
    </mc:Choice>
  </mc:AlternateContent>
  <xr:revisionPtr revIDLastSave="0" documentId="13_ncr:1_{5C8F5D57-475C-4AA5-B8E6-56EEC5F4E6B7}" xr6:coauthVersionLast="47" xr6:coauthVersionMax="47" xr10:uidLastSave="{00000000-0000-0000-0000-000000000000}"/>
  <bookViews>
    <workbookView xWindow="-108" yWindow="-108" windowWidth="23256" windowHeight="12576" tabRatio="681" activeTab="8" xr2:uid="{00000000-000D-0000-FFFF-FFFF00000000}"/>
  </bookViews>
  <sheets>
    <sheet name="Data for KNN" sheetId="1" r:id="rId1"/>
    <sheet name="TrainSet" sheetId="6" r:id="rId2"/>
    <sheet name="Log_HID" sheetId="9" state="hidden" r:id="rId3"/>
    <sheet name="TestSet" sheetId="7" r:id="rId4"/>
    <sheet name="Corrolation" sheetId="4" r:id="rId5"/>
    <sheet name="Descriptive" sheetId="3" r:id="rId6"/>
    <sheet name="Logistic Regression" sheetId="5" r:id="rId7"/>
    <sheet name="Log-xlstat" sheetId="8" r:id="rId8"/>
    <sheet name="SVM" sheetId="11" r:id="rId9"/>
  </sheets>
  <definedNames>
    <definedName name="solver_adj" localSheetId="6" hidden="1">'Logistic Regression'!$C$103:$G$103</definedName>
    <definedName name="solver_cvg" localSheetId="6" hidden="1">0.0001</definedName>
    <definedName name="solver_drv" localSheetId="6" hidden="1">2</definedName>
    <definedName name="solver_eng" localSheetId="6" hidden="1">1</definedName>
    <definedName name="solver_est" localSheetId="6" hidden="1">1</definedName>
    <definedName name="solver_itr" localSheetId="6" hidden="1">2147483647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6" hidden="1">1</definedName>
    <definedName name="solver_nod" localSheetId="6" hidden="1">2147483647</definedName>
    <definedName name="solver_num" localSheetId="6" hidden="1">0</definedName>
    <definedName name="solver_nwt" localSheetId="6" hidden="1">1</definedName>
    <definedName name="solver_opt" localSheetId="6" hidden="1">'Logistic Regression'!$J$104</definedName>
    <definedName name="solver_pre" localSheetId="6" hidden="1">0.000001</definedName>
    <definedName name="solver_rbv" localSheetId="6" hidden="1">2</definedName>
    <definedName name="solver_rlx" localSheetId="6" hidden="1">2</definedName>
    <definedName name="solver_rsd" localSheetId="6" hidden="1">0</definedName>
    <definedName name="solver_scl" localSheetId="6" hidden="1">2</definedName>
    <definedName name="solver_sho" localSheetId="6" hidden="1">2</definedName>
    <definedName name="solver_ssz" localSheetId="6" hidden="1">100</definedName>
    <definedName name="solver_tim" localSheetId="6" hidden="1">2147483647</definedName>
    <definedName name="solver_tol" localSheetId="6" hidden="1">0.01</definedName>
    <definedName name="solver_typ" localSheetId="6" hidden="1">1</definedName>
    <definedName name="solver_val" localSheetId="6" hidden="1">0</definedName>
    <definedName name="solver_ver" localSheetId="6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7" l="1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J2" i="5"/>
  <c r="F2" i="5" s="1"/>
  <c r="J13" i="5"/>
  <c r="F13" i="5" s="1"/>
  <c r="J63" i="5"/>
  <c r="F63" i="5" s="1"/>
  <c r="J37" i="5"/>
  <c r="F37" i="5" s="1"/>
  <c r="J101" i="5"/>
  <c r="F101" i="5" s="1"/>
  <c r="J64" i="5"/>
  <c r="F64" i="5" s="1"/>
  <c r="J96" i="5" l="1"/>
  <c r="F96" i="5" s="1"/>
  <c r="G96" i="5" s="1"/>
  <c r="H96" i="5" s="1"/>
  <c r="J69" i="5"/>
  <c r="F69" i="5" s="1"/>
  <c r="G69" i="5" s="1"/>
  <c r="H69" i="5" s="1"/>
  <c r="J31" i="5"/>
  <c r="F31" i="5" s="1"/>
  <c r="G31" i="5" s="1"/>
  <c r="H31" i="5" s="1"/>
  <c r="J32" i="5"/>
  <c r="F32" i="5" s="1"/>
  <c r="G32" i="5" s="1"/>
  <c r="H32" i="5" s="1"/>
  <c r="J95" i="5"/>
  <c r="F95" i="5" s="1"/>
  <c r="I95" i="5" s="1"/>
  <c r="J70" i="5"/>
  <c r="F70" i="5" s="1"/>
  <c r="I70" i="5" s="1"/>
  <c r="G64" i="5"/>
  <c r="H64" i="5" s="1"/>
  <c r="I64" i="5"/>
  <c r="G13" i="5"/>
  <c r="H13" i="5" s="1"/>
  <c r="I13" i="5"/>
  <c r="G101" i="5"/>
  <c r="H101" i="5" s="1"/>
  <c r="I101" i="5"/>
  <c r="G63" i="5"/>
  <c r="H63" i="5" s="1"/>
  <c r="I63" i="5"/>
  <c r="J38" i="5"/>
  <c r="F38" i="5" s="1"/>
  <c r="G37" i="5"/>
  <c r="H37" i="5" s="1"/>
  <c r="I37" i="5"/>
  <c r="G2" i="5"/>
  <c r="H2" i="5" s="1"/>
  <c r="I2" i="5"/>
  <c r="J80" i="5"/>
  <c r="F80" i="5" s="1"/>
  <c r="J16" i="5"/>
  <c r="F16" i="5" s="1"/>
  <c r="J53" i="5"/>
  <c r="F53" i="5" s="1"/>
  <c r="J79" i="5"/>
  <c r="F79" i="5" s="1"/>
  <c r="J15" i="5"/>
  <c r="F15" i="5" s="1"/>
  <c r="J54" i="5"/>
  <c r="F54" i="5" s="1"/>
  <c r="J48" i="5"/>
  <c r="F48" i="5" s="1"/>
  <c r="J85" i="5"/>
  <c r="F85" i="5" s="1"/>
  <c r="J21" i="5"/>
  <c r="F21" i="5" s="1"/>
  <c r="J47" i="5"/>
  <c r="F47" i="5" s="1"/>
  <c r="J86" i="5"/>
  <c r="F86" i="5" s="1"/>
  <c r="J22" i="5"/>
  <c r="F22" i="5" s="1"/>
  <c r="J88" i="5"/>
  <c r="F88" i="5" s="1"/>
  <c r="J56" i="5"/>
  <c r="F56" i="5" s="1"/>
  <c r="J24" i="5"/>
  <c r="F24" i="5" s="1"/>
  <c r="J93" i="5"/>
  <c r="F93" i="5" s="1"/>
  <c r="J61" i="5"/>
  <c r="F61" i="5" s="1"/>
  <c r="J29" i="5"/>
  <c r="F29" i="5" s="1"/>
  <c r="J87" i="5"/>
  <c r="F87" i="5" s="1"/>
  <c r="J55" i="5"/>
  <c r="F55" i="5" s="1"/>
  <c r="J23" i="5"/>
  <c r="F23" i="5" s="1"/>
  <c r="J94" i="5"/>
  <c r="F94" i="5" s="1"/>
  <c r="J62" i="5"/>
  <c r="F62" i="5" s="1"/>
  <c r="J30" i="5"/>
  <c r="F30" i="5" s="1"/>
  <c r="J5" i="5"/>
  <c r="F5" i="5" s="1"/>
  <c r="J72" i="5"/>
  <c r="F72" i="5" s="1"/>
  <c r="J40" i="5"/>
  <c r="F40" i="5" s="1"/>
  <c r="J8" i="5"/>
  <c r="F8" i="5" s="1"/>
  <c r="J77" i="5"/>
  <c r="F77" i="5" s="1"/>
  <c r="J45" i="5"/>
  <c r="F45" i="5" s="1"/>
  <c r="J9" i="5"/>
  <c r="F9" i="5" s="1"/>
  <c r="J71" i="5"/>
  <c r="F71" i="5" s="1"/>
  <c r="J39" i="5"/>
  <c r="F39" i="5" s="1"/>
  <c r="J7" i="5"/>
  <c r="F7" i="5" s="1"/>
  <c r="J78" i="5"/>
  <c r="F78" i="5" s="1"/>
  <c r="J46" i="5"/>
  <c r="F46" i="5" s="1"/>
  <c r="J14" i="5"/>
  <c r="F14" i="5" s="1"/>
  <c r="J100" i="5"/>
  <c r="F100" i="5" s="1"/>
  <c r="J84" i="5"/>
  <c r="F84" i="5" s="1"/>
  <c r="J68" i="5"/>
  <c r="F68" i="5" s="1"/>
  <c r="J52" i="5"/>
  <c r="F52" i="5" s="1"/>
  <c r="J36" i="5"/>
  <c r="F36" i="5" s="1"/>
  <c r="J20" i="5"/>
  <c r="F20" i="5" s="1"/>
  <c r="J4" i="5"/>
  <c r="F4" i="5" s="1"/>
  <c r="J89" i="5"/>
  <c r="F89" i="5" s="1"/>
  <c r="J73" i="5"/>
  <c r="F73" i="5" s="1"/>
  <c r="J57" i="5"/>
  <c r="F57" i="5" s="1"/>
  <c r="J41" i="5"/>
  <c r="F41" i="5" s="1"/>
  <c r="J25" i="5"/>
  <c r="F25" i="5" s="1"/>
  <c r="J99" i="5"/>
  <c r="F99" i="5" s="1"/>
  <c r="J83" i="5"/>
  <c r="F83" i="5" s="1"/>
  <c r="J67" i="5"/>
  <c r="F67" i="5" s="1"/>
  <c r="J51" i="5"/>
  <c r="F51" i="5" s="1"/>
  <c r="J35" i="5"/>
  <c r="F35" i="5" s="1"/>
  <c r="J19" i="5"/>
  <c r="F19" i="5" s="1"/>
  <c r="J3" i="5"/>
  <c r="F3" i="5" s="1"/>
  <c r="J90" i="5"/>
  <c r="F90" i="5" s="1"/>
  <c r="J74" i="5"/>
  <c r="F74" i="5" s="1"/>
  <c r="J58" i="5"/>
  <c r="F58" i="5" s="1"/>
  <c r="J42" i="5"/>
  <c r="F42" i="5" s="1"/>
  <c r="J26" i="5"/>
  <c r="F26" i="5" s="1"/>
  <c r="J10" i="5"/>
  <c r="F10" i="5" s="1"/>
  <c r="J6" i="5"/>
  <c r="F6" i="5" s="1"/>
  <c r="J92" i="5"/>
  <c r="F92" i="5" s="1"/>
  <c r="J76" i="5"/>
  <c r="F76" i="5" s="1"/>
  <c r="J60" i="5"/>
  <c r="F60" i="5" s="1"/>
  <c r="J44" i="5"/>
  <c r="F44" i="5" s="1"/>
  <c r="J28" i="5"/>
  <c r="F28" i="5" s="1"/>
  <c r="J12" i="5"/>
  <c r="F12" i="5" s="1"/>
  <c r="J97" i="5"/>
  <c r="F97" i="5" s="1"/>
  <c r="J81" i="5"/>
  <c r="F81" i="5" s="1"/>
  <c r="J65" i="5"/>
  <c r="F65" i="5" s="1"/>
  <c r="J49" i="5"/>
  <c r="F49" i="5" s="1"/>
  <c r="J33" i="5"/>
  <c r="F33" i="5" s="1"/>
  <c r="J17" i="5"/>
  <c r="F17" i="5" s="1"/>
  <c r="J91" i="5"/>
  <c r="F91" i="5" s="1"/>
  <c r="J75" i="5"/>
  <c r="F75" i="5" s="1"/>
  <c r="J59" i="5"/>
  <c r="F59" i="5" s="1"/>
  <c r="J43" i="5"/>
  <c r="F43" i="5" s="1"/>
  <c r="J27" i="5"/>
  <c r="F27" i="5" s="1"/>
  <c r="J11" i="5"/>
  <c r="F11" i="5" s="1"/>
  <c r="J98" i="5"/>
  <c r="F98" i="5" s="1"/>
  <c r="J82" i="5"/>
  <c r="F82" i="5" s="1"/>
  <c r="J66" i="5"/>
  <c r="F66" i="5" s="1"/>
  <c r="J50" i="5"/>
  <c r="F50" i="5" s="1"/>
  <c r="J34" i="5"/>
  <c r="F34" i="5" s="1"/>
  <c r="J18" i="5"/>
  <c r="F18" i="5" s="1"/>
  <c r="I96" i="5" l="1"/>
  <c r="I69" i="5"/>
  <c r="G95" i="5"/>
  <c r="H95" i="5" s="1"/>
  <c r="G70" i="5"/>
  <c r="H70" i="5" s="1"/>
  <c r="I31" i="5"/>
  <c r="I32" i="5"/>
  <c r="G18" i="5"/>
  <c r="H18" i="5" s="1"/>
  <c r="I18" i="5"/>
  <c r="G82" i="5"/>
  <c r="H82" i="5" s="1"/>
  <c r="I82" i="5"/>
  <c r="G43" i="5"/>
  <c r="H43" i="5" s="1"/>
  <c r="I43" i="5"/>
  <c r="G17" i="5"/>
  <c r="H17" i="5" s="1"/>
  <c r="I17" i="5"/>
  <c r="G81" i="5"/>
  <c r="H81" i="5" s="1"/>
  <c r="I81" i="5"/>
  <c r="G44" i="5"/>
  <c r="H44" i="5" s="1"/>
  <c r="I44" i="5"/>
  <c r="G6" i="5"/>
  <c r="H6" i="5" s="1"/>
  <c r="I6" i="5"/>
  <c r="G58" i="5"/>
  <c r="H58" i="5" s="1"/>
  <c r="I58" i="5"/>
  <c r="G19" i="5"/>
  <c r="H19" i="5" s="1"/>
  <c r="I19" i="5"/>
  <c r="G83" i="5"/>
  <c r="H83" i="5" s="1"/>
  <c r="I83" i="5"/>
  <c r="G57" i="5"/>
  <c r="H57" i="5" s="1"/>
  <c r="I57" i="5"/>
  <c r="G20" i="5"/>
  <c r="H20" i="5" s="1"/>
  <c r="I20" i="5"/>
  <c r="G84" i="5"/>
  <c r="H84" i="5" s="1"/>
  <c r="I84" i="5"/>
  <c r="G78" i="5"/>
  <c r="H78" i="5" s="1"/>
  <c r="I78" i="5"/>
  <c r="G9" i="5"/>
  <c r="H9" i="5" s="1"/>
  <c r="I9" i="5"/>
  <c r="G40" i="5"/>
  <c r="H40" i="5" s="1"/>
  <c r="I40" i="5"/>
  <c r="G62" i="5"/>
  <c r="H62" i="5" s="1"/>
  <c r="I62" i="5"/>
  <c r="G87" i="5"/>
  <c r="H87" i="5" s="1"/>
  <c r="I87" i="5"/>
  <c r="G24" i="5"/>
  <c r="H24" i="5" s="1"/>
  <c r="I24" i="5"/>
  <c r="G86" i="5"/>
  <c r="H86" i="5" s="1"/>
  <c r="I86" i="5"/>
  <c r="G48" i="5"/>
  <c r="H48" i="5" s="1"/>
  <c r="I48" i="5"/>
  <c r="G53" i="5"/>
  <c r="H53" i="5" s="1"/>
  <c r="I53" i="5"/>
  <c r="G34" i="5"/>
  <c r="H34" i="5" s="1"/>
  <c r="I34" i="5"/>
  <c r="G98" i="5"/>
  <c r="H98" i="5" s="1"/>
  <c r="I98" i="5"/>
  <c r="G59" i="5"/>
  <c r="H59" i="5" s="1"/>
  <c r="I59" i="5"/>
  <c r="G33" i="5"/>
  <c r="H33" i="5" s="1"/>
  <c r="I33" i="5"/>
  <c r="G97" i="5"/>
  <c r="H97" i="5" s="1"/>
  <c r="I97" i="5"/>
  <c r="G60" i="5"/>
  <c r="H60" i="5" s="1"/>
  <c r="I60" i="5"/>
  <c r="G10" i="5"/>
  <c r="H10" i="5" s="1"/>
  <c r="I10" i="5"/>
  <c r="G74" i="5"/>
  <c r="H74" i="5" s="1"/>
  <c r="I74" i="5"/>
  <c r="G35" i="5"/>
  <c r="H35" i="5" s="1"/>
  <c r="I35" i="5"/>
  <c r="G99" i="5"/>
  <c r="H99" i="5" s="1"/>
  <c r="I99" i="5"/>
  <c r="G73" i="5"/>
  <c r="H73" i="5" s="1"/>
  <c r="I73" i="5"/>
  <c r="G36" i="5"/>
  <c r="H36" i="5" s="1"/>
  <c r="I36" i="5"/>
  <c r="G100" i="5"/>
  <c r="H100" i="5" s="1"/>
  <c r="I100" i="5"/>
  <c r="G7" i="5"/>
  <c r="H7" i="5" s="1"/>
  <c r="I7" i="5"/>
  <c r="G45" i="5"/>
  <c r="H45" i="5" s="1"/>
  <c r="I45" i="5"/>
  <c r="G72" i="5"/>
  <c r="H72" i="5" s="1"/>
  <c r="I72" i="5"/>
  <c r="G94" i="5"/>
  <c r="H94" i="5" s="1"/>
  <c r="I94" i="5"/>
  <c r="G29" i="5"/>
  <c r="H29" i="5" s="1"/>
  <c r="I29" i="5"/>
  <c r="G56" i="5"/>
  <c r="H56" i="5" s="1"/>
  <c r="I56" i="5"/>
  <c r="G47" i="5"/>
  <c r="H47" i="5" s="1"/>
  <c r="I47" i="5"/>
  <c r="G54" i="5"/>
  <c r="H54" i="5" s="1"/>
  <c r="I54" i="5"/>
  <c r="G16" i="5"/>
  <c r="H16" i="5" s="1"/>
  <c r="I16" i="5"/>
  <c r="G50" i="5"/>
  <c r="H50" i="5" s="1"/>
  <c r="I50" i="5"/>
  <c r="G11" i="5"/>
  <c r="H11" i="5" s="1"/>
  <c r="I11" i="5"/>
  <c r="G75" i="5"/>
  <c r="H75" i="5" s="1"/>
  <c r="I75" i="5"/>
  <c r="G49" i="5"/>
  <c r="H49" i="5" s="1"/>
  <c r="I49" i="5"/>
  <c r="G12" i="5"/>
  <c r="H12" i="5" s="1"/>
  <c r="I12" i="5"/>
  <c r="G76" i="5"/>
  <c r="H76" i="5" s="1"/>
  <c r="I76" i="5"/>
  <c r="G26" i="5"/>
  <c r="H26" i="5" s="1"/>
  <c r="I26" i="5"/>
  <c r="G90" i="5"/>
  <c r="H90" i="5" s="1"/>
  <c r="I90" i="5"/>
  <c r="G51" i="5"/>
  <c r="H51" i="5" s="1"/>
  <c r="I51" i="5"/>
  <c r="G25" i="5"/>
  <c r="H25" i="5" s="1"/>
  <c r="I25" i="5"/>
  <c r="G89" i="5"/>
  <c r="H89" i="5" s="1"/>
  <c r="I89" i="5"/>
  <c r="G52" i="5"/>
  <c r="H52" i="5" s="1"/>
  <c r="I52" i="5"/>
  <c r="G14" i="5"/>
  <c r="H14" i="5" s="1"/>
  <c r="I14" i="5"/>
  <c r="G39" i="5"/>
  <c r="H39" i="5" s="1"/>
  <c r="I39" i="5"/>
  <c r="G77" i="5"/>
  <c r="H77" i="5" s="1"/>
  <c r="I77" i="5"/>
  <c r="G5" i="5"/>
  <c r="H5" i="5" s="1"/>
  <c r="I5" i="5"/>
  <c r="G23" i="5"/>
  <c r="H23" i="5" s="1"/>
  <c r="I23" i="5"/>
  <c r="G61" i="5"/>
  <c r="H61" i="5" s="1"/>
  <c r="I61" i="5"/>
  <c r="G88" i="5"/>
  <c r="H88" i="5" s="1"/>
  <c r="I88" i="5"/>
  <c r="G21" i="5"/>
  <c r="H21" i="5" s="1"/>
  <c r="I21" i="5"/>
  <c r="G15" i="5"/>
  <c r="H15" i="5" s="1"/>
  <c r="I15" i="5"/>
  <c r="G80" i="5"/>
  <c r="H80" i="5" s="1"/>
  <c r="I80" i="5"/>
  <c r="G66" i="5"/>
  <c r="H66" i="5" s="1"/>
  <c r="I66" i="5"/>
  <c r="G27" i="5"/>
  <c r="H27" i="5" s="1"/>
  <c r="I27" i="5"/>
  <c r="G91" i="5"/>
  <c r="H91" i="5" s="1"/>
  <c r="I91" i="5"/>
  <c r="G65" i="5"/>
  <c r="H65" i="5" s="1"/>
  <c r="I65" i="5"/>
  <c r="G28" i="5"/>
  <c r="H28" i="5" s="1"/>
  <c r="I28" i="5"/>
  <c r="G92" i="5"/>
  <c r="H92" i="5" s="1"/>
  <c r="I92" i="5"/>
  <c r="G42" i="5"/>
  <c r="H42" i="5" s="1"/>
  <c r="I42" i="5"/>
  <c r="G3" i="5"/>
  <c r="H3" i="5" s="1"/>
  <c r="I3" i="5"/>
  <c r="G67" i="5"/>
  <c r="H67" i="5" s="1"/>
  <c r="I67" i="5"/>
  <c r="G41" i="5"/>
  <c r="H41" i="5" s="1"/>
  <c r="I41" i="5"/>
  <c r="G4" i="5"/>
  <c r="H4" i="5" s="1"/>
  <c r="I4" i="5"/>
  <c r="G68" i="5"/>
  <c r="H68" i="5" s="1"/>
  <c r="I68" i="5"/>
  <c r="G46" i="5"/>
  <c r="H46" i="5" s="1"/>
  <c r="I46" i="5"/>
  <c r="G71" i="5"/>
  <c r="H71" i="5" s="1"/>
  <c r="I71" i="5"/>
  <c r="G8" i="5"/>
  <c r="H8" i="5" s="1"/>
  <c r="I8" i="5"/>
  <c r="G30" i="5"/>
  <c r="H30" i="5" s="1"/>
  <c r="I30" i="5"/>
  <c r="G55" i="5"/>
  <c r="H55" i="5" s="1"/>
  <c r="I55" i="5"/>
  <c r="G93" i="5"/>
  <c r="H93" i="5" s="1"/>
  <c r="I93" i="5"/>
  <c r="G22" i="5"/>
  <c r="H22" i="5" s="1"/>
  <c r="I22" i="5"/>
  <c r="G85" i="5"/>
  <c r="H85" i="5" s="1"/>
  <c r="I85" i="5"/>
  <c r="G79" i="5"/>
  <c r="H79" i="5" s="1"/>
  <c r="I79" i="5"/>
  <c r="G38" i="5"/>
  <c r="H38" i="5" s="1"/>
  <c r="I38" i="5"/>
  <c r="J104" i="5" l="1"/>
  <c r="J10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Saman</author>
  </authors>
  <commentList>
    <comment ref="F237" authorId="0" shapeId="0" xr:uid="{3A381C83-0F4D-48A7-A870-CF72FCE9B9D9}">
      <text>
        <r>
          <rPr>
            <sz val="9"/>
            <color indexed="81"/>
            <rFont val="Tahoma"/>
            <family val="2"/>
          </rPr>
          <t>Specificity</t>
        </r>
      </text>
    </comment>
    <comment ref="F238" authorId="0" shapeId="0" xr:uid="{34A0E0C0-3DEE-4D1A-BDA6-06AB4B54D06B}">
      <text>
        <r>
          <rPr>
            <sz val="9"/>
            <color indexed="81"/>
            <rFont val="Tahoma"/>
            <family val="2"/>
          </rPr>
          <t>Sensitivity</t>
        </r>
      </text>
    </comment>
    <comment ref="F239" authorId="0" shapeId="0" xr:uid="{A741BCD3-654C-43E3-BFA0-68ED2AE1BAC0}">
      <text>
        <r>
          <rPr>
            <sz val="9"/>
            <color indexed="81"/>
            <rFont val="Tahoma"/>
            <family val="2"/>
          </rPr>
          <t>% correct</t>
        </r>
      </text>
    </comment>
    <comment ref="F245" authorId="0" shapeId="0" xr:uid="{131A9BE3-FCE0-4AE3-87F4-AF681E5628EC}">
      <text>
        <r>
          <rPr>
            <sz val="9"/>
            <color indexed="81"/>
            <rFont val="Tahoma"/>
            <family val="2"/>
          </rPr>
          <t>Specificity</t>
        </r>
      </text>
    </comment>
    <comment ref="F246" authorId="0" shapeId="0" xr:uid="{607F27C0-3A1B-4834-A30E-AB935511F192}">
      <text>
        <r>
          <rPr>
            <sz val="9"/>
            <color indexed="81"/>
            <rFont val="Tahoma"/>
            <family val="2"/>
          </rPr>
          <t>Sensitivity</t>
        </r>
      </text>
    </comment>
    <comment ref="F247" authorId="0" shapeId="0" xr:uid="{B9733A46-36AC-445B-B794-32BE368C8FEB}">
      <text>
        <r>
          <rPr>
            <sz val="9"/>
            <color indexed="81"/>
            <rFont val="Tahoma"/>
            <family val="2"/>
          </rPr>
          <t>% correct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Saman</author>
  </authors>
  <commentList>
    <comment ref="F74" authorId="0" shapeId="0" xr:uid="{1A925FAF-0F7C-43D2-B2B5-0CA54E493AEA}">
      <text>
        <r>
          <rPr>
            <sz val="9"/>
            <color indexed="81"/>
            <rFont val="Tahoma"/>
            <family val="2"/>
          </rPr>
          <t>Sensitivity</t>
        </r>
      </text>
    </comment>
    <comment ref="F75" authorId="0" shapeId="0" xr:uid="{F3DC99AC-3911-415D-8CED-43D86C35DCCA}">
      <text>
        <r>
          <rPr>
            <sz val="9"/>
            <color indexed="81"/>
            <rFont val="Tahoma"/>
            <family val="2"/>
          </rPr>
          <t>Specificity</t>
        </r>
      </text>
    </comment>
    <comment ref="F76" authorId="0" shapeId="0" xr:uid="{0AF9A037-E658-4750-B77A-EEEF4ADE22CB}">
      <text>
        <r>
          <rPr>
            <sz val="9"/>
            <color indexed="81"/>
            <rFont val="Tahoma"/>
            <family val="2"/>
          </rPr>
          <t>% correct</t>
        </r>
      </text>
    </comment>
    <comment ref="F82" authorId="0" shapeId="0" xr:uid="{E18426ED-0408-4582-B7DA-0A8BDC189078}">
      <text>
        <r>
          <rPr>
            <sz val="9"/>
            <color indexed="81"/>
            <rFont val="Tahoma"/>
            <family val="2"/>
          </rPr>
          <t>Sensitivity</t>
        </r>
      </text>
    </comment>
    <comment ref="F83" authorId="0" shapeId="0" xr:uid="{B284547C-85D4-42A3-AAB2-A36539C17F08}">
      <text>
        <r>
          <rPr>
            <sz val="9"/>
            <color indexed="81"/>
            <rFont val="Tahoma"/>
            <family val="2"/>
          </rPr>
          <t>Specificity</t>
        </r>
      </text>
    </comment>
    <comment ref="F84" authorId="0" shapeId="0" xr:uid="{1F2A850E-2B26-497D-B11E-75A418C0862E}">
      <text>
        <r>
          <rPr>
            <sz val="9"/>
            <color indexed="81"/>
            <rFont val="Tahoma"/>
            <family val="2"/>
          </rPr>
          <t>% correct</t>
        </r>
      </text>
    </comment>
  </commentList>
</comments>
</file>

<file path=xl/sharedStrings.xml><?xml version="1.0" encoding="utf-8"?>
<sst xmlns="http://schemas.openxmlformats.org/spreadsheetml/2006/main" count="783" uniqueCount="265">
  <si>
    <t>Potential income</t>
  </si>
  <si>
    <t>Age</t>
  </si>
  <si>
    <t>Qualification</t>
  </si>
  <si>
    <t>Bank Debt</t>
  </si>
  <si>
    <t>Returned Check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</si>
  <si>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</si>
  <si>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</si>
  <si>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</si>
  <si>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</si>
  <si>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</si>
  <si>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</si>
  <si>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</si>
  <si>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</si>
  <si>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</si>
  <si>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</si>
  <si>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</si>
  <si>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</si>
  <si>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</si>
  <si>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</si>
  <si>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Potential income_scale</t>
  </si>
  <si>
    <t>Age_Scale</t>
  </si>
  <si>
    <t>inter</t>
  </si>
  <si>
    <t>m1</t>
  </si>
  <si>
    <t>m2</t>
  </si>
  <si>
    <t>m4</t>
  </si>
  <si>
    <t>m3</t>
  </si>
  <si>
    <t>moadele</t>
  </si>
  <si>
    <t>p(1)</t>
  </si>
  <si>
    <t>OUTCOME</t>
  </si>
  <si>
    <t>Diff</t>
  </si>
  <si>
    <t>Propensity</t>
  </si>
  <si>
    <t>total Diff =</t>
  </si>
  <si>
    <t>To-Maximize</t>
  </si>
  <si>
    <t>Response variable(s): Workbook = Loan management.xlsx / Sheet = TrainSet / Range = 'TrainSet'!$E$1:$E$85 / 84 rows and 1 column</t>
  </si>
  <si>
    <t>Quantitative: Workbook = Loan management.xlsx / Sheet = TrainSet / Range = 'TrainSet'!$A$1:$D$85 / 84 rows and 4 columns</t>
  </si>
  <si>
    <t>Prediction / Quantitative: Workbook = Loan management.xlsx / Sheet = TestSet / Range = 'TestSet'!$A$2:$D$17 / 16 rows and 4 columns</t>
  </si>
  <si>
    <t>Model: Logit</t>
  </si>
  <si>
    <t>Response type: Binary</t>
  </si>
  <si>
    <t>Confidence interval (%): 95</t>
  </si>
  <si>
    <t>Validation:Validation set: Random / Number of observations: 15</t>
  </si>
  <si>
    <t>Stop conditions: Iterations = 100 / Convergence = 0.000001</t>
  </si>
  <si>
    <t>Maximization of the likelihood function using the Newton-Raphson algorithm</t>
  </si>
  <si>
    <t>Summary statistics:</t>
  </si>
  <si>
    <t>0</t>
  </si>
  <si>
    <t/>
  </si>
  <si>
    <t>1</t>
  </si>
  <si>
    <t>Variable</t>
  </si>
  <si>
    <t>Categories</t>
  </si>
  <si>
    <t>Frequencies</t>
  </si>
  <si>
    <t>%</t>
  </si>
  <si>
    <t>Observations</t>
  </si>
  <si>
    <t>Obs. with missing data</t>
  </si>
  <si>
    <t>Obs. without missing data</t>
  </si>
  <si>
    <t>Std. deviation</t>
  </si>
  <si>
    <t>Summary statistics (Validation):</t>
  </si>
  <si>
    <t>Correlation matrix:</t>
  </si>
  <si>
    <t>Variables</t>
  </si>
  <si>
    <t>Regression of variable Qualification:</t>
  </si>
  <si>
    <t>Correspondence between the categories of the response variable and the probabilities (Variable Qualification):</t>
  </si>
  <si>
    <t>Probabilities</t>
  </si>
  <si>
    <t>Goodness of fit statistics (Variable Qualification):</t>
  </si>
  <si>
    <t>Statistic</t>
  </si>
  <si>
    <t>Independent</t>
  </si>
  <si>
    <t>Full</t>
  </si>
  <si>
    <t>Sum of weights</t>
  </si>
  <si>
    <t>DF</t>
  </si>
  <si>
    <t>-2 Log(Likelihood)</t>
  </si>
  <si>
    <t>R²(McFadden)</t>
  </si>
  <si>
    <t>R²(Cox and Snell)</t>
  </si>
  <si>
    <t>R²(Nagelkerke)</t>
  </si>
  <si>
    <t>AIC</t>
  </si>
  <si>
    <t>SBC</t>
  </si>
  <si>
    <t>Iterations</t>
  </si>
  <si>
    <t>Test of the null hypothesis H0: Y=0.348 (Variable Qualification):</t>
  </si>
  <si>
    <t>Chi-square</t>
  </si>
  <si>
    <t>Pr &gt; Chi²</t>
  </si>
  <si>
    <t>Score</t>
  </si>
  <si>
    <t>Wald</t>
  </si>
  <si>
    <t>&lt; 0.0001</t>
  </si>
  <si>
    <t>Type II analysis (Variable Qualification):</t>
  </si>
  <si>
    <t>Source</t>
  </si>
  <si>
    <t>Chi-square (Wald)</t>
  </si>
  <si>
    <t>Pr &gt; Wald</t>
  </si>
  <si>
    <t>Chi-square (LR)</t>
  </si>
  <si>
    <t>Pr &gt; LR</t>
  </si>
  <si>
    <t>Hosmer-Lemeshow test (Variable Qualification):</t>
  </si>
  <si>
    <t>Hosmer-Lemeshow Statistic</t>
  </si>
  <si>
    <t>Model parameters (Variable Qualification):</t>
  </si>
  <si>
    <t>Value</t>
  </si>
  <si>
    <t>Standard error</t>
  </si>
  <si>
    <t>Wald Chi-Square</t>
  </si>
  <si>
    <t>Wald Lower bound (95%)</t>
  </si>
  <si>
    <t>Wald Upper bound (95%)</t>
  </si>
  <si>
    <t>Odds ratio</t>
  </si>
  <si>
    <t>Odds ratio Lower bound (95%)</t>
  </si>
  <si>
    <t>Odds ratio Upper bound (95%)</t>
  </si>
  <si>
    <t>Intercept</t>
  </si>
  <si>
    <t>Equation of the model (Variable Qualification):</t>
  </si>
  <si>
    <t>Pred(Qualification) = 1 / (1 + exp(-(-1112.19471463565-7.18271467259028*Age+2.13591181009895E-04*Potential income+262.223246201944*Bank Debt+93.9880980300765*Returned Check)))</t>
  </si>
  <si>
    <t>Standardized coefficients (Variable Qualification):</t>
  </si>
  <si>
    <t xml:space="preserve"> </t>
  </si>
  <si>
    <t>Predictions and residuals (Variable Qualification):</t>
  </si>
  <si>
    <t>Observation</t>
  </si>
  <si>
    <t>Weight</t>
  </si>
  <si>
    <t>Pred(Qualification)</t>
  </si>
  <si>
    <t>Qualification/Weight</t>
  </si>
  <si>
    <t>Pred(Qualification)/Weight</t>
  </si>
  <si>
    <t>Std. residual</t>
  </si>
  <si>
    <t>Std. residual (Independent)</t>
  </si>
  <si>
    <t>Lower bound 95%</t>
  </si>
  <si>
    <t>Upper bound 95%</t>
  </si>
  <si>
    <t>Obs1</t>
  </si>
  <si>
    <t>Obs5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</si>
  <si>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</si>
  <si>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</si>
  <si>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</si>
  <si>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</si>
  <si>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</si>
  <si>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</si>
  <si>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</si>
  <si>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</si>
  <si>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Obs16</t>
  </si>
  <si>
    <t>Obs17</t>
  </si>
  <si>
    <t>Obs18</t>
  </si>
  <si>
    <t>Obs19</t>
  </si>
  <si>
    <t>Obs20</t>
  </si>
  <si>
    <t>Obs21</t>
  </si>
  <si>
    <t>Obs22</t>
  </si>
  <si>
    <t>Obs23</t>
  </si>
  <si>
    <t>Obs24</t>
  </si>
  <si>
    <t>Obs25</t>
  </si>
  <si>
    <t>Obs26</t>
  </si>
  <si>
    <t>Obs27</t>
  </si>
  <si>
    <t>Obs28</t>
  </si>
  <si>
    <t>Obs30</t>
  </si>
  <si>
    <t>Obs31</t>
  </si>
  <si>
    <t>Obs32</t>
  </si>
  <si>
    <t>Obs33</t>
  </si>
  <si>
    <t>Obs34</t>
  </si>
  <si>
    <t>Obs35</t>
  </si>
  <si>
    <t>Obs36</t>
  </si>
  <si>
    <t>Obs37</t>
  </si>
  <si>
    <t>Obs38</t>
  </si>
  <si>
    <t>Obs39</t>
  </si>
  <si>
    <t>Obs40</t>
  </si>
  <si>
    <t>Obs41</t>
  </si>
  <si>
    <t>Obs42</t>
  </si>
  <si>
    <t>Obs43</t>
  </si>
  <si>
    <t>Obs46</t>
  </si>
  <si>
    <t>Obs47</t>
  </si>
  <si>
    <t>Obs48</t>
  </si>
  <si>
    <t>Obs49</t>
  </si>
  <si>
    <t>Obs50</t>
  </si>
  <si>
    <t>Obs51</t>
  </si>
  <si>
    <t>Obs52</t>
  </si>
  <si>
    <t>Obs54</t>
  </si>
  <si>
    <t>Obs55</t>
  </si>
  <si>
    <t>Obs56</t>
  </si>
  <si>
    <t>Obs57</t>
  </si>
  <si>
    <t>Obs60</t>
  </si>
  <si>
    <t>Obs61</t>
  </si>
  <si>
    <t>Obs62</t>
  </si>
  <si>
    <t>Obs63</t>
  </si>
  <si>
    <t>Obs64</t>
  </si>
  <si>
    <t>Obs65</t>
  </si>
  <si>
    <t>Obs66</t>
  </si>
  <si>
    <t>Obs67</t>
  </si>
  <si>
    <t>Obs69</t>
  </si>
  <si>
    <t>Obs70</t>
  </si>
  <si>
    <t>Obs72</t>
  </si>
  <si>
    <t>Obs73</t>
  </si>
  <si>
    <t>Obs74</t>
  </si>
  <si>
    <t>Obs75</t>
  </si>
  <si>
    <t>Obs76</t>
  </si>
  <si>
    <t>Obs77</t>
  </si>
  <si>
    <t>Obs80</t>
  </si>
  <si>
    <t>Obs81</t>
  </si>
  <si>
    <t>Obs82</t>
  </si>
  <si>
    <t>Obs83</t>
  </si>
  <si>
    <t>Obs84</t>
  </si>
  <si>
    <t>Obs2</t>
  </si>
  <si>
    <t>Obs3</t>
  </si>
  <si>
    <t>Obs4</t>
  </si>
  <si>
    <t>Obs6</t>
  </si>
  <si>
    <t>Obs15</t>
  </si>
  <si>
    <t>Obs29</t>
  </si>
  <si>
    <t>Obs44</t>
  </si>
  <si>
    <t>Obs45</t>
  </si>
  <si>
    <t>Obs53</t>
  </si>
  <si>
    <t>Obs58</t>
  </si>
  <si>
    <t>Obs59</t>
  </si>
  <si>
    <t>Obs68</t>
  </si>
  <si>
    <t>Obs71</t>
  </si>
  <si>
    <t>Obs78</t>
  </si>
  <si>
    <t>Obs79</t>
  </si>
  <si>
    <t>The predictions and residuals corresponding to the observations of the validation set are displayed in the second part of the table</t>
  </si>
  <si>
    <t>Classification table for the training sample (Variable Qualification):</t>
  </si>
  <si>
    <t>from \ to</t>
  </si>
  <si>
    <t>Total</t>
  </si>
  <si>
    <t>% correct</t>
  </si>
  <si>
    <t>Classification table for the validation sample  (Variable Qualification):</t>
  </si>
  <si>
    <t>ROC Curve (Variable Qualification):</t>
  </si>
  <si>
    <t>Area under the curve:</t>
  </si>
  <si>
    <t>Predictions for the new observations (Variable Qualification):</t>
  </si>
  <si>
    <t>PredObs1</t>
  </si>
  <si>
    <t>PredObs2</t>
  </si>
  <si>
    <t>PredObs3</t>
  </si>
  <si>
    <t>PredObs4</t>
  </si>
  <si>
    <t>PredObs5</t>
  </si>
  <si>
    <t>PredObs6</t>
  </si>
  <si>
    <t>PredObs7</t>
  </si>
  <si>
    <t>PredObs8</t>
  </si>
  <si>
    <t>PredObs9</t>
  </si>
  <si>
    <t>PredObs10</t>
  </si>
  <si>
    <t>PredObs11</t>
  </si>
  <si>
    <t>PredObs12</t>
  </si>
  <si>
    <t>PredObs13</t>
  </si>
  <si>
    <t>PredObs14</t>
  </si>
  <si>
    <t>PredObs15</t>
  </si>
  <si>
    <t>PredObs16</t>
  </si>
  <si>
    <t>Seed (random numbers): 4715235</t>
  </si>
  <si>
    <r>
      <t>XLSTAT 2019.2.2.59614  - Logistic regression - Start time: 12/6/2022 at 10:51:35 PM / End time: 12/6/2022 at 10:51:37 PM</t>
    </r>
    <r>
      <rPr>
        <sz val="11"/>
        <color rgb="FFFFFFFF"/>
        <rFont val="Calibri"/>
        <family val="2"/>
        <scheme val="minor"/>
      </rPr>
      <t xml:space="preserve"> / Microsoft Excel 16.014332</t>
    </r>
  </si>
  <si>
    <t>error logistic reg</t>
  </si>
  <si>
    <t>Response variable(s): Workbook = Loan management.xlsx / Sheet = TrainSet / Range = TrainSet!$E$1:$E$85 / 84 rows and 1 column</t>
  </si>
  <si>
    <t>X / Quantitative: Workbook = Loan management.xlsx / Sheet = TrainSet / Range = TrainSet!$A$1:$D$85 / 84 rows and 4 columns</t>
  </si>
  <si>
    <t>Prediction / X / Quantitative: Workbook = Loan management.xlsx / Sheet = TestSet / Range = TestSet!$A$2:$D$17 / 16 rows and 4 columns</t>
  </si>
  <si>
    <t>Kernel: Linear Kernel</t>
  </si>
  <si>
    <t>Preprocessing: Standardisation</t>
  </si>
  <si>
    <t>:</t>
  </si>
  <si>
    <t>Summary statistics (Training / Quantitative):</t>
  </si>
  <si>
    <t>Summary statistics (Validation / Quantitative):</t>
  </si>
  <si>
    <t>Summary statistics (Prediction set / Quantitative):</t>
  </si>
  <si>
    <t>X1</t>
  </si>
  <si>
    <t>X2</t>
  </si>
  <si>
    <t>X3</t>
  </si>
  <si>
    <t>X4</t>
  </si>
  <si>
    <t>Classifier for classes 0 / 1:</t>
  </si>
  <si>
    <t>Positive class</t>
  </si>
  <si>
    <t>Number of observations in the training set</t>
  </si>
  <si>
    <t>Bias</t>
  </si>
  <si>
    <t>Number of support vectors</t>
  </si>
  <si>
    <t>List of support vectors:</t>
  </si>
  <si>
    <t>alpha</t>
  </si>
  <si>
    <t>Confusion matrix for the training sample (Qualification - 0 / 1):</t>
  </si>
  <si>
    <t>Confusion matrix for the validation sample (Qualification - 0 / 1):</t>
  </si>
  <si>
    <t>Performance metrics (Qualification - 0 / 1):</t>
  </si>
  <si>
    <t>Training set</t>
  </si>
  <si>
    <t>Validation set</t>
  </si>
  <si>
    <t>Accuracy</t>
  </si>
  <si>
    <t>Precision</t>
  </si>
  <si>
    <t>Recall</t>
  </si>
  <si>
    <t>F-score</t>
  </si>
  <si>
    <t>Specificity</t>
  </si>
  <si>
    <t>FPR</t>
  </si>
  <si>
    <t>Prevalence</t>
  </si>
  <si>
    <t>Cohen's kappa</t>
  </si>
  <si>
    <t>NER</t>
  </si>
  <si>
    <t>AUC</t>
  </si>
  <si>
    <t>Classification for the training sample  (Qualification - 0 / 1):</t>
  </si>
  <si>
    <t>Predicted class</t>
  </si>
  <si>
    <t>True class</t>
  </si>
  <si>
    <t>Classification for the validation sample  (Qualification - 0 / 1):</t>
  </si>
  <si>
    <t>Classification for the prediction sample  (Qualification - 0 / 1):</t>
  </si>
  <si>
    <r>
      <t>XLSTAT 2019.2.2.59614  - Support Vector Machine (SVM) - Start time: 12/6/2022 at 11:05:07 PM / End time: 12/6/2022 at 11:05:07 PM</t>
    </r>
    <r>
      <rPr>
        <sz val="11"/>
        <color rgb="FFFFFFFF"/>
        <rFont val="Calibri"/>
        <family val="2"/>
        <scheme val="minor"/>
      </rPr>
      <t xml:space="preserve"> / Microsoft Excel 16.014332</t>
    </r>
  </si>
  <si>
    <t>error SVM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</si>
</sst>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rgb="FFFFFFFF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theme="9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5">
    <xf numFmtId="0" fontId="0" fillId="0" borderId="0" xfId="0"/>
    <xf numFmtId="1" fontId="0" fillId="0" borderId="0" xfId="1" applyNumberFormat="1" applyFont="1"/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18" fillId="33" borderId="11" xfId="0" applyFont="1" applyFill="1" applyBorder="1" applyAlignment="1">
      <alignment horizontal="center"/>
    </xf>
    <xf numFmtId="0" fontId="0" fillId="33" borderId="0" xfId="0" applyFill="1"/>
    <xf numFmtId="0" fontId="0" fillId="33" borderId="10" xfId="0" applyFill="1" applyBorder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0" borderId="0" xfId="0" applyAlignment="1">
      <alignment readingOrder="1"/>
    </xf>
    <xf numFmtId="0" fontId="0" fillId="33" borderId="0" xfId="0" applyFill="1" applyAlignment="1">
      <alignment horizontal="center" readingOrder="1"/>
    </xf>
    <xf numFmtId="0" fontId="0" fillId="0" borderId="12" xfId="0" applyBorder="1"/>
    <xf numFmtId="1" fontId="0" fillId="0" borderId="12" xfId="1" applyNumberFormat="1" applyFont="1" applyBorder="1"/>
    <xf numFmtId="49" fontId="0" fillId="0" borderId="0" xfId="0" applyNumberFormat="1" applyAlignment="1">
      <alignment horizontal="center"/>
    </xf>
    <xf numFmtId="49" fontId="0" fillId="0" borderId="13" xfId="0" applyNumberFormat="1" applyBorder="1" applyAlignment="1">
      <alignment horizontal="center"/>
    </xf>
    <xf numFmtId="49" fontId="0" fillId="0" borderId="14" xfId="0" applyNumberFormat="1" applyBorder="1"/>
    <xf numFmtId="49" fontId="0" fillId="0" borderId="10" xfId="0" applyNumberFormat="1" applyBorder="1"/>
    <xf numFmtId="0" fontId="0" fillId="0" borderId="14" xfId="0" applyBorder="1"/>
    <xf numFmtId="0" fontId="0" fillId="0" borderId="14" xfId="0" applyBorder="1" applyAlignment="1">
      <alignment horizontal="left"/>
    </xf>
    <xf numFmtId="0" fontId="0" fillId="0" borderId="10" xfId="0" applyBorder="1" applyAlignment="1">
      <alignment horizontal="left"/>
    </xf>
    <xf numFmtId="164" fontId="0" fillId="0" borderId="14" xfId="0" applyNumberFormat="1" applyBorder="1"/>
    <xf numFmtId="164" fontId="0" fillId="0" borderId="10" xfId="0" applyNumberFormat="1" applyBorder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164" fontId="0" fillId="0" borderId="0" xfId="0" applyNumberFormat="1"/>
    <xf numFmtId="164" fontId="16" fillId="0" borderId="14" xfId="0" applyNumberFormat="1" applyFont="1" applyBorder="1"/>
    <xf numFmtId="164" fontId="16" fillId="0" borderId="0" xfId="0" applyNumberFormat="1" applyFont="1"/>
    <xf numFmtId="164" fontId="16" fillId="0" borderId="10" xfId="0" applyNumberFormat="1" applyFont="1" applyBorder="1"/>
    <xf numFmtId="0" fontId="16" fillId="0" borderId="0" xfId="0" applyFont="1"/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 applyAlignment="1">
      <alignment horizontal="right"/>
    </xf>
    <xf numFmtId="0" fontId="0" fillId="0" borderId="15" xfId="0" applyBorder="1"/>
    <xf numFmtId="164" fontId="0" fillId="0" borderId="15" xfId="0" applyNumberFormat="1" applyBorder="1"/>
    <xf numFmtId="0" fontId="18" fillId="0" borderId="0" xfId="0" applyFont="1"/>
    <xf numFmtId="0" fontId="0" fillId="0" borderId="15" xfId="0" applyBorder="1" applyAlignment="1">
      <alignment horizontal="center"/>
    </xf>
    <xf numFmtId="49" fontId="0" fillId="0" borderId="16" xfId="0" applyNumberFormat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10" fontId="0" fillId="0" borderId="17" xfId="0" applyNumberFormat="1" applyBorder="1"/>
    <xf numFmtId="10" fontId="0" fillId="0" borderId="18" xfId="0" applyNumberFormat="1" applyBorder="1"/>
    <xf numFmtId="10" fontId="0" fillId="0" borderId="19" xfId="0" applyNumberFormat="1" applyBorder="1"/>
    <xf numFmtId="164" fontId="0" fillId="34" borderId="14" xfId="0" applyNumberFormat="1" applyFill="1" applyBorder="1"/>
    <xf numFmtId="164" fontId="0" fillId="34" borderId="0" xfId="0" applyNumberFormat="1" applyFill="1"/>
    <xf numFmtId="164" fontId="0" fillId="34" borderId="10" xfId="0" applyNumberFormat="1" applyFill="1" applyBorder="1"/>
    <xf numFmtId="0" fontId="0" fillId="38" borderId="14" xfId="0" applyFill="1" applyBorder="1"/>
    <xf numFmtId="0" fontId="0" fillId="38" borderId="0" xfId="0" applyFill="1"/>
    <xf numFmtId="0" fontId="0" fillId="38" borderId="10" xfId="0" applyFill="1" applyBorder="1"/>
    <xf numFmtId="164" fontId="0" fillId="34" borderId="0" xfId="0" applyNumberFormat="1" applyFill="1" applyAlignment="1">
      <alignment horizontal="center"/>
    </xf>
    <xf numFmtId="164" fontId="0" fillId="40" borderId="0" xfId="0" applyNumberFormat="1" applyFill="1"/>
    <xf numFmtId="49" fontId="0" fillId="34" borderId="13" xfId="0" applyNumberFormat="1" applyFill="1" applyBorder="1" applyAlignment="1">
      <alignment horizontal="center"/>
    </xf>
    <xf numFmtId="0" fontId="0" fillId="34" borderId="14" xfId="0" applyFill="1" applyBorder="1"/>
    <xf numFmtId="0" fontId="0" fillId="34" borderId="10" xfId="0" applyFill="1" applyBorder="1"/>
    <xf numFmtId="0" fontId="13" fillId="37" borderId="0" xfId="0" applyFont="1" applyFill="1"/>
    <xf numFmtId="49" fontId="13" fillId="37" borderId="13" xfId="0" applyNumberFormat="1" applyFont="1" applyFill="1" applyBorder="1"/>
    <xf numFmtId="0" fontId="0" fillId="0" borderId="12" xfId="0" applyBorder="1" applyAlignment="1">
      <alignment horizontal="center"/>
    </xf>
    <xf numFmtId="1" fontId="0" fillId="0" borderId="12" xfId="1" applyNumberFormat="1" applyFont="1" applyBorder="1" applyAlignment="1">
      <alignment horizontal="center"/>
    </xf>
    <xf numFmtId="0" fontId="0" fillId="41" borderId="12" xfId="0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39" borderId="0" xfId="0" applyNumberFormat="1" applyFill="1" applyAlignment="1">
      <alignment horizontal="center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4" xfId="0" applyNumberFormat="1" applyBorder="1" applyAlignment="1">
      <alignment horizontal="center"/>
    </xf>
    <xf numFmtId="49" fontId="0" fillId="0" borderId="15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34" borderId="14" xfId="0" applyNumberFormat="1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164" fontId="0" fillId="42" borderId="0" xfId="0" applyNumberFormat="1" applyFill="1" applyAlignment="1">
      <alignment horizontal="center"/>
    </xf>
    <xf numFmtId="0" fontId="13" fillId="37" borderId="0" xfId="0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border diagonalUp="0" diagonalDown="0">
        <left/>
        <right/>
        <top style="thin">
          <color theme="9"/>
        </top>
        <bottom/>
        <vertical/>
        <horizontal/>
      </border>
    </dxf>
    <dxf>
      <border diagonalUp="0" diagonalDown="0">
        <left/>
        <right/>
        <top style="thin">
          <color theme="9"/>
        </top>
        <bottom/>
        <vertical/>
        <horizontal/>
      </border>
    </dxf>
    <dxf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/>
        <right/>
        <top style="thin">
          <color theme="9"/>
        </top>
        <bottom/>
        <vertical/>
        <horizontal/>
      </border>
    </dxf>
    <dxf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right style="thin">
          <color theme="9"/>
        </right>
        <top style="thin">
          <color theme="9"/>
        </top>
      </border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solid">
          <fgColor indexed="64"/>
          <bgColor rgb="FFFFFF00"/>
        </patternFill>
      </fill>
    </dxf>
    <dxf>
      <numFmt numFmtId="0" formatCode="General"/>
    </dxf>
    <dxf>
      <fill>
        <patternFill patternType="solid">
          <fgColor indexed="64"/>
          <bgColor rgb="FFFFFF00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/>
        </top>
        <bottom/>
      </border>
    </dxf>
    <dxf>
      <border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Qualification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4"/>
                <c:pt idx="0">
                  <c:v>11666.241159111307</c:v>
                </c:pt>
                <c:pt idx="1">
                  <c:v>74102.622716226921</c:v>
                </c:pt>
                <c:pt idx="2">
                  <c:v>42743.975177636974</c:v>
                </c:pt>
                <c:pt idx="3">
                  <c:v>40146.984421540845</c:v>
                </c:pt>
              </c:numLit>
            </c:plus>
            <c:minus>
              <c:numLit>
                <c:formatCode>General</c:formatCode>
                <c:ptCount val="4"/>
                <c:pt idx="0">
                  <c:v>11666.241159111307</c:v>
                </c:pt>
                <c:pt idx="1">
                  <c:v>74102.622716226921</c:v>
                </c:pt>
                <c:pt idx="2">
                  <c:v>42743.975177636974</c:v>
                </c:pt>
                <c:pt idx="3">
                  <c:v>40146.984421540845</c:v>
                </c:pt>
              </c:numLit>
            </c:minus>
          </c:errBars>
          <c:cat>
            <c:strRef>
              <c:f>'Log-xlstat'!$B$118:$B$121</c:f>
              <c:strCache>
                <c:ptCount val="4"/>
                <c:pt idx="0">
                  <c:v>Age</c:v>
                </c:pt>
                <c:pt idx="1">
                  <c:v>Potential income</c:v>
                </c:pt>
                <c:pt idx="2">
                  <c:v>Bank Debt</c:v>
                </c:pt>
                <c:pt idx="3">
                  <c:v>Returned Check</c:v>
                </c:pt>
              </c:strCache>
            </c:strRef>
          </c:cat>
          <c:val>
            <c:numRef>
              <c:f>'Log-xlstat'!$C$118:$C$121</c:f>
              <c:numCache>
                <c:formatCode>0.000</c:formatCode>
                <c:ptCount val="4"/>
                <c:pt idx="0">
                  <c:v>-53.073350735257421</c:v>
                </c:pt>
                <c:pt idx="1">
                  <c:v>344.4504605887584</c:v>
                </c:pt>
                <c:pt idx="2">
                  <c:v>72.095590715252868</c:v>
                </c:pt>
                <c:pt idx="3">
                  <c:v>25.577819585665715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0-4FEC-B603-419CD7E8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2035527151"/>
        <c:axId val="1939747791"/>
      </c:barChart>
      <c:catAx>
        <c:axId val="2035527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939747791"/>
        <c:crosses val="autoZero"/>
        <c:auto val="1"/>
        <c:lblAlgn val="ctr"/>
        <c:lblOffset val="100"/>
        <c:noMultiLvlLbl val="0"/>
      </c:catAx>
      <c:valAx>
        <c:axId val="19397477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035527151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/>
              <a:t>ROC Curve (AUC=1)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780000"/>
              </a:solidFill>
              <a:prstDash val="solid"/>
            </a:ln>
            <a:effectLst/>
          </c:spPr>
          <c:marker>
            <c:spPr>
              <a:noFill/>
              <a:ln w="6350">
                <a:noFill/>
              </a:ln>
            </c:spPr>
          </c:marker>
          <c:xVal>
            <c:numRef>
              <c:f>Log_HID!$A$1:$A$70</c:f>
              <c:numCache>
                <c:formatCode>0</c:formatCode>
                <c:ptCount val="70"/>
                <c:pt idx="0">
                  <c:v>1</c:v>
                </c:pt>
                <c:pt idx="1">
                  <c:v>0.97777777777777775</c:v>
                </c:pt>
                <c:pt idx="2">
                  <c:v>0.95555555555555549</c:v>
                </c:pt>
                <c:pt idx="3">
                  <c:v>0.93333333333333324</c:v>
                </c:pt>
                <c:pt idx="4">
                  <c:v>0.91111111111111098</c:v>
                </c:pt>
                <c:pt idx="5">
                  <c:v>0.88888888888888873</c:v>
                </c:pt>
                <c:pt idx="6">
                  <c:v>0.86666666666666647</c:v>
                </c:pt>
                <c:pt idx="7">
                  <c:v>0.84444444444444422</c:v>
                </c:pt>
                <c:pt idx="8">
                  <c:v>0.82222222222222197</c:v>
                </c:pt>
                <c:pt idx="9">
                  <c:v>0.79999999999999971</c:v>
                </c:pt>
                <c:pt idx="10">
                  <c:v>0.77777777777777746</c:v>
                </c:pt>
                <c:pt idx="11">
                  <c:v>0.7555555555555552</c:v>
                </c:pt>
                <c:pt idx="12">
                  <c:v>0.73333333333333295</c:v>
                </c:pt>
                <c:pt idx="13">
                  <c:v>0.71111111111111069</c:v>
                </c:pt>
                <c:pt idx="14">
                  <c:v>0.68888888888888844</c:v>
                </c:pt>
                <c:pt idx="15">
                  <c:v>0.66666666666666619</c:v>
                </c:pt>
                <c:pt idx="16">
                  <c:v>0.64444444444444393</c:v>
                </c:pt>
                <c:pt idx="17">
                  <c:v>0.62222222222222168</c:v>
                </c:pt>
                <c:pt idx="18">
                  <c:v>0.59999999999999942</c:v>
                </c:pt>
                <c:pt idx="19">
                  <c:v>0.57777777777777717</c:v>
                </c:pt>
                <c:pt idx="20">
                  <c:v>0.55555555555555491</c:v>
                </c:pt>
                <c:pt idx="21">
                  <c:v>0.53333333333333266</c:v>
                </c:pt>
                <c:pt idx="22">
                  <c:v>0.51111111111111041</c:v>
                </c:pt>
                <c:pt idx="23">
                  <c:v>0.48888888888888821</c:v>
                </c:pt>
                <c:pt idx="24">
                  <c:v>0.46666666666666601</c:v>
                </c:pt>
                <c:pt idx="25">
                  <c:v>0.44444444444444381</c:v>
                </c:pt>
                <c:pt idx="26">
                  <c:v>0.42222222222222161</c:v>
                </c:pt>
                <c:pt idx="27">
                  <c:v>0.39999999999999941</c:v>
                </c:pt>
                <c:pt idx="28">
                  <c:v>0.37777777777777721</c:v>
                </c:pt>
                <c:pt idx="29">
                  <c:v>0.35555555555555501</c:v>
                </c:pt>
                <c:pt idx="30">
                  <c:v>0.33333333333333282</c:v>
                </c:pt>
                <c:pt idx="31">
                  <c:v>0.31111111111111062</c:v>
                </c:pt>
                <c:pt idx="32">
                  <c:v>0.28888888888888842</c:v>
                </c:pt>
                <c:pt idx="33">
                  <c:v>0.26666666666666622</c:v>
                </c:pt>
                <c:pt idx="34">
                  <c:v>0.24444444444444399</c:v>
                </c:pt>
                <c:pt idx="35">
                  <c:v>0.22222222222222177</c:v>
                </c:pt>
                <c:pt idx="36">
                  <c:v>0.19999999999999954</c:v>
                </c:pt>
                <c:pt idx="37">
                  <c:v>0.17777777777777731</c:v>
                </c:pt>
                <c:pt idx="38">
                  <c:v>0.15555555555555509</c:v>
                </c:pt>
                <c:pt idx="39">
                  <c:v>0.13333333333333286</c:v>
                </c:pt>
                <c:pt idx="40">
                  <c:v>0.11111111111111063</c:v>
                </c:pt>
                <c:pt idx="41">
                  <c:v>8.8888888888888407E-2</c:v>
                </c:pt>
                <c:pt idx="42">
                  <c:v>6.666666666666618E-2</c:v>
                </c:pt>
                <c:pt idx="43">
                  <c:v>4.4444444444443953E-2</c:v>
                </c:pt>
                <c:pt idx="44">
                  <c:v>2.222222222222173E-2</c:v>
                </c:pt>
                <c:pt idx="45">
                  <c:v>-4.9266146717741321E-16</c:v>
                </c:pt>
                <c:pt idx="46">
                  <c:v>-4.9266146717741321E-16</c:v>
                </c:pt>
                <c:pt idx="47">
                  <c:v>-4.9266146717741321E-16</c:v>
                </c:pt>
                <c:pt idx="48">
                  <c:v>-4.9266146717741321E-16</c:v>
                </c:pt>
                <c:pt idx="49">
                  <c:v>-4.9266146717741321E-16</c:v>
                </c:pt>
                <c:pt idx="50">
                  <c:v>-4.9266146717741321E-16</c:v>
                </c:pt>
                <c:pt idx="51">
                  <c:v>-4.9266146717741321E-16</c:v>
                </c:pt>
                <c:pt idx="52">
                  <c:v>-4.9266146717741321E-16</c:v>
                </c:pt>
                <c:pt idx="53">
                  <c:v>-4.9266146717741321E-16</c:v>
                </c:pt>
                <c:pt idx="54">
                  <c:v>-4.9266146717741321E-16</c:v>
                </c:pt>
                <c:pt idx="55">
                  <c:v>-4.9266146717741321E-16</c:v>
                </c:pt>
                <c:pt idx="56">
                  <c:v>-4.9266146717741321E-16</c:v>
                </c:pt>
                <c:pt idx="57">
                  <c:v>-4.9266146717741321E-16</c:v>
                </c:pt>
                <c:pt idx="58">
                  <c:v>-4.9266146717741321E-16</c:v>
                </c:pt>
                <c:pt idx="59">
                  <c:v>-4.9266146717741321E-16</c:v>
                </c:pt>
                <c:pt idx="60">
                  <c:v>-4.9266146717741321E-16</c:v>
                </c:pt>
                <c:pt idx="61">
                  <c:v>-4.9266146717741321E-16</c:v>
                </c:pt>
                <c:pt idx="62">
                  <c:v>-4.9266146717741321E-16</c:v>
                </c:pt>
                <c:pt idx="63">
                  <c:v>-4.9266146717741321E-16</c:v>
                </c:pt>
                <c:pt idx="64">
                  <c:v>-4.9266146717741321E-16</c:v>
                </c:pt>
                <c:pt idx="65">
                  <c:v>-4.9266146717741321E-16</c:v>
                </c:pt>
                <c:pt idx="66">
                  <c:v>-4.9266146717741321E-16</c:v>
                </c:pt>
                <c:pt idx="67">
                  <c:v>-4.9266146717741321E-16</c:v>
                </c:pt>
                <c:pt idx="68">
                  <c:v>-4.9266146717741321E-16</c:v>
                </c:pt>
                <c:pt idx="69">
                  <c:v>-4.9266146717741321E-16</c:v>
                </c:pt>
              </c:numCache>
            </c:numRef>
          </c:xVal>
          <c:yVal>
            <c:numRef>
              <c:f>Log_HID!$B$1:$B$70</c:f>
              <c:numCache>
                <c:formatCode>0</c:formatCode>
                <c:ptCount val="7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0.95833333333333337</c:v>
                </c:pt>
                <c:pt idx="47">
                  <c:v>0.91666666666666674</c:v>
                </c:pt>
                <c:pt idx="48">
                  <c:v>0.87500000000000011</c:v>
                </c:pt>
                <c:pt idx="49">
                  <c:v>0.83333333333333348</c:v>
                </c:pt>
                <c:pt idx="50">
                  <c:v>0.79166666666666685</c:v>
                </c:pt>
                <c:pt idx="51">
                  <c:v>0.75000000000000022</c:v>
                </c:pt>
                <c:pt idx="52">
                  <c:v>0.70833333333333359</c:v>
                </c:pt>
                <c:pt idx="53">
                  <c:v>0.66666666666666696</c:v>
                </c:pt>
                <c:pt idx="54">
                  <c:v>0.62500000000000033</c:v>
                </c:pt>
                <c:pt idx="55">
                  <c:v>0.5833333333333337</c:v>
                </c:pt>
                <c:pt idx="56">
                  <c:v>0.54166666666666707</c:v>
                </c:pt>
                <c:pt idx="57">
                  <c:v>0.50000000000000044</c:v>
                </c:pt>
                <c:pt idx="58">
                  <c:v>0.45833333333333376</c:v>
                </c:pt>
                <c:pt idx="59">
                  <c:v>0.41666666666666707</c:v>
                </c:pt>
                <c:pt idx="60">
                  <c:v>0.37500000000000039</c:v>
                </c:pt>
                <c:pt idx="61">
                  <c:v>0.3333333333333337</c:v>
                </c:pt>
                <c:pt idx="62">
                  <c:v>0.29166666666666702</c:v>
                </c:pt>
                <c:pt idx="63">
                  <c:v>0.25000000000000033</c:v>
                </c:pt>
                <c:pt idx="64">
                  <c:v>0.20833333333333368</c:v>
                </c:pt>
                <c:pt idx="65">
                  <c:v>0.16666666666666702</c:v>
                </c:pt>
                <c:pt idx="66">
                  <c:v>0.12500000000000036</c:v>
                </c:pt>
                <c:pt idx="67">
                  <c:v>8.3333333333333703E-2</c:v>
                </c:pt>
                <c:pt idx="68">
                  <c:v>4.1666666666667039E-2</c:v>
                </c:pt>
                <c:pt idx="69">
                  <c:v>3.7470027081099033E-16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C1-4931-BC35-C993221DE2C5}"/>
            </c:ext>
          </c:extLst>
        </c:ser>
        <c:ser>
          <c:idx val="1"/>
          <c:order val="1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C2C1-4931-BC35-C993221DE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503023"/>
        <c:axId val="1939677711"/>
      </c:scatterChart>
      <c:valAx>
        <c:axId val="2035503023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1 - Specificity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939677711"/>
        <c:crosses val="autoZero"/>
        <c:crossBetween val="midCat"/>
      </c:valAx>
      <c:valAx>
        <c:axId val="1939677711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Sensitivity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035503023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Drop" dropStyle="combo" dx="26" sel="1" val="0">
  <itemLst>
    <item val="Summary statistics"/>
    <item val="Summary statistics (Validation)"/>
    <item val="Correlation matrix"/>
    <item val="Regression of variable Qualification"/>
    <item val="Goodness of fit statistics (Variable Qualification)"/>
    <item val="Test of the null hypothesis H0: Y=0.348 (Variable Qualification)"/>
    <item val="Type II analysis (Variable Qualification)"/>
    <item val="Hosmer-Lemeshow test (Variable Qualification)"/>
    <item val="Model parameters (Variable Qualification)"/>
    <item val="Equation of the model (Variable Qualification)"/>
    <item val="Standardized coefficients (Variable Qualification)"/>
    <item val="Predictions and residuals (Variable Qualification)"/>
    <item val="Classification table for the training sample (Variable Qualification)"/>
    <item val="Classification table for the validation sample  (Variable Qualification)"/>
    <item val="ROC Curve (Variable Qualification)"/>
    <item val="Predictions for the new observations (Variable Qualification)"/>
  </itemLst>
</formControlPr>
</file>

<file path=xl/ctrlProps/ctrlProp2.xml><?xml version="1.0" encoding="utf-8"?>
<formControlPr xmlns="http://schemas.microsoft.com/office/spreadsheetml/2009/9/main" objectType="Drop" dropStyle="combo" dx="26" sel="1" val="0">
  <itemLst>
    <item val="Summary statistics (Training / Quantitative)"/>
    <item val="Summary statistics (Validation / Quantitative)"/>
    <item val="Summary statistics (Prediction set / Quantitative)"/>
    <item val="Classifier for classes 0 / 1"/>
    <item val="List of support vectors"/>
    <item val="Confusion matrix for the training sample (Qualification - 0 / 1)"/>
    <item val="Confusion matrix for the validation sample (Qualification - 0 / 1)"/>
    <item val="Performance metrics (Qualification - 0 / 1)"/>
    <item val="Classification for the training sample  (Qualification - 0 / 1)"/>
    <item val="Classification for the validation sample  (Qualification - 0 / 1)"/>
    <item val="Classification for the prediction sample  (Qualification - 0 / 1)"/>
  </itemLst>
</formControlPr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11</xdr:row>
      <xdr:rowOff>0</xdr:rowOff>
    </xdr:from>
    <xdr:to>
      <xdr:col>2</xdr:col>
      <xdr:colOff>38100</xdr:colOff>
      <xdr:row>11</xdr:row>
      <xdr:rowOff>25400</xdr:rowOff>
    </xdr:to>
    <xdr:sp macro="" textlink="">
      <xdr:nvSpPr>
        <xdr:cNvPr id="2" name="TX103359" hidden="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949960" y="201168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RunProcLOG
Form2.txt
RefEdit_W,RefEdit,,True,000000000011_General,True,Observation weights:,False,
RefEdit_Y,RefEdit0,'TrainSet'!$E$1:$E$85,True,000000000003_General,True,Response variable(s):,False,
CheckBox_W,CheckBox,False,True,000000000001_General,True,Observation weights,False,
CheckBox_ObsLabels,CheckBox,False,True,000000000009_General,True,Observation labels,False,
RefEdit_ObsLabels,RefEdit,,True,000000000010_General,True,Observation labels:,False,
CheckBoxVarLabels,CheckBox,True,True,000000000008_General,True,Variable labels,False,
ComboBox_TestMethod,ComboBox,0,True,200000000101_Validation,True,Select the method for the extraction of validation data,False,
TextBoxTestNumber,TextBox,15,True,200000000301_Validation,True,,False,
RefEditGroup,RefEdit,,True,200000000501_Validation,True,Group variable:,False,
CheckBox_Validation,CheckBox,True,True,200000000000_Validation,True,Validation,False,
CheckBox_Resid,CheckBox,True,True,500000000902_Outputs,True,Predictions and residuals,False,
CheckBox_Desc,CheckBox,True,True,500000000000_Outputs,True,Descriptive statistics,False,
CheckBox_Predict,CheckBox,True,True,300000000000_Prediction,True,Prediction,False,
TextBox_conf,TextBox,95,True,100000000102_Options,True,Confidence interval (%):,False,
CheckBox_Equ,CheckBox,True,True,500000000602_Outputs,True,Equation of the model,False,
CheckBoxGood,CheckBox,True,True,500000000002_Outputs,True,Goodness of fit statistics,False,
OptionButton_MVRemove,OptionButton,True,True,400000000000_Missing data,True,Remove the observations,False,
OptionButton_MVEstimate,OptionButton,False,True,400000000100_Missing data,True,Estimate missing data,False,
OptionButton_MeanMode,OptionButton,True,True,400000000200_Missing data,True,Mean or mode,False,
OptionButton_NN,OptionButton,False,True,400000010200_Missing data,True,Nearest neighbor,False,
CheckBox_Intercept,CheckBox,False,False,100000000007_Options,False,Fixed Intercept,False,
ComboBox_Constraints,ComboBox,0,False,100000000104_Options,False,Select the type of constraint to apply to the qualitative variables of the OLS model,False,
TextBox_MaxVar,TextBox,2,True,100000000906_Options,True,Max variables:,False,
TextBox_MinVar,TextBox,2,True,100000000706_Options,True,Min variables:,False,
TextBox_Threshold,TextBox,0.2,False,100000000506_Options,False,Probability for removal:,False,
ComboBox_Criterion,ComboBox,0,True,100000000306_Options,True,Criterion:,False,
ComboBox_Selection,ComboBox,0,True,100000000106_Options,True,Choose a model selection method,False,
CheckBox_Selection,CheckBox,False,True,100000000006_Options,True,Model selection,False,
RefEdit_QPred,RefEdit,,True,300000000004_Prediction,True,Qualitative:,False,
RefEdit_XPred,RefEdit0,'TestSet'!$A$2:$D$17,True,300000000002_Prediction,True,Quantitative:,False,
CheckBox_XPred,CheckBox,True,True,300000000001_Prediction,True,Quantitative,False,
CheckBox_QPred,CheckBox,False,True,300000000003_Prediction,True,Qualitative,False,
CheckBox_ObsLabelsPred,CheckBox,False,True,300000000005_Prediction,True,Observation labels,False,
RefEdit_PredLabels,RefEdit,,True,300000000006_Prediction,True,,False,
CheckBox_Corr,CheckBox,True,True,500000000001_Outputs,True,Correlations,False,
TextBoxCompMax,TextBox,5,True,100000040005_Options,True,,False,
TextBoxMinPerc,TextBox,100,True,100000020005_Options,True,,False,
ScrollBarPCR,ScrollBar,251,True,100000050005_Options,False,,,
CheckBoxMinFilter,CheckBox,False,True,100000010005_Options,True,Minimum %,False,
CheckBoxMaxFilter,CheckBox,False,True,100000030005_Options,True,Maximum number,False,
CheckBoxModelCoeff,CheckBox,True,True,500000000302_Outputs,True,Model coefficients,False,
CheckBoxCorrCharts,CheckBox,True,True,600000000000_Charts,True,Correlation charts,False,
CheckBoxVectors,CheckBox,True,True,600000000100_Charts,True,Vectors,False,
CheckBoxResidCharts,CheckBox,True,True,600000000101_Charts,True,Predictions,False,
CheckBoxRegCharts,CheckBox,True,True,600000000001_Charts,True,Regression charts,False,
CheckBox_Conf,CheckBox,False,True,600000000201_Charts,True,Confidence intervals,False,
CheckBoxIndCharts,CheckBox,True,True,600000000200_Charts,True,Observations charts,False,
CheckBoxBiplots,CheckBox,True,True,600000000400_Charts,True,Biplots,False,
CheckBoxVectorsBip,CheckBox,True,True,600000000500_Charts,True,Vectors,False,
CheckBoxLabelsInd,CheckBox,True,True,600000000300_Charts,True,Labels,False,
CheckBoxLabelsBiplots,CheckBox,True,True,600000000600_Charts,True,Labels,False,
CheckBoxLoadings,CheckBox,True,True,500000000005_Outputs,True,Factor loadings,False,
CheckBoxScores,CheckBox,True,True,500000000205_Outputs,True,Factor scores,False,
CheckBoxCorrFactVar,CheckBox,True,True,500000000105_Outputs,True,Variables/Factors correlations,False,
CheckBoxTrans,CheckBox,False,False,06,False,Trans,False,
ComboBoxType,ComboBox,0,True,000000000005_General,True,Activate this option if the dependent variable is binary,False,
ComboBoxModel,ComboBox,0,True,000000000406_General,True,Select the model,False,
CheckBox_Normed,CheckBox,True,True,100000000105_Options,True,Standardized PCA,False,
OptionButton_OLS,OptionButton,True,True,000000000106_General,True,Classic,False,
OptionButton_PCR,OptionButton,False,True,000000000206_General,True,PCR,False,
OptionButton_PLS,OptionButton,False,False,000000000306_General,False,PLS,False,
OptionButton_R,OptionButton,False,True,000000000007_General,True,Range,False,
OptionButton_S,OptionButton,True,True,000000000107_General,True,Sheet,False,
OptionButton_W,OptionButton,False,True,000000000207_General,True,Workbook,False,
RefEdit_R,RefEdit,,True,000000000307_General,True,Range:,False,
RefEdit_Wr,RefEdit,,True,000000000013_General,True,Regression weights:,False,
CheckBox_Wr,CheckBox,False,True,000000000012_General,True,Regression weights,False,
CheckBox_Interactions,CheckBox,False,True,100000000001_Options,True,Interactions / Level,False,
TextBoxLevel,TextBox,4,True,100000000101_Options,True,,False,
ScrollBarLevel,ScrollBar,2,True,100000000201_Options,False,,,
CheckBoxFirth,CheckBox,False,True,100000000200_Options,True,Firth's method,False,
CheckBoxStdCoeff,CheckBox,True,True,500000000702_Outputs,True,Standardized coefficients,False,
CheckBoxChartsCoeff,CheckBox,True,True,600000000301_Charts,True,Standardized coefficients,False,
TextBoxEntrance,TextBox,0.1,False,100000001106_Options,False,Probability for entry:,False,
CheckBoxClassif,CheckBox,True,True,500000000104_Outputs,True,Classification table,False,
TextBoxCut,TextBox,0.5,True,500000000304_Outputs,True,Cutpoint:,False,
ScrollBarCut,ScrollBar,50,True,500000000404_Outputs,False,,,
TextBoxTol,TextBox,0.001,True,100000000100_Options,True,Tolerance:,False,
CheckBoxROC,CheckBox,True,True,600000000002_Charts,True,ROC Curve,False,
CheckBoxProbAna,CheckBox,False,True,500000000004_Outputs,True,Probability analysis,False,
CheckBox_AV,CheckBox,True,True,500000000102_Outputs,True,Type II analysis,False,
CheckBoxCompare,CheckBox,True,True,500000000003_Outputs,True,Comparisons,False,
CheckBoxPL,CheckBox,False,True,500000000402_Outputs,True,PL Confidence intervals,False,
TextBoxConv,TextBox,0.000001,True,100000000203_Options,True,Convergence:,False,
TextBoxMaxIter,TextBox,100,True,100000000003_Options,True,Iterations:,False,
CheckBoxColors,CheckBox,False,True,600000000003_Charts,True,Colored labels,False,
RefEditGroupFilter,RefEdit,,True,600000000603_Charts,True,Group variable:,False,
TextBoxPoints,TextBox,100,True,600000000403_Charts,True,Number of observations:,False,
ComboBoxFilter,ComboBox,1,True,600000000203_Charts,True,Select the filtering option,False,
CheckBoxChartsFilter,CheckBox,True,True,600000000103_Charts,True,Filter,False,
ComboBoxModRef,ComboBox,0,False,000000000015_General,False,Select the control category,False,
CheckBoxVarCov,CheckBox,False,True,500000000502_Outputs,True,Covariance matrix,False,
CheckBoxHL,CheckBox,True,True,500000000202_Outputs,True,Hosmer-Lemeshow test,False,
RefEdit_W2,RefEdit,,True,100000000208_Options,True,Corrective weights:,False,
CheckBoxAuto,CheckBox,False,True,100000000008_Options,True,Automatic,False,
CheckBox_W2,CheckBox,False,True,100000000108_Options,True,Corrective weights,False,
RefEdit_X,RefEdit0,'TrainSet'!$A$1:$D$85,True,000000000216_General,True,X / Explanatory variables:,False,
CheckBox_X,CheckBox,True,True,000000000116_General,True,Quantitative,False,
CheckBox_Q,CheckBox,False,True,000000000316_General,True,Qualitative,False,
RefEdit_Q,RefEdit,,True,000000000416_General,True,Qualitative:,False,
CheckBoxMarginal,CheckBox,False,True,500000000802_Outputs,True,Marginal effects at the means,False,
</a:t>
          </a:r>
        </a:p>
      </xdr:txBody>
    </xdr:sp>
    <xdr:clientData/>
  </xdr:twoCellAnchor>
  <xdr:twoCellAnchor editAs="absolute">
    <xdr:from>
      <xdr:col>1</xdr:col>
      <xdr:colOff>6350</xdr:colOff>
      <xdr:row>11</xdr:row>
      <xdr:rowOff>6350</xdr:rowOff>
    </xdr:from>
    <xdr:to>
      <xdr:col>2</xdr:col>
      <xdr:colOff>725678</xdr:colOff>
      <xdr:row>12</xdr:row>
      <xdr:rowOff>0</xdr:rowOff>
    </xdr:to>
    <xdr:sp macro="" textlink="">
      <xdr:nvSpPr>
        <xdr:cNvPr id="3" name="BK103359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334010" y="2018030"/>
          <a:ext cx="1824228" cy="427990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11</xdr:row>
      <xdr:rowOff>43434</xdr:rowOff>
    </xdr:from>
    <xdr:to>
      <xdr:col>1</xdr:col>
      <xdr:colOff>392684</xdr:colOff>
      <xdr:row>11</xdr:row>
      <xdr:rowOff>386334</xdr:rowOff>
    </xdr:to>
    <xdr:pic macro="[0]!ReRunXLSTAT">
      <xdr:nvPicPr>
        <xdr:cNvPr id="4" name="BT103359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444" y="205511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11</xdr:row>
      <xdr:rowOff>43434</xdr:rowOff>
    </xdr:from>
    <xdr:to>
      <xdr:col>1</xdr:col>
      <xdr:colOff>870458</xdr:colOff>
      <xdr:row>11</xdr:row>
      <xdr:rowOff>386334</xdr:rowOff>
    </xdr:to>
    <xdr:pic macro="[0]!AddRemovGrid">
      <xdr:nvPicPr>
        <xdr:cNvPr id="5" name="RM103359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218" y="205511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11</xdr:row>
      <xdr:rowOff>43434</xdr:rowOff>
    </xdr:from>
    <xdr:to>
      <xdr:col>1</xdr:col>
      <xdr:colOff>870458</xdr:colOff>
      <xdr:row>11</xdr:row>
      <xdr:rowOff>386334</xdr:rowOff>
    </xdr:to>
    <xdr:pic macro="AddRemovGrid">
      <xdr:nvPicPr>
        <xdr:cNvPr id="6" name="AD103359" hidden="1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218" y="205511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1005332</xdr:colOff>
      <xdr:row>11</xdr:row>
      <xdr:rowOff>43434</xdr:rowOff>
    </xdr:from>
    <xdr:to>
      <xdr:col>2</xdr:col>
      <xdr:colOff>243332</xdr:colOff>
      <xdr:row>11</xdr:row>
      <xdr:rowOff>386334</xdr:rowOff>
    </xdr:to>
    <xdr:pic macro="[0]!SendToOfficeLocal">
      <xdr:nvPicPr>
        <xdr:cNvPr id="7" name="WD103359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2992" y="205511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334772</xdr:colOff>
      <xdr:row>11</xdr:row>
      <xdr:rowOff>43434</xdr:rowOff>
    </xdr:from>
    <xdr:to>
      <xdr:col>2</xdr:col>
      <xdr:colOff>677672</xdr:colOff>
      <xdr:row>11</xdr:row>
      <xdr:rowOff>386334</xdr:rowOff>
    </xdr:to>
    <xdr:pic macro="[0]!SendToOfficeLocal">
      <xdr:nvPicPr>
        <xdr:cNvPr id="8" name="PT103359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332" y="205511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123</xdr:row>
      <xdr:rowOff>0</xdr:rowOff>
    </xdr:from>
    <xdr:to>
      <xdr:col>7</xdr:col>
      <xdr:colOff>0</xdr:colOff>
      <xdr:row>141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250</xdr:row>
      <xdr:rowOff>182879</xdr:rowOff>
    </xdr:from>
    <xdr:to>
      <xdr:col>7</xdr:col>
      <xdr:colOff>0</xdr:colOff>
      <xdr:row>268</xdr:row>
      <xdr:rowOff>182879</xdr:rowOff>
    </xdr:to>
    <xdr:graphicFrame macro="">
      <xdr:nvGraphicFramePr>
        <xdr:cNvPr id="10" name="Chart 9-XLSTAT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0</xdr:rowOff>
        </xdr:from>
        <xdr:to>
          <xdr:col>5</xdr:col>
          <xdr:colOff>396240</xdr:colOff>
          <xdr:row>13</xdr:row>
          <xdr:rowOff>7620</xdr:rowOff>
        </xdr:to>
        <xdr:sp macro="" textlink="">
          <xdr:nvSpPr>
            <xdr:cNvPr id="1031" name="DD449363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7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7</xdr:row>
      <xdr:rowOff>0</xdr:rowOff>
    </xdr:from>
    <xdr:to>
      <xdr:col>2</xdr:col>
      <xdr:colOff>38100</xdr:colOff>
      <xdr:row>7</xdr:row>
      <xdr:rowOff>25400</xdr:rowOff>
    </xdr:to>
    <xdr:sp macro="" textlink="">
      <xdr:nvSpPr>
        <xdr:cNvPr id="2" name="TX711341" hidden="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949960" y="128016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RunProcSVM
Form205.txt
CheckBoxTrans,CheckBox,False,False,02,False,Trans,False,
RefEdit_W,RefEdit,,True,000000000008_General,True,Observation weights:,False,
RefEdit_Y,RefEdit,'Sheet557951X765'!$E$1:$E$85,True,000000000002_General,True,Response variable(s):,False,
CheckBox_W,CheckBox,False,True,000000000001_General,True,Observation weights,False,
CheckBoxVarLabels,CheckBox,True,True,000000000007_General,True,Variable labels,False,
ComboBoxType,ComboBox,0,True,000000000005_General,True,Activate this option if the dependent variable is binary,False,
OptionButton_R,OptionButton,False,True,000000000006_General,True,Range,False,
OptionButton_S,OptionButton,True,True,000000000106_General,True,Sheet,False,
OptionButton_W,OptionButton,False,True,000000000206_General,True,Workbook,False,
RefEdit_R,RefEdit,,True,000000000306_General,True,Range:,False,
RefEdit_X,RefEdit,'Sheet557951X765'!$A$1:$D$85,True,000000000109_General,True,X / Explanatory variables:,False,
CheckBox_X,CheckBox,True,True,000000000009_General,True,Quantitative,False,
CheckBox_Q,CheckBox,False,True,000000000209_General,True,Qualitative,False,
RefEdit_Q,RefEdit,,True,000000000309_General,True,Qualitative:,False,
ComboBox_TestMethod,ComboBox,0,True,200000000101_Validation,True,Select the method for the extraction of validation data,False,
TextBoxTestNumber,TextBox,10,True,200000000301_Validation,True,,False,
RefEditGroup,RefEdit,,True,200000000501_Validation,True,Group variable:,False,
CheckBox_Validation,CheckBox,True,True,200000000000_Validation,True,Validation,False,
ComboBoxKern,ComboBox,0,True,100000000002_Options,True,,False,
TextBoxKernCoef,TextBox,0.0,False,100000000102_Options,False,Coefficient:,False,
TextBoxKernGam,TextBox,0.5,False,100000000502_Options,False,Gamma:,False,
TextBoxKernDeg,TextBox,2,False,100000000702_Options,False,Degree:,False,
TextBoxSmoC,TextBox,1.0,True,100000000000_Options,True,C:,False,
TextBoxSmoEps,TextBox,0.1,True,100000000100_Options,True,Epsilon:,False,
TextBoxSmoTol,TextBox,1E-3,True,100000000200_Options,True,Tolerance:,False,
ComboBoxScale,ComboBox,1,True,100000000001_Options,True,Preprocessing:,False,
CheckBox_Predict,CheckBox,True,True,300000000000_Prediction,True,Prediction,False,
RefEdit_QPred,RefEdit,,True,300000000004_Prediction,True,Qualitative:,False,
RefEdit_XPred,RefEdit,'Sheet753342X765'!$A$2:$D$17,True,300000000002_Prediction,True,Quantitative:,False,
CheckBox_PredVarLabels,CheckBox,True,True,300000000005_Prediction,True,Variable labels,False,
OptionButton_MVRemove,OptionButton,True,True,400000000100_Missing data,True,Remove the observations,False,
OptionButton_MVEstimate,OptionButton,False,False,400000000200_Missing data,False,Estimate missing data,False,
OptionButton_MeanMode,OptionButton,True,False,400000000300_Missing data,False,Mean or mode,False,
OptionButton_NN,OptionButton,False,False,400000010300_Missing data,False,Nearest neighbor,False,
OptionButton_MVRefuse,OptionButton,False,True,400000000000_Missing data,True,Do not accept missing data,False,
CheckBox_Desc,CheckBox,True,True,500000000000_Outputs,True,Descriptive statistics,False,
CheckBox_ClassiDesc,CheckBox,True,True,500000000100_Outputs,True,Classifier description,False,
CheckBox_ListSV,CheckBox,True,True,500000000200_Outputs,True,List of support vectors,False,
CheckBox_ConfMat,CheckBox,True,True,500000000300_Outputs,True,Confusion matrix,False,
CheckBox_Perf,CheckBox,True,True,500000000400_Outputs,True,Performance metrics,False,
CheckBox_ResultsObj,CheckBox,True,True,500000000500_Outputs,True,Results by object,False,
CheckBox_WithConfMatBin,CheckBox,True,False,500000000600_Outputs,False,Binary classifiers confusion matrix,False,
CheckBox_WithPerfBin,CheckBox,True,False,500000000700_Outputs,False,Binary classifiers performance metrics,False,
</a:t>
          </a:r>
        </a:p>
      </xdr:txBody>
    </xdr:sp>
    <xdr:clientData/>
  </xdr:twoCellAnchor>
  <xdr:twoCellAnchor editAs="absolute">
    <xdr:from>
      <xdr:col>1</xdr:col>
      <xdr:colOff>6350</xdr:colOff>
      <xdr:row>7</xdr:row>
      <xdr:rowOff>6350</xdr:rowOff>
    </xdr:from>
    <xdr:to>
      <xdr:col>3</xdr:col>
      <xdr:colOff>321818</xdr:colOff>
      <xdr:row>8</xdr:row>
      <xdr:rowOff>0</xdr:rowOff>
    </xdr:to>
    <xdr:sp macro="" textlink="">
      <xdr:nvSpPr>
        <xdr:cNvPr id="3" name="BK711341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334010" y="1286510"/>
          <a:ext cx="1824228" cy="427990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7</xdr:row>
      <xdr:rowOff>43434</xdr:rowOff>
    </xdr:from>
    <xdr:to>
      <xdr:col>1</xdr:col>
      <xdr:colOff>392684</xdr:colOff>
      <xdr:row>7</xdr:row>
      <xdr:rowOff>386334</xdr:rowOff>
    </xdr:to>
    <xdr:pic macro="[0]!ReRunXLSTAT">
      <xdr:nvPicPr>
        <xdr:cNvPr id="4" name="BT711341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444" y="132359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7</xdr:row>
      <xdr:rowOff>43434</xdr:rowOff>
    </xdr:from>
    <xdr:to>
      <xdr:col>2</xdr:col>
      <xdr:colOff>260858</xdr:colOff>
      <xdr:row>7</xdr:row>
      <xdr:rowOff>386334</xdr:rowOff>
    </xdr:to>
    <xdr:pic macro="[0]!AddRemovGrid">
      <xdr:nvPicPr>
        <xdr:cNvPr id="5" name="RM711341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218" y="132359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7</xdr:row>
      <xdr:rowOff>43434</xdr:rowOff>
    </xdr:from>
    <xdr:to>
      <xdr:col>2</xdr:col>
      <xdr:colOff>260858</xdr:colOff>
      <xdr:row>7</xdr:row>
      <xdr:rowOff>386334</xdr:rowOff>
    </xdr:to>
    <xdr:pic macro="AddRemovGrid">
      <xdr:nvPicPr>
        <xdr:cNvPr id="6" name="AD711341" hidden="1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218" y="132359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395732</xdr:colOff>
      <xdr:row>7</xdr:row>
      <xdr:rowOff>43434</xdr:rowOff>
    </xdr:from>
    <xdr:to>
      <xdr:col>2</xdr:col>
      <xdr:colOff>738632</xdr:colOff>
      <xdr:row>7</xdr:row>
      <xdr:rowOff>386334</xdr:rowOff>
    </xdr:to>
    <xdr:pic macro="[0]!SendToOfficeLocal">
      <xdr:nvPicPr>
        <xdr:cNvPr id="7" name="WD711341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2992" y="132359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830072</xdr:colOff>
      <xdr:row>7</xdr:row>
      <xdr:rowOff>43434</xdr:rowOff>
    </xdr:from>
    <xdr:to>
      <xdr:col>3</xdr:col>
      <xdr:colOff>273812</xdr:colOff>
      <xdr:row>7</xdr:row>
      <xdr:rowOff>386334</xdr:rowOff>
    </xdr:to>
    <xdr:pic macro="[0]!SendToOfficeLocal">
      <xdr:nvPicPr>
        <xdr:cNvPr id="8" name="PT711341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332" y="132359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</xdr:row>
          <xdr:rowOff>0</xdr:rowOff>
        </xdr:from>
        <xdr:to>
          <xdr:col>5</xdr:col>
          <xdr:colOff>495300</xdr:colOff>
          <xdr:row>9</xdr:row>
          <xdr:rowOff>0</xdr:rowOff>
        </xdr:to>
        <xdr:sp macro="" textlink="">
          <xdr:nvSpPr>
            <xdr:cNvPr id="10247" name="DD393486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00000000-0008-0000-0800-00000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2D696E-62AD-4852-8F70-8E3C6224C8F4}" name="Table1" displayName="Table1" ref="A1:E101" totalsRowShown="0">
  <autoFilter ref="A1:E101" xr:uid="{892D696E-62AD-4852-8F70-8E3C6224C8F4}"/>
  <tableColumns count="5">
    <tableColumn id="2" xr3:uid="{3F6E9D55-CEFF-4DA1-BD96-6AABE0078442}" name="Age"/>
    <tableColumn id="3" xr3:uid="{A0E36B5F-5D10-4173-838C-2F59C6A0DEE8}" name="Potential income" dataDxfId="28" dataCellStyle="Comma"/>
    <tableColumn id="4" xr3:uid="{065BFCB7-887A-4669-8184-8BC3573347C9}" name="Bank Debt"/>
    <tableColumn id="5" xr3:uid="{A3E12835-81A1-4C46-86D8-4A68212710EE}" name="Returned Check"/>
    <tableColumn id="6" xr3:uid="{41402187-3C6E-4FE5-9683-2FAD6F09BFC8}" name="Qualification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2100EE4-F63D-472A-BC23-EACB75DE9446}" name="Table4" displayName="Table4" ref="A1:E85" totalsRowShown="0" headerRowDxfId="0" tableBorderDxfId="6">
  <autoFilter ref="A1:E85" xr:uid="{C2100EE4-F63D-472A-BC23-EACB75DE9446}"/>
  <tableColumns count="5">
    <tableColumn id="1" xr3:uid="{FCEB62DA-F593-4973-9E19-C37F4DE0207D}" name="Age" dataDxfId="5"/>
    <tableColumn id="2" xr3:uid="{05E5B339-77E4-4555-B8DF-698EDAE0D4E3}" name="Potential income" dataDxfId="4" dataCellStyle="Comma"/>
    <tableColumn id="3" xr3:uid="{F64AA7EC-8875-42B7-AEEC-ACF513C4B759}" name="Bank Debt" dataDxfId="3"/>
    <tableColumn id="4" xr3:uid="{E258077A-41E6-4D01-A76A-C3563E6AAA8F}" name="Returned Check" dataDxfId="2"/>
    <tableColumn id="5" xr3:uid="{E5FD9A1A-7957-4467-8969-2BF80A343835}" name="Qualification" dataDxfId="1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CC5B96-84D5-48C3-B57E-FBCBAA7998EF}" name="Table2" displayName="Table2" ref="A1:I17" totalsRowShown="0" headerRowDxfId="27" dataDxfId="26" tableBorderDxfId="25">
  <autoFilter ref="A1:I17" xr:uid="{3ECC5B96-84D5-48C3-B57E-FBCBAA7998EF}"/>
  <tableColumns count="9">
    <tableColumn id="1" xr3:uid="{7E80C74F-C984-412C-8E1F-23FFEDEF318E}" name="Age" dataDxfId="24"/>
    <tableColumn id="2" xr3:uid="{FD31BCAC-E758-49BC-B71C-102542B0B25D}" name="Potential income" dataDxfId="23" dataCellStyle="Comma"/>
    <tableColumn id="3" xr3:uid="{52793705-098B-47BF-9C78-017807C78661}" name="Bank Debt" dataDxfId="22"/>
    <tableColumn id="4" xr3:uid="{C4D82D0A-AA00-48DE-B11B-D121A1C2AE28}" name="Returned Check" dataDxfId="21"/>
    <tableColumn id="5" xr3:uid="{3C4EFF16-A43A-4478-8866-F3F485A0CBA8}" name="Qualification" dataDxfId="20"/>
    <tableColumn id="6" xr3:uid="{8E160E22-C51C-4093-ACE2-22AD7A9305B5}" name="Pred(Qualification)" dataDxfId="19"/>
    <tableColumn id="7" xr3:uid="{C66FFFD1-7BFA-4B61-8599-B3E4AAFB8B6D}" name="error logistic reg" dataDxfId="18">
      <calculatedColumnFormula xml:space="preserve"> Table2[[#This Row],[Qualification]] -Table2[[#This Row],[Pred(Qualification)]]</calculatedColumnFormula>
    </tableColumn>
    <tableColumn id="8" xr3:uid="{39A467B0-A0CD-41AA-A576-320F2C6F6033}" name="Predicted class" dataDxfId="17"/>
    <tableColumn id="9" xr3:uid="{CB886040-BCDD-4E0A-B464-0AD198AF1F40}" name="error SVM" dataDxfId="16">
      <calculatedColumnFormula xml:space="preserve"> Table2[[#This Row],[Qualification]] - Table2[[#This Row],[Predicted class]]</calculatedColumnFormula>
    </tableColumn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C86E6FA-D898-4B55-9809-368C4E026C47}" name="Table5" displayName="Table5" ref="A1:J101" totalsRowShown="0">
  <autoFilter ref="A1:J101" xr:uid="{EC86E6FA-D898-4B55-9809-368C4E026C47}"/>
  <tableColumns count="10">
    <tableColumn id="8" xr3:uid="{96B16E99-4F55-4567-BC3D-2DDB10218CD9}" name="Age_Scale" dataDxfId="15"/>
    <tableColumn id="2" xr3:uid="{DA0F65A3-2DEA-4A68-BC59-B9B85DE70B1B}" name="Potential income_scale" dataDxfId="14"/>
    <tableColumn id="4" xr3:uid="{6D90F48B-032F-4290-8344-B7688A9E0453}" name="Bank Debt" dataDxfId="13"/>
    <tableColumn id="5" xr3:uid="{0C721342-8A7E-48F4-B611-D8E5438D8A49}" name="Returned Check"/>
    <tableColumn id="6" xr3:uid="{F924E756-4488-4B90-B834-098D58C63B0F}" name="Qualification" dataDxfId="12"/>
    <tableColumn id="12" xr3:uid="{3036553D-A074-4156-AC48-D907E5A4FF68}" name="p(1)" dataDxfId="11">
      <calculatedColumnFormula>1/(1+EXP(0-J2))</calculatedColumnFormula>
    </tableColumn>
    <tableColumn id="13" xr3:uid="{FBD5E5B7-0683-4397-A985-93367CA15F03}" name="OUTCOME" dataDxfId="10">
      <calculatedColumnFormula xml:space="preserve"> IF(Table5[[#This Row],[p(1)]]&gt; 0.5, 1, 0)</calculatedColumnFormula>
    </tableColumn>
    <tableColumn id="16" xr3:uid="{6FA45A96-0DB9-41CB-B566-5D9B608F050E}" name="Diff" dataDxfId="9">
      <calculatedColumnFormula xml:space="preserve"> IF(Table5[[#This Row],[Qualification]]= Table5[[#This Row],[OUTCOME]],0,1)</calculatedColumnFormula>
    </tableColumn>
    <tableColumn id="17" xr3:uid="{5117A447-44CD-43EC-AAEC-2CEE06876796}" name="Propensity" dataDxfId="8">
      <calculatedColumnFormula>IF(Table5[[#This Row],[Qualification]]=1, Table5[[#This Row],[p(1)]], 1- Table5[[#This Row],[p(1)]])</calculatedColumnFormula>
    </tableColumn>
    <tableColumn id="9" xr3:uid="{653F199E-6052-4496-9525-C1A20383E126}" name="moadele" dataDxfId="7">
      <calculatedColumnFormula xml:space="preserve"> $F$103*A2 + $E$103*B2 + $D$103*Table5[[#This Row],[Bank Debt]]+ $C$103*Table5[[#This Row],[Returned Check]]+ $G$103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01"/>
  <sheetViews>
    <sheetView workbookViewId="0">
      <selection activeCell="J6" sqref="J6"/>
    </sheetView>
  </sheetViews>
  <sheetFormatPr defaultRowHeight="14.4" x14ac:dyDescent="0.3"/>
  <cols>
    <col min="2" max="2" width="17.109375" customWidth="1"/>
    <col min="3" max="3" width="11.5546875" customWidth="1"/>
    <col min="4" max="4" width="16.21875" customWidth="1"/>
    <col min="5" max="5" width="13.5546875" customWidth="1"/>
  </cols>
  <sheetData>
    <row r="1" spans="1:5" x14ac:dyDescent="0.3">
      <c r="A1" t="s">
        <v>1</v>
      </c>
      <c r="B1" t="s">
        <v>0</v>
      </c>
      <c r="C1" t="s">
        <v>3</v>
      </c>
      <c r="D1" t="s">
        <v>4</v>
      </c>
      <c r="E1" t="s">
        <v>2</v>
      </c>
    </row>
    <row r="2" spans="1:5" x14ac:dyDescent="0.3">
      <c r="A2">
        <v>40</v>
      </c>
      <c r="B2" s="1">
        <v>2640000</v>
      </c>
      <c r="C2">
        <v>1</v>
      </c>
      <c r="D2">
        <v>1</v>
      </c>
      <c r="E2">
        <v>0</v>
      </c>
    </row>
    <row r="3" spans="1:5" x14ac:dyDescent="0.3">
      <c r="A3">
        <v>45</v>
      </c>
      <c r="B3" s="1">
        <v>10300000</v>
      </c>
      <c r="C3">
        <v>0</v>
      </c>
      <c r="D3">
        <v>1</v>
      </c>
      <c r="E3">
        <v>0</v>
      </c>
    </row>
    <row r="4" spans="1:5" x14ac:dyDescent="0.3">
      <c r="A4">
        <v>34</v>
      </c>
      <c r="B4" s="1">
        <v>3420000</v>
      </c>
      <c r="C4">
        <v>1</v>
      </c>
      <c r="D4">
        <v>0</v>
      </c>
      <c r="E4">
        <v>0</v>
      </c>
    </row>
    <row r="5" spans="1:5" x14ac:dyDescent="0.3">
      <c r="A5">
        <v>32</v>
      </c>
      <c r="B5" s="1">
        <v>8070000</v>
      </c>
      <c r="C5">
        <v>0</v>
      </c>
      <c r="D5">
        <v>0</v>
      </c>
      <c r="E5">
        <v>1</v>
      </c>
    </row>
    <row r="6" spans="1:5" x14ac:dyDescent="0.3">
      <c r="A6">
        <v>29</v>
      </c>
      <c r="B6" s="1">
        <v>3600000</v>
      </c>
      <c r="C6">
        <v>1</v>
      </c>
      <c r="D6">
        <v>1</v>
      </c>
      <c r="E6">
        <v>0</v>
      </c>
    </row>
    <row r="7" spans="1:5" x14ac:dyDescent="0.3">
      <c r="A7">
        <v>59</v>
      </c>
      <c r="B7" s="1">
        <v>5260000</v>
      </c>
      <c r="C7">
        <v>1</v>
      </c>
      <c r="D7">
        <v>0</v>
      </c>
      <c r="E7">
        <v>0</v>
      </c>
    </row>
    <row r="8" spans="1:5" x14ac:dyDescent="0.3">
      <c r="A8">
        <v>26</v>
      </c>
      <c r="B8" s="1">
        <v>5350000</v>
      </c>
      <c r="C8">
        <v>0</v>
      </c>
      <c r="D8">
        <v>1</v>
      </c>
      <c r="E8">
        <v>0</v>
      </c>
    </row>
    <row r="9" spans="1:5" x14ac:dyDescent="0.3">
      <c r="A9">
        <v>19</v>
      </c>
      <c r="B9" s="1">
        <v>8400000</v>
      </c>
      <c r="C9">
        <v>0</v>
      </c>
      <c r="D9">
        <v>0</v>
      </c>
      <c r="E9">
        <v>1</v>
      </c>
    </row>
    <row r="10" spans="1:5" x14ac:dyDescent="0.3">
      <c r="A10">
        <v>51</v>
      </c>
      <c r="B10" s="1">
        <v>5170000</v>
      </c>
      <c r="C10">
        <v>1</v>
      </c>
      <c r="D10">
        <v>1</v>
      </c>
      <c r="E10">
        <v>0</v>
      </c>
    </row>
    <row r="11" spans="1:5" x14ac:dyDescent="0.3">
      <c r="A11">
        <v>20</v>
      </c>
      <c r="B11" s="1">
        <v>810000</v>
      </c>
      <c r="C11">
        <v>1</v>
      </c>
      <c r="D11">
        <v>1</v>
      </c>
      <c r="E11">
        <v>0</v>
      </c>
    </row>
    <row r="12" spans="1:5" x14ac:dyDescent="0.3">
      <c r="A12">
        <v>46</v>
      </c>
      <c r="B12" s="1">
        <v>1130000</v>
      </c>
      <c r="C12">
        <v>1</v>
      </c>
      <c r="D12">
        <v>1</v>
      </c>
      <c r="E12">
        <v>0</v>
      </c>
    </row>
    <row r="13" spans="1:5" x14ac:dyDescent="0.3">
      <c r="A13">
        <v>26</v>
      </c>
      <c r="B13" s="1">
        <v>1170000</v>
      </c>
      <c r="C13">
        <v>0</v>
      </c>
      <c r="D13">
        <v>1</v>
      </c>
      <c r="E13">
        <v>0</v>
      </c>
    </row>
    <row r="14" spans="1:5" x14ac:dyDescent="0.3">
      <c r="A14">
        <v>60</v>
      </c>
      <c r="B14" s="1">
        <v>6910000</v>
      </c>
      <c r="C14">
        <v>0</v>
      </c>
      <c r="D14">
        <v>0</v>
      </c>
      <c r="E14">
        <v>0</v>
      </c>
    </row>
    <row r="15" spans="1:5" x14ac:dyDescent="0.3">
      <c r="A15">
        <v>60</v>
      </c>
      <c r="B15" s="1">
        <v>1330000</v>
      </c>
      <c r="C15">
        <v>0</v>
      </c>
      <c r="D15">
        <v>1</v>
      </c>
      <c r="E15">
        <v>0</v>
      </c>
    </row>
    <row r="16" spans="1:5" x14ac:dyDescent="0.3">
      <c r="A16">
        <v>23</v>
      </c>
      <c r="B16" s="1">
        <v>380000</v>
      </c>
      <c r="C16">
        <v>1</v>
      </c>
      <c r="D16">
        <v>1</v>
      </c>
      <c r="E16">
        <v>0</v>
      </c>
    </row>
    <row r="17" spans="1:5" x14ac:dyDescent="0.3">
      <c r="A17">
        <v>53</v>
      </c>
      <c r="B17" s="1">
        <v>1120000</v>
      </c>
      <c r="C17">
        <v>1</v>
      </c>
      <c r="D17">
        <v>1</v>
      </c>
      <c r="E17">
        <v>0</v>
      </c>
    </row>
    <row r="18" spans="1:5" x14ac:dyDescent="0.3">
      <c r="A18">
        <v>49</v>
      </c>
      <c r="B18" s="1">
        <v>1720000</v>
      </c>
      <c r="C18">
        <v>1</v>
      </c>
      <c r="D18">
        <v>1</v>
      </c>
      <c r="E18">
        <v>0</v>
      </c>
    </row>
    <row r="19" spans="1:5" x14ac:dyDescent="0.3">
      <c r="A19">
        <v>26</v>
      </c>
      <c r="B19" s="1">
        <v>4530000</v>
      </c>
      <c r="C19">
        <v>1</v>
      </c>
      <c r="D19">
        <v>0</v>
      </c>
      <c r="E19">
        <v>0</v>
      </c>
    </row>
    <row r="20" spans="1:5" x14ac:dyDescent="0.3">
      <c r="A20">
        <v>29</v>
      </c>
      <c r="B20" s="1">
        <v>8470000</v>
      </c>
      <c r="C20">
        <v>1</v>
      </c>
      <c r="D20">
        <v>0</v>
      </c>
      <c r="E20">
        <v>1</v>
      </c>
    </row>
    <row r="21" spans="1:5" x14ac:dyDescent="0.3">
      <c r="A21">
        <v>54</v>
      </c>
      <c r="B21" s="1">
        <v>6950000</v>
      </c>
      <c r="C21">
        <v>0</v>
      </c>
      <c r="D21">
        <v>0</v>
      </c>
      <c r="E21">
        <v>0</v>
      </c>
    </row>
    <row r="22" spans="1:5" x14ac:dyDescent="0.3">
      <c r="A22">
        <v>47</v>
      </c>
      <c r="B22" s="1">
        <v>650000</v>
      </c>
      <c r="C22">
        <v>0</v>
      </c>
      <c r="D22">
        <v>1</v>
      </c>
      <c r="E22">
        <v>0</v>
      </c>
    </row>
    <row r="23" spans="1:5" x14ac:dyDescent="0.3">
      <c r="A23">
        <v>62</v>
      </c>
      <c r="B23" s="1">
        <v>5430000</v>
      </c>
      <c r="C23">
        <v>0</v>
      </c>
      <c r="D23">
        <v>0</v>
      </c>
      <c r="E23">
        <v>0</v>
      </c>
    </row>
    <row r="24" spans="1:5" x14ac:dyDescent="0.3">
      <c r="A24">
        <v>46</v>
      </c>
      <c r="B24" s="1">
        <v>7120000</v>
      </c>
      <c r="C24">
        <v>1</v>
      </c>
      <c r="D24">
        <v>0</v>
      </c>
      <c r="E24">
        <v>1</v>
      </c>
    </row>
    <row r="25" spans="1:5" x14ac:dyDescent="0.3">
      <c r="A25">
        <v>51</v>
      </c>
      <c r="B25" s="1">
        <v>5240000</v>
      </c>
      <c r="C25">
        <v>0</v>
      </c>
      <c r="D25">
        <v>0</v>
      </c>
      <c r="E25">
        <v>0</v>
      </c>
    </row>
    <row r="26" spans="1:5" x14ac:dyDescent="0.3">
      <c r="A26">
        <v>42</v>
      </c>
      <c r="B26" s="1">
        <v>6920000</v>
      </c>
      <c r="C26">
        <v>0</v>
      </c>
      <c r="D26">
        <v>0</v>
      </c>
      <c r="E26">
        <v>1</v>
      </c>
    </row>
    <row r="27" spans="1:5" x14ac:dyDescent="0.3">
      <c r="A27">
        <v>60</v>
      </c>
      <c r="B27" s="1">
        <v>1200000</v>
      </c>
      <c r="C27">
        <v>1</v>
      </c>
      <c r="D27">
        <v>1</v>
      </c>
      <c r="E27">
        <v>0</v>
      </c>
    </row>
    <row r="28" spans="1:5" x14ac:dyDescent="0.3">
      <c r="A28">
        <v>18</v>
      </c>
      <c r="B28" s="1">
        <v>510000</v>
      </c>
      <c r="C28">
        <v>1</v>
      </c>
      <c r="D28">
        <v>1</v>
      </c>
      <c r="E28">
        <v>0</v>
      </c>
    </row>
    <row r="29" spans="1:5" x14ac:dyDescent="0.3">
      <c r="A29">
        <v>61</v>
      </c>
      <c r="B29" s="1">
        <v>40000</v>
      </c>
      <c r="C29">
        <v>1</v>
      </c>
      <c r="D29">
        <v>1</v>
      </c>
      <c r="E29">
        <v>0</v>
      </c>
    </row>
    <row r="30" spans="1:5" x14ac:dyDescent="0.3">
      <c r="A30">
        <v>26</v>
      </c>
      <c r="B30" s="1">
        <v>7400000</v>
      </c>
      <c r="C30">
        <v>1</v>
      </c>
      <c r="D30">
        <v>0</v>
      </c>
      <c r="E30">
        <v>1</v>
      </c>
    </row>
    <row r="31" spans="1:5" x14ac:dyDescent="0.3">
      <c r="A31">
        <v>37</v>
      </c>
      <c r="B31" s="1">
        <v>8359999.9999999991</v>
      </c>
      <c r="C31">
        <v>0</v>
      </c>
      <c r="D31">
        <v>0</v>
      </c>
      <c r="E31">
        <v>1</v>
      </c>
    </row>
    <row r="32" spans="1:5" x14ac:dyDescent="0.3">
      <c r="A32">
        <v>60</v>
      </c>
      <c r="B32" s="1">
        <v>8400000</v>
      </c>
      <c r="C32">
        <v>0</v>
      </c>
      <c r="D32">
        <v>0</v>
      </c>
      <c r="E32">
        <v>1</v>
      </c>
    </row>
    <row r="33" spans="1:5" x14ac:dyDescent="0.3">
      <c r="A33">
        <v>45</v>
      </c>
      <c r="B33" s="1">
        <v>7010000</v>
      </c>
      <c r="C33">
        <v>0</v>
      </c>
      <c r="D33">
        <v>0</v>
      </c>
      <c r="E33">
        <v>1</v>
      </c>
    </row>
    <row r="34" spans="1:5" x14ac:dyDescent="0.3">
      <c r="A34">
        <v>59</v>
      </c>
      <c r="B34" s="1">
        <v>5350000</v>
      </c>
      <c r="C34">
        <v>1</v>
      </c>
      <c r="D34">
        <v>0</v>
      </c>
      <c r="E34">
        <v>0</v>
      </c>
    </row>
    <row r="35" spans="1:5" x14ac:dyDescent="0.3">
      <c r="A35">
        <v>42</v>
      </c>
      <c r="B35" s="1">
        <v>8600000</v>
      </c>
      <c r="C35">
        <v>0</v>
      </c>
      <c r="D35">
        <v>0</v>
      </c>
      <c r="E35">
        <v>1</v>
      </c>
    </row>
    <row r="36" spans="1:5" x14ac:dyDescent="0.3">
      <c r="A36">
        <v>55</v>
      </c>
      <c r="B36" s="1">
        <v>7130000</v>
      </c>
      <c r="C36">
        <v>0</v>
      </c>
      <c r="D36">
        <v>0</v>
      </c>
      <c r="E36">
        <v>1</v>
      </c>
    </row>
    <row r="37" spans="1:5" x14ac:dyDescent="0.3">
      <c r="A37">
        <v>46</v>
      </c>
      <c r="B37" s="1">
        <v>2020000</v>
      </c>
      <c r="C37">
        <v>1</v>
      </c>
      <c r="D37">
        <v>1</v>
      </c>
      <c r="E37">
        <v>0</v>
      </c>
    </row>
    <row r="38" spans="1:5" x14ac:dyDescent="0.3">
      <c r="A38">
        <v>24</v>
      </c>
      <c r="B38" s="1">
        <v>6550000</v>
      </c>
      <c r="C38">
        <v>0</v>
      </c>
      <c r="D38">
        <v>1</v>
      </c>
      <c r="E38">
        <v>1</v>
      </c>
    </row>
    <row r="39" spans="1:5" x14ac:dyDescent="0.3">
      <c r="A39">
        <v>38</v>
      </c>
      <c r="B39" s="1">
        <v>1660000</v>
      </c>
      <c r="C39">
        <v>1</v>
      </c>
      <c r="D39">
        <v>0</v>
      </c>
      <c r="E39">
        <v>0</v>
      </c>
    </row>
    <row r="40" spans="1:5" x14ac:dyDescent="0.3">
      <c r="A40">
        <v>37</v>
      </c>
      <c r="B40" s="1">
        <v>1290000</v>
      </c>
      <c r="C40">
        <v>0</v>
      </c>
      <c r="D40">
        <v>1</v>
      </c>
      <c r="E40">
        <v>0</v>
      </c>
    </row>
    <row r="41" spans="1:5" x14ac:dyDescent="0.3">
      <c r="A41">
        <v>50</v>
      </c>
      <c r="B41" s="1">
        <v>7340000</v>
      </c>
      <c r="C41">
        <v>1</v>
      </c>
      <c r="D41">
        <v>0</v>
      </c>
      <c r="E41">
        <v>1</v>
      </c>
    </row>
    <row r="42" spans="1:5" x14ac:dyDescent="0.3">
      <c r="A42">
        <v>27</v>
      </c>
      <c r="B42" s="1">
        <v>3380000</v>
      </c>
      <c r="C42">
        <v>1</v>
      </c>
      <c r="D42">
        <v>1</v>
      </c>
      <c r="E42">
        <v>0</v>
      </c>
    </row>
    <row r="43" spans="1:5" x14ac:dyDescent="0.3">
      <c r="A43">
        <v>24</v>
      </c>
      <c r="B43" s="1">
        <v>7550000</v>
      </c>
      <c r="C43">
        <v>0</v>
      </c>
      <c r="D43">
        <v>0</v>
      </c>
      <c r="E43">
        <v>1</v>
      </c>
    </row>
    <row r="44" spans="1:5" x14ac:dyDescent="0.3">
      <c r="A44">
        <v>26</v>
      </c>
      <c r="B44" s="1">
        <v>2940000</v>
      </c>
      <c r="C44">
        <v>1</v>
      </c>
      <c r="D44">
        <v>1</v>
      </c>
      <c r="E44">
        <v>0</v>
      </c>
    </row>
    <row r="45" spans="1:5" x14ac:dyDescent="0.3">
      <c r="A45">
        <v>25</v>
      </c>
      <c r="B45" s="1">
        <v>6440000</v>
      </c>
      <c r="C45">
        <v>0</v>
      </c>
      <c r="D45">
        <v>0</v>
      </c>
      <c r="E45">
        <v>1</v>
      </c>
    </row>
    <row r="46" spans="1:5" x14ac:dyDescent="0.3">
      <c r="A46">
        <v>19</v>
      </c>
      <c r="B46" s="1">
        <v>5960000</v>
      </c>
      <c r="C46">
        <v>0</v>
      </c>
      <c r="D46">
        <v>0</v>
      </c>
      <c r="E46">
        <v>1</v>
      </c>
    </row>
    <row r="47" spans="1:5" x14ac:dyDescent="0.3">
      <c r="A47">
        <v>56</v>
      </c>
      <c r="B47" s="1">
        <v>2560000</v>
      </c>
      <c r="C47">
        <v>0</v>
      </c>
      <c r="D47">
        <v>1</v>
      </c>
      <c r="E47">
        <v>0</v>
      </c>
    </row>
    <row r="48" spans="1:5" x14ac:dyDescent="0.3">
      <c r="A48">
        <v>35</v>
      </c>
      <c r="B48" s="1">
        <v>7190000</v>
      </c>
      <c r="C48">
        <v>0</v>
      </c>
      <c r="D48">
        <v>0</v>
      </c>
      <c r="E48">
        <v>1</v>
      </c>
    </row>
    <row r="49" spans="1:5" x14ac:dyDescent="0.3">
      <c r="A49">
        <v>37</v>
      </c>
      <c r="B49" s="1">
        <v>570000</v>
      </c>
      <c r="C49">
        <v>1</v>
      </c>
      <c r="D49">
        <v>1</v>
      </c>
      <c r="E49">
        <v>0</v>
      </c>
    </row>
    <row r="50" spans="1:5" x14ac:dyDescent="0.3">
      <c r="A50">
        <v>38</v>
      </c>
      <c r="B50" s="1">
        <v>2560000</v>
      </c>
      <c r="C50">
        <v>1</v>
      </c>
      <c r="D50">
        <v>1</v>
      </c>
      <c r="E50">
        <v>0</v>
      </c>
    </row>
    <row r="51" spans="1:5" x14ac:dyDescent="0.3">
      <c r="A51">
        <v>44</v>
      </c>
      <c r="B51" s="1">
        <v>2840000</v>
      </c>
      <c r="C51">
        <v>1</v>
      </c>
      <c r="D51">
        <v>1</v>
      </c>
      <c r="E51">
        <v>0</v>
      </c>
    </row>
    <row r="52" spans="1:5" x14ac:dyDescent="0.3">
      <c r="A52">
        <v>40</v>
      </c>
      <c r="B52" s="1">
        <v>6970000</v>
      </c>
      <c r="C52">
        <v>0</v>
      </c>
      <c r="D52">
        <v>0</v>
      </c>
      <c r="E52">
        <v>1</v>
      </c>
    </row>
    <row r="53" spans="1:5" x14ac:dyDescent="0.3">
      <c r="A53">
        <v>51</v>
      </c>
      <c r="B53" s="1">
        <v>2420000</v>
      </c>
      <c r="C53">
        <v>1</v>
      </c>
      <c r="D53">
        <v>1</v>
      </c>
      <c r="E53">
        <v>0</v>
      </c>
    </row>
    <row r="54" spans="1:5" x14ac:dyDescent="0.3">
      <c r="A54">
        <v>22</v>
      </c>
      <c r="B54" s="1">
        <v>2560000</v>
      </c>
      <c r="C54">
        <v>1</v>
      </c>
      <c r="D54">
        <v>1</v>
      </c>
      <c r="E54">
        <v>0</v>
      </c>
    </row>
    <row r="55" spans="1:5" x14ac:dyDescent="0.3">
      <c r="A55">
        <v>42</v>
      </c>
      <c r="B55" s="1">
        <v>3000000</v>
      </c>
      <c r="C55">
        <v>1</v>
      </c>
      <c r="D55">
        <v>1</v>
      </c>
      <c r="E55">
        <v>0</v>
      </c>
    </row>
    <row r="56" spans="1:5" x14ac:dyDescent="0.3">
      <c r="A56">
        <v>22</v>
      </c>
      <c r="B56" s="1">
        <v>8220000.0000000009</v>
      </c>
      <c r="C56">
        <v>0</v>
      </c>
      <c r="D56">
        <v>0</v>
      </c>
      <c r="E56">
        <v>1</v>
      </c>
    </row>
    <row r="57" spans="1:5" x14ac:dyDescent="0.3">
      <c r="A57">
        <v>49</v>
      </c>
      <c r="B57" s="1">
        <v>930000</v>
      </c>
      <c r="C57">
        <v>1</v>
      </c>
      <c r="D57">
        <v>1</v>
      </c>
      <c r="E57">
        <v>0</v>
      </c>
    </row>
    <row r="58" spans="1:5" x14ac:dyDescent="0.3">
      <c r="A58">
        <v>51</v>
      </c>
      <c r="B58" s="1">
        <v>8230000</v>
      </c>
      <c r="C58">
        <v>0</v>
      </c>
      <c r="D58">
        <v>0</v>
      </c>
      <c r="E58">
        <v>1</v>
      </c>
    </row>
    <row r="59" spans="1:5" x14ac:dyDescent="0.3">
      <c r="A59">
        <v>20</v>
      </c>
      <c r="B59" s="1">
        <v>910000</v>
      </c>
      <c r="C59">
        <v>1</v>
      </c>
      <c r="D59">
        <v>1</v>
      </c>
      <c r="E59">
        <v>0</v>
      </c>
    </row>
    <row r="60" spans="1:5" x14ac:dyDescent="0.3">
      <c r="A60">
        <v>33</v>
      </c>
      <c r="B60" s="1">
        <v>4530000</v>
      </c>
      <c r="C60">
        <v>1</v>
      </c>
      <c r="D60">
        <v>1</v>
      </c>
      <c r="E60">
        <v>0</v>
      </c>
    </row>
    <row r="61" spans="1:5" x14ac:dyDescent="0.3">
      <c r="A61">
        <v>53</v>
      </c>
      <c r="B61" s="1">
        <v>3560000</v>
      </c>
      <c r="C61">
        <v>1</v>
      </c>
      <c r="D61">
        <v>1</v>
      </c>
      <c r="E61">
        <v>0</v>
      </c>
    </row>
    <row r="62" spans="1:5" x14ac:dyDescent="0.3">
      <c r="A62">
        <v>18</v>
      </c>
      <c r="B62" s="1">
        <v>1520000</v>
      </c>
      <c r="C62">
        <v>1</v>
      </c>
      <c r="D62">
        <v>1</v>
      </c>
      <c r="E62">
        <v>0</v>
      </c>
    </row>
    <row r="63" spans="1:5" x14ac:dyDescent="0.3">
      <c r="A63">
        <v>46</v>
      </c>
      <c r="B63" s="1">
        <v>4600000</v>
      </c>
      <c r="C63">
        <v>0</v>
      </c>
      <c r="D63">
        <v>1</v>
      </c>
      <c r="E63">
        <v>0</v>
      </c>
    </row>
    <row r="64" spans="1:5" x14ac:dyDescent="0.3">
      <c r="A64">
        <v>60</v>
      </c>
      <c r="B64" s="1">
        <v>6480000</v>
      </c>
      <c r="C64">
        <v>0</v>
      </c>
      <c r="D64">
        <v>0</v>
      </c>
      <c r="E64">
        <v>0</v>
      </c>
    </row>
    <row r="65" spans="1:5" x14ac:dyDescent="0.3">
      <c r="A65">
        <v>24</v>
      </c>
      <c r="B65" s="1">
        <v>3070000</v>
      </c>
      <c r="C65">
        <v>1</v>
      </c>
      <c r="D65">
        <v>1</v>
      </c>
      <c r="E65">
        <v>0</v>
      </c>
    </row>
    <row r="66" spans="1:5" x14ac:dyDescent="0.3">
      <c r="A66">
        <v>19</v>
      </c>
      <c r="B66" s="1">
        <v>3400000</v>
      </c>
      <c r="C66">
        <v>1</v>
      </c>
      <c r="D66">
        <v>1</v>
      </c>
      <c r="E66">
        <v>0</v>
      </c>
    </row>
    <row r="67" spans="1:5" x14ac:dyDescent="0.3">
      <c r="A67">
        <v>27</v>
      </c>
      <c r="B67" s="1">
        <v>7430000</v>
      </c>
      <c r="C67">
        <v>0</v>
      </c>
      <c r="D67">
        <v>1</v>
      </c>
      <c r="E67">
        <v>1</v>
      </c>
    </row>
    <row r="68" spans="1:5" x14ac:dyDescent="0.3">
      <c r="A68">
        <v>31</v>
      </c>
      <c r="B68" s="1">
        <v>4019999.9999999995</v>
      </c>
      <c r="C68">
        <v>1</v>
      </c>
      <c r="D68">
        <v>1</v>
      </c>
      <c r="E68">
        <v>0</v>
      </c>
    </row>
    <row r="69" spans="1:5" x14ac:dyDescent="0.3">
      <c r="A69">
        <v>60</v>
      </c>
      <c r="B69" s="1">
        <v>6020000</v>
      </c>
      <c r="C69">
        <v>0</v>
      </c>
      <c r="D69">
        <v>0</v>
      </c>
      <c r="E69">
        <v>0</v>
      </c>
    </row>
    <row r="70" spans="1:5" x14ac:dyDescent="0.3">
      <c r="A70">
        <v>24</v>
      </c>
      <c r="B70" s="1">
        <v>7010000</v>
      </c>
      <c r="C70">
        <v>0</v>
      </c>
      <c r="D70">
        <v>0</v>
      </c>
      <c r="E70">
        <v>1</v>
      </c>
    </row>
    <row r="71" spans="1:5" x14ac:dyDescent="0.3">
      <c r="A71">
        <v>28</v>
      </c>
      <c r="B71" s="1">
        <v>6360000</v>
      </c>
      <c r="C71">
        <v>1</v>
      </c>
      <c r="D71">
        <v>0</v>
      </c>
      <c r="E71">
        <v>1</v>
      </c>
    </row>
    <row r="72" spans="1:5" x14ac:dyDescent="0.3">
      <c r="A72">
        <v>43</v>
      </c>
      <c r="B72" s="1">
        <v>8920000</v>
      </c>
      <c r="C72">
        <v>0</v>
      </c>
      <c r="D72">
        <v>0</v>
      </c>
      <c r="E72">
        <v>1</v>
      </c>
    </row>
    <row r="73" spans="1:5" x14ac:dyDescent="0.3">
      <c r="A73">
        <v>35</v>
      </c>
      <c r="B73" s="1">
        <v>3150000</v>
      </c>
      <c r="C73">
        <v>1</v>
      </c>
      <c r="D73">
        <v>1</v>
      </c>
      <c r="E73">
        <v>0</v>
      </c>
    </row>
    <row r="74" spans="1:5" x14ac:dyDescent="0.3">
      <c r="A74">
        <v>19</v>
      </c>
      <c r="B74" s="1">
        <v>6070000</v>
      </c>
      <c r="C74">
        <v>1</v>
      </c>
      <c r="D74">
        <v>0</v>
      </c>
      <c r="E74">
        <v>1</v>
      </c>
    </row>
    <row r="75" spans="1:5" x14ac:dyDescent="0.3">
      <c r="A75">
        <v>55</v>
      </c>
      <c r="B75" s="1">
        <v>14750000</v>
      </c>
      <c r="C75">
        <v>0</v>
      </c>
      <c r="D75">
        <v>0</v>
      </c>
      <c r="E75">
        <v>1</v>
      </c>
    </row>
    <row r="76" spans="1:5" x14ac:dyDescent="0.3">
      <c r="A76">
        <v>30</v>
      </c>
      <c r="B76" s="1">
        <v>2550000</v>
      </c>
      <c r="C76">
        <v>1</v>
      </c>
      <c r="D76">
        <v>1</v>
      </c>
      <c r="E76">
        <v>0</v>
      </c>
    </row>
    <row r="77" spans="1:5" x14ac:dyDescent="0.3">
      <c r="A77">
        <v>33</v>
      </c>
      <c r="B77" s="1">
        <v>6400000</v>
      </c>
      <c r="C77">
        <v>0</v>
      </c>
      <c r="D77">
        <v>0</v>
      </c>
      <c r="E77">
        <v>1</v>
      </c>
    </row>
    <row r="78" spans="1:5" x14ac:dyDescent="0.3">
      <c r="A78">
        <v>29</v>
      </c>
      <c r="B78" s="1">
        <v>1320000</v>
      </c>
      <c r="C78">
        <v>1</v>
      </c>
      <c r="D78">
        <v>1</v>
      </c>
      <c r="E78">
        <v>0</v>
      </c>
    </row>
    <row r="79" spans="1:5" x14ac:dyDescent="0.3">
      <c r="A79">
        <v>46</v>
      </c>
      <c r="B79" s="1">
        <v>1830000</v>
      </c>
      <c r="C79">
        <v>1</v>
      </c>
      <c r="D79">
        <v>1</v>
      </c>
      <c r="E79">
        <v>0</v>
      </c>
    </row>
    <row r="80" spans="1:5" x14ac:dyDescent="0.3">
      <c r="A80">
        <v>25</v>
      </c>
      <c r="B80" s="1">
        <v>6960000</v>
      </c>
      <c r="C80">
        <v>0</v>
      </c>
      <c r="D80">
        <v>0</v>
      </c>
      <c r="E80">
        <v>1</v>
      </c>
    </row>
    <row r="81" spans="1:5" x14ac:dyDescent="0.3">
      <c r="A81">
        <v>30</v>
      </c>
      <c r="B81" s="1">
        <v>8540000</v>
      </c>
      <c r="C81">
        <v>0</v>
      </c>
      <c r="D81">
        <v>0</v>
      </c>
      <c r="E81">
        <v>1</v>
      </c>
    </row>
    <row r="82" spans="1:5" x14ac:dyDescent="0.3">
      <c r="A82">
        <v>62</v>
      </c>
      <c r="B82" s="1">
        <v>4170000</v>
      </c>
      <c r="C82">
        <v>1</v>
      </c>
      <c r="D82">
        <v>1</v>
      </c>
      <c r="E82">
        <v>0</v>
      </c>
    </row>
    <row r="83" spans="1:5" x14ac:dyDescent="0.3">
      <c r="A83">
        <v>38</v>
      </c>
      <c r="B83" s="1">
        <v>5940000</v>
      </c>
      <c r="C83">
        <v>0</v>
      </c>
      <c r="D83">
        <v>1</v>
      </c>
      <c r="E83">
        <v>0</v>
      </c>
    </row>
    <row r="84" spans="1:5" x14ac:dyDescent="0.3">
      <c r="A84">
        <v>36</v>
      </c>
      <c r="B84" s="1">
        <v>1310000</v>
      </c>
      <c r="C84">
        <v>1</v>
      </c>
      <c r="D84">
        <v>1</v>
      </c>
      <c r="E84">
        <v>0</v>
      </c>
    </row>
    <row r="85" spans="1:5" x14ac:dyDescent="0.3">
      <c r="A85">
        <v>57</v>
      </c>
      <c r="B85" s="1">
        <v>8310000.0000000009</v>
      </c>
      <c r="C85">
        <v>0</v>
      </c>
      <c r="D85">
        <v>1</v>
      </c>
      <c r="E85">
        <v>1</v>
      </c>
    </row>
    <row r="86" spans="1:5" x14ac:dyDescent="0.3">
      <c r="A86">
        <v>46</v>
      </c>
      <c r="B86" s="1">
        <v>8279999.9999999991</v>
      </c>
      <c r="C86">
        <v>0</v>
      </c>
      <c r="D86">
        <v>0</v>
      </c>
      <c r="E86">
        <v>1</v>
      </c>
    </row>
    <row r="87" spans="1:5" x14ac:dyDescent="0.3">
      <c r="A87">
        <v>25</v>
      </c>
      <c r="B87" s="1">
        <v>2500000</v>
      </c>
      <c r="C87">
        <v>1</v>
      </c>
      <c r="D87">
        <v>1</v>
      </c>
      <c r="E87">
        <v>0</v>
      </c>
    </row>
    <row r="88" spans="1:5" x14ac:dyDescent="0.3">
      <c r="A88">
        <v>23</v>
      </c>
      <c r="B88" s="1">
        <v>8140000.0000000009</v>
      </c>
      <c r="C88">
        <v>0</v>
      </c>
      <c r="D88">
        <v>1</v>
      </c>
      <c r="E88">
        <v>1</v>
      </c>
    </row>
    <row r="89" spans="1:5" x14ac:dyDescent="0.3">
      <c r="A89">
        <v>27</v>
      </c>
      <c r="B89" s="1">
        <v>8830000</v>
      </c>
      <c r="C89">
        <v>0</v>
      </c>
      <c r="D89">
        <v>0</v>
      </c>
      <c r="E89">
        <v>1</v>
      </c>
    </row>
    <row r="90" spans="1:5" x14ac:dyDescent="0.3">
      <c r="A90">
        <v>27</v>
      </c>
      <c r="B90" s="1">
        <v>3730000</v>
      </c>
      <c r="C90">
        <v>1</v>
      </c>
      <c r="D90">
        <v>1</v>
      </c>
      <c r="E90">
        <v>0</v>
      </c>
    </row>
    <row r="91" spans="1:5" x14ac:dyDescent="0.3">
      <c r="A91">
        <v>25</v>
      </c>
      <c r="B91" s="1">
        <v>14000000</v>
      </c>
      <c r="C91">
        <v>1</v>
      </c>
      <c r="D91">
        <v>1</v>
      </c>
      <c r="E91">
        <v>0</v>
      </c>
    </row>
    <row r="92" spans="1:5" x14ac:dyDescent="0.3">
      <c r="A92">
        <v>55</v>
      </c>
      <c r="B92" s="1">
        <v>7190000</v>
      </c>
      <c r="C92">
        <v>0</v>
      </c>
      <c r="D92">
        <v>1</v>
      </c>
      <c r="E92">
        <v>1</v>
      </c>
    </row>
    <row r="93" spans="1:5" x14ac:dyDescent="0.3">
      <c r="A93">
        <v>52</v>
      </c>
      <c r="B93" s="1">
        <v>8359999.9999999991</v>
      </c>
      <c r="C93">
        <v>0</v>
      </c>
      <c r="D93">
        <v>0</v>
      </c>
      <c r="E93">
        <v>1</v>
      </c>
    </row>
    <row r="94" spans="1:5" x14ac:dyDescent="0.3">
      <c r="A94">
        <v>32</v>
      </c>
      <c r="B94" s="1">
        <v>5650000</v>
      </c>
      <c r="C94">
        <v>0</v>
      </c>
      <c r="D94">
        <v>0</v>
      </c>
      <c r="E94">
        <v>0</v>
      </c>
    </row>
    <row r="95" spans="1:5" x14ac:dyDescent="0.3">
      <c r="A95">
        <v>29</v>
      </c>
      <c r="B95" s="1">
        <v>3850000</v>
      </c>
      <c r="C95">
        <v>1</v>
      </c>
      <c r="D95">
        <v>1</v>
      </c>
      <c r="E95">
        <v>0</v>
      </c>
    </row>
    <row r="96" spans="1:5" x14ac:dyDescent="0.3">
      <c r="A96">
        <v>51</v>
      </c>
      <c r="B96" s="1">
        <v>11520000</v>
      </c>
      <c r="C96">
        <v>1</v>
      </c>
      <c r="D96">
        <v>1</v>
      </c>
      <c r="E96">
        <v>0</v>
      </c>
    </row>
    <row r="97" spans="1:5" x14ac:dyDescent="0.3">
      <c r="A97">
        <v>48</v>
      </c>
      <c r="B97" s="1">
        <v>8080000</v>
      </c>
      <c r="C97">
        <v>1</v>
      </c>
      <c r="D97">
        <v>0</v>
      </c>
      <c r="E97">
        <v>1</v>
      </c>
    </row>
    <row r="98" spans="1:5" x14ac:dyDescent="0.3">
      <c r="A98">
        <v>26</v>
      </c>
      <c r="B98" s="1">
        <v>7810000</v>
      </c>
      <c r="C98">
        <v>0</v>
      </c>
      <c r="D98">
        <v>0</v>
      </c>
      <c r="E98">
        <v>1</v>
      </c>
    </row>
    <row r="99" spans="1:5" x14ac:dyDescent="0.3">
      <c r="A99">
        <v>18</v>
      </c>
      <c r="B99" s="1">
        <v>12500000</v>
      </c>
      <c r="C99">
        <v>1</v>
      </c>
      <c r="D99">
        <v>1</v>
      </c>
      <c r="E99">
        <v>0</v>
      </c>
    </row>
    <row r="100" spans="1:5" x14ac:dyDescent="0.3">
      <c r="A100">
        <v>52</v>
      </c>
      <c r="B100" s="1">
        <v>7740000</v>
      </c>
      <c r="C100">
        <v>0</v>
      </c>
      <c r="D100">
        <v>0</v>
      </c>
      <c r="E100">
        <v>1</v>
      </c>
    </row>
    <row r="101" spans="1:5" x14ac:dyDescent="0.3">
      <c r="A101">
        <v>47</v>
      </c>
      <c r="B101" s="1">
        <v>6470000</v>
      </c>
      <c r="C101">
        <v>0</v>
      </c>
      <c r="D101">
        <v>0</v>
      </c>
      <c r="E101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0EE1-DC71-497F-BB90-2B67FCF69173}">
  <sheetPr codeName="Sheet557951X765"/>
  <dimension ref="A1:E85"/>
  <sheetViews>
    <sheetView workbookViewId="0">
      <selection sqref="A1:E85"/>
    </sheetView>
  </sheetViews>
  <sheetFormatPr defaultRowHeight="14.4" x14ac:dyDescent="0.3"/>
  <cols>
    <col min="1" max="1" width="6.109375" customWidth="1"/>
    <col min="2" max="2" width="17.109375" customWidth="1"/>
    <col min="3" max="3" width="11.5546875" customWidth="1"/>
    <col min="4" max="4" width="16.21875" customWidth="1"/>
    <col min="5" max="5" width="13.5546875" customWidth="1"/>
  </cols>
  <sheetData>
    <row r="1" spans="1:5" x14ac:dyDescent="0.3">
      <c r="A1" s="74" t="s">
        <v>1</v>
      </c>
      <c r="B1" s="74" t="s">
        <v>0</v>
      </c>
      <c r="C1" s="74" t="s">
        <v>3</v>
      </c>
      <c r="D1" s="74" t="s">
        <v>4</v>
      </c>
      <c r="E1" s="74" t="s">
        <v>2</v>
      </c>
    </row>
    <row r="2" spans="1:5" x14ac:dyDescent="0.3">
      <c r="A2" s="12">
        <v>40</v>
      </c>
      <c r="B2" s="13">
        <v>2640000</v>
      </c>
      <c r="C2" s="12">
        <v>1</v>
      </c>
      <c r="D2" s="12">
        <v>1</v>
      </c>
      <c r="E2" s="12">
        <v>0</v>
      </c>
    </row>
    <row r="3" spans="1:5" x14ac:dyDescent="0.3">
      <c r="A3" s="12">
        <v>45</v>
      </c>
      <c r="B3" s="13">
        <v>10300000</v>
      </c>
      <c r="C3" s="12">
        <v>0</v>
      </c>
      <c r="D3" s="12">
        <v>1</v>
      </c>
      <c r="E3" s="12">
        <v>0</v>
      </c>
    </row>
    <row r="4" spans="1:5" x14ac:dyDescent="0.3">
      <c r="A4" s="12">
        <v>34</v>
      </c>
      <c r="B4" s="13">
        <v>3420000</v>
      </c>
      <c r="C4" s="12">
        <v>1</v>
      </c>
      <c r="D4" s="12">
        <v>0</v>
      </c>
      <c r="E4" s="12">
        <v>0</v>
      </c>
    </row>
    <row r="5" spans="1:5" x14ac:dyDescent="0.3">
      <c r="A5" s="12">
        <v>32</v>
      </c>
      <c r="B5" s="13">
        <v>8070000</v>
      </c>
      <c r="C5" s="12">
        <v>0</v>
      </c>
      <c r="D5" s="12">
        <v>0</v>
      </c>
      <c r="E5" s="12">
        <v>1</v>
      </c>
    </row>
    <row r="6" spans="1:5" x14ac:dyDescent="0.3">
      <c r="A6" s="12">
        <v>29</v>
      </c>
      <c r="B6" s="13">
        <v>3600000</v>
      </c>
      <c r="C6" s="12">
        <v>1</v>
      </c>
      <c r="D6" s="12">
        <v>1</v>
      </c>
      <c r="E6" s="12">
        <v>0</v>
      </c>
    </row>
    <row r="7" spans="1:5" x14ac:dyDescent="0.3">
      <c r="A7" s="12">
        <v>59</v>
      </c>
      <c r="B7" s="13">
        <v>5260000</v>
      </c>
      <c r="C7" s="12">
        <v>1</v>
      </c>
      <c r="D7" s="12">
        <v>0</v>
      </c>
      <c r="E7" s="12">
        <v>0</v>
      </c>
    </row>
    <row r="8" spans="1:5" x14ac:dyDescent="0.3">
      <c r="A8" s="12">
        <v>26</v>
      </c>
      <c r="B8" s="13">
        <v>5350000</v>
      </c>
      <c r="C8" s="12">
        <v>0</v>
      </c>
      <c r="D8" s="12">
        <v>1</v>
      </c>
      <c r="E8" s="12">
        <v>0</v>
      </c>
    </row>
    <row r="9" spans="1:5" x14ac:dyDescent="0.3">
      <c r="A9" s="12">
        <v>19</v>
      </c>
      <c r="B9" s="13">
        <v>8400000</v>
      </c>
      <c r="C9" s="12">
        <v>0</v>
      </c>
      <c r="D9" s="12">
        <v>0</v>
      </c>
      <c r="E9" s="12">
        <v>1</v>
      </c>
    </row>
    <row r="10" spans="1:5" x14ac:dyDescent="0.3">
      <c r="A10" s="12">
        <v>51</v>
      </c>
      <c r="B10" s="13">
        <v>5170000</v>
      </c>
      <c r="C10" s="12">
        <v>1</v>
      </c>
      <c r="D10" s="12">
        <v>1</v>
      </c>
      <c r="E10" s="12">
        <v>0</v>
      </c>
    </row>
    <row r="11" spans="1:5" x14ac:dyDescent="0.3">
      <c r="A11" s="12">
        <v>20</v>
      </c>
      <c r="B11" s="13">
        <v>810000</v>
      </c>
      <c r="C11" s="12">
        <v>1</v>
      </c>
      <c r="D11" s="12">
        <v>1</v>
      </c>
      <c r="E11" s="12">
        <v>0</v>
      </c>
    </row>
    <row r="12" spans="1:5" x14ac:dyDescent="0.3">
      <c r="A12" s="12">
        <v>46</v>
      </c>
      <c r="B12" s="13">
        <v>1130000</v>
      </c>
      <c r="C12" s="12">
        <v>1</v>
      </c>
      <c r="D12" s="12">
        <v>1</v>
      </c>
      <c r="E12" s="12">
        <v>0</v>
      </c>
    </row>
    <row r="13" spans="1:5" x14ac:dyDescent="0.3">
      <c r="A13" s="12">
        <v>26</v>
      </c>
      <c r="B13" s="13">
        <v>1170000</v>
      </c>
      <c r="C13" s="12">
        <v>0</v>
      </c>
      <c r="D13" s="12">
        <v>1</v>
      </c>
      <c r="E13" s="12">
        <v>0</v>
      </c>
    </row>
    <row r="14" spans="1:5" x14ac:dyDescent="0.3">
      <c r="A14" s="12">
        <v>60</v>
      </c>
      <c r="B14" s="13">
        <v>6910000</v>
      </c>
      <c r="C14" s="12">
        <v>0</v>
      </c>
      <c r="D14" s="12">
        <v>0</v>
      </c>
      <c r="E14" s="12">
        <v>0</v>
      </c>
    </row>
    <row r="15" spans="1:5" x14ac:dyDescent="0.3">
      <c r="A15" s="12">
        <v>60</v>
      </c>
      <c r="B15" s="13">
        <v>1330000</v>
      </c>
      <c r="C15" s="12">
        <v>0</v>
      </c>
      <c r="D15" s="12">
        <v>1</v>
      </c>
      <c r="E15" s="12">
        <v>0</v>
      </c>
    </row>
    <row r="16" spans="1:5" x14ac:dyDescent="0.3">
      <c r="A16" s="12">
        <v>23</v>
      </c>
      <c r="B16" s="13">
        <v>380000</v>
      </c>
      <c r="C16" s="12">
        <v>1</v>
      </c>
      <c r="D16" s="12">
        <v>1</v>
      </c>
      <c r="E16" s="12">
        <v>0</v>
      </c>
    </row>
    <row r="17" spans="1:5" x14ac:dyDescent="0.3">
      <c r="A17" s="12">
        <v>53</v>
      </c>
      <c r="B17" s="13">
        <v>1120000</v>
      </c>
      <c r="C17" s="12">
        <v>1</v>
      </c>
      <c r="D17" s="12">
        <v>1</v>
      </c>
      <c r="E17" s="12">
        <v>0</v>
      </c>
    </row>
    <row r="18" spans="1:5" x14ac:dyDescent="0.3">
      <c r="A18" s="12">
        <v>49</v>
      </c>
      <c r="B18" s="13">
        <v>1720000</v>
      </c>
      <c r="C18" s="12">
        <v>1</v>
      </c>
      <c r="D18" s="12">
        <v>1</v>
      </c>
      <c r="E18" s="12">
        <v>0</v>
      </c>
    </row>
    <row r="19" spans="1:5" x14ac:dyDescent="0.3">
      <c r="A19" s="12">
        <v>26</v>
      </c>
      <c r="B19" s="13">
        <v>4530000</v>
      </c>
      <c r="C19" s="12">
        <v>1</v>
      </c>
      <c r="D19" s="12">
        <v>0</v>
      </c>
      <c r="E19" s="12">
        <v>0</v>
      </c>
    </row>
    <row r="20" spans="1:5" x14ac:dyDescent="0.3">
      <c r="A20" s="12">
        <v>29</v>
      </c>
      <c r="B20" s="13">
        <v>8470000</v>
      </c>
      <c r="C20" s="12">
        <v>1</v>
      </c>
      <c r="D20" s="12">
        <v>0</v>
      </c>
      <c r="E20" s="12">
        <v>1</v>
      </c>
    </row>
    <row r="21" spans="1:5" x14ac:dyDescent="0.3">
      <c r="A21" s="12">
        <v>54</v>
      </c>
      <c r="B21" s="13">
        <v>6950000</v>
      </c>
      <c r="C21" s="12">
        <v>0</v>
      </c>
      <c r="D21" s="12">
        <v>0</v>
      </c>
      <c r="E21" s="12">
        <v>0</v>
      </c>
    </row>
    <row r="22" spans="1:5" x14ac:dyDescent="0.3">
      <c r="A22" s="12">
        <v>47</v>
      </c>
      <c r="B22" s="13">
        <v>650000</v>
      </c>
      <c r="C22" s="12">
        <v>0</v>
      </c>
      <c r="D22" s="12">
        <v>1</v>
      </c>
      <c r="E22" s="12">
        <v>0</v>
      </c>
    </row>
    <row r="23" spans="1:5" x14ac:dyDescent="0.3">
      <c r="A23" s="12">
        <v>62</v>
      </c>
      <c r="B23" s="13">
        <v>5430000</v>
      </c>
      <c r="C23" s="12">
        <v>0</v>
      </c>
      <c r="D23" s="12">
        <v>0</v>
      </c>
      <c r="E23" s="12">
        <v>0</v>
      </c>
    </row>
    <row r="24" spans="1:5" x14ac:dyDescent="0.3">
      <c r="A24" s="12">
        <v>46</v>
      </c>
      <c r="B24" s="13">
        <v>7120000</v>
      </c>
      <c r="C24" s="12">
        <v>1</v>
      </c>
      <c r="D24" s="12">
        <v>0</v>
      </c>
      <c r="E24" s="12">
        <v>1</v>
      </c>
    </row>
    <row r="25" spans="1:5" x14ac:dyDescent="0.3">
      <c r="A25" s="12">
        <v>51</v>
      </c>
      <c r="B25" s="13">
        <v>5240000</v>
      </c>
      <c r="C25" s="12">
        <v>0</v>
      </c>
      <c r="D25" s="12">
        <v>0</v>
      </c>
      <c r="E25" s="12">
        <v>0</v>
      </c>
    </row>
    <row r="26" spans="1:5" x14ac:dyDescent="0.3">
      <c r="A26" s="12">
        <v>42</v>
      </c>
      <c r="B26" s="13">
        <v>6920000</v>
      </c>
      <c r="C26" s="12">
        <v>0</v>
      </c>
      <c r="D26" s="12">
        <v>0</v>
      </c>
      <c r="E26" s="12">
        <v>1</v>
      </c>
    </row>
    <row r="27" spans="1:5" x14ac:dyDescent="0.3">
      <c r="A27" s="12">
        <v>60</v>
      </c>
      <c r="B27" s="13">
        <v>1200000</v>
      </c>
      <c r="C27" s="12">
        <v>1</v>
      </c>
      <c r="D27" s="12">
        <v>1</v>
      </c>
      <c r="E27" s="12">
        <v>0</v>
      </c>
    </row>
    <row r="28" spans="1:5" x14ac:dyDescent="0.3">
      <c r="A28" s="12">
        <v>18</v>
      </c>
      <c r="B28" s="13">
        <v>510000</v>
      </c>
      <c r="C28" s="12">
        <v>1</v>
      </c>
      <c r="D28" s="12">
        <v>1</v>
      </c>
      <c r="E28" s="12">
        <v>0</v>
      </c>
    </row>
    <row r="29" spans="1:5" x14ac:dyDescent="0.3">
      <c r="A29" s="12">
        <v>61</v>
      </c>
      <c r="B29" s="13">
        <v>40000</v>
      </c>
      <c r="C29" s="12">
        <v>1</v>
      </c>
      <c r="D29" s="12">
        <v>1</v>
      </c>
      <c r="E29" s="12">
        <v>0</v>
      </c>
    </row>
    <row r="30" spans="1:5" x14ac:dyDescent="0.3">
      <c r="A30" s="12">
        <v>26</v>
      </c>
      <c r="B30" s="13">
        <v>7400000</v>
      </c>
      <c r="C30" s="12">
        <v>1</v>
      </c>
      <c r="D30" s="12">
        <v>0</v>
      </c>
      <c r="E30" s="12">
        <v>1</v>
      </c>
    </row>
    <row r="31" spans="1:5" x14ac:dyDescent="0.3">
      <c r="A31" s="12">
        <v>37</v>
      </c>
      <c r="B31" s="13">
        <v>8359999.9999999991</v>
      </c>
      <c r="C31" s="12">
        <v>0</v>
      </c>
      <c r="D31" s="12">
        <v>0</v>
      </c>
      <c r="E31" s="12">
        <v>1</v>
      </c>
    </row>
    <row r="32" spans="1:5" x14ac:dyDescent="0.3">
      <c r="A32" s="12">
        <v>60</v>
      </c>
      <c r="B32" s="13">
        <v>8400000</v>
      </c>
      <c r="C32" s="12">
        <v>0</v>
      </c>
      <c r="D32" s="12">
        <v>0</v>
      </c>
      <c r="E32" s="12">
        <v>1</v>
      </c>
    </row>
    <row r="33" spans="1:5" x14ac:dyDescent="0.3">
      <c r="A33" s="12">
        <v>45</v>
      </c>
      <c r="B33" s="13">
        <v>7010000</v>
      </c>
      <c r="C33" s="12">
        <v>0</v>
      </c>
      <c r="D33" s="12">
        <v>0</v>
      </c>
      <c r="E33" s="12">
        <v>1</v>
      </c>
    </row>
    <row r="34" spans="1:5" x14ac:dyDescent="0.3">
      <c r="A34" s="12">
        <v>59</v>
      </c>
      <c r="B34" s="13">
        <v>5350000</v>
      </c>
      <c r="C34" s="12">
        <v>1</v>
      </c>
      <c r="D34" s="12">
        <v>0</v>
      </c>
      <c r="E34" s="12">
        <v>0</v>
      </c>
    </row>
    <row r="35" spans="1:5" x14ac:dyDescent="0.3">
      <c r="A35" s="12">
        <v>42</v>
      </c>
      <c r="B35" s="13">
        <v>8600000</v>
      </c>
      <c r="C35" s="12">
        <v>0</v>
      </c>
      <c r="D35" s="12">
        <v>0</v>
      </c>
      <c r="E35" s="12">
        <v>1</v>
      </c>
    </row>
    <row r="36" spans="1:5" x14ac:dyDescent="0.3">
      <c r="A36" s="12">
        <v>55</v>
      </c>
      <c r="B36" s="13">
        <v>7130000</v>
      </c>
      <c r="C36" s="12">
        <v>0</v>
      </c>
      <c r="D36" s="12">
        <v>0</v>
      </c>
      <c r="E36" s="12">
        <v>1</v>
      </c>
    </row>
    <row r="37" spans="1:5" x14ac:dyDescent="0.3">
      <c r="A37" s="12">
        <v>46</v>
      </c>
      <c r="B37" s="13">
        <v>2020000</v>
      </c>
      <c r="C37" s="12">
        <v>1</v>
      </c>
      <c r="D37" s="12">
        <v>1</v>
      </c>
      <c r="E37" s="12">
        <v>0</v>
      </c>
    </row>
    <row r="38" spans="1:5" x14ac:dyDescent="0.3">
      <c r="A38" s="12">
        <v>24</v>
      </c>
      <c r="B38" s="13">
        <v>6550000</v>
      </c>
      <c r="C38" s="12">
        <v>0</v>
      </c>
      <c r="D38" s="12">
        <v>1</v>
      </c>
      <c r="E38" s="12">
        <v>1</v>
      </c>
    </row>
    <row r="39" spans="1:5" x14ac:dyDescent="0.3">
      <c r="A39" s="12">
        <v>38</v>
      </c>
      <c r="B39" s="13">
        <v>1660000</v>
      </c>
      <c r="C39" s="12">
        <v>1</v>
      </c>
      <c r="D39" s="12">
        <v>0</v>
      </c>
      <c r="E39" s="12">
        <v>0</v>
      </c>
    </row>
    <row r="40" spans="1:5" x14ac:dyDescent="0.3">
      <c r="A40" s="12">
        <v>37</v>
      </c>
      <c r="B40" s="13">
        <v>1290000</v>
      </c>
      <c r="C40" s="12">
        <v>0</v>
      </c>
      <c r="D40" s="12">
        <v>1</v>
      </c>
      <c r="E40" s="12">
        <v>0</v>
      </c>
    </row>
    <row r="41" spans="1:5" x14ac:dyDescent="0.3">
      <c r="A41" s="12">
        <v>50</v>
      </c>
      <c r="B41" s="13">
        <v>7340000</v>
      </c>
      <c r="C41" s="12">
        <v>1</v>
      </c>
      <c r="D41" s="12">
        <v>0</v>
      </c>
      <c r="E41" s="12">
        <v>1</v>
      </c>
    </row>
    <row r="42" spans="1:5" x14ac:dyDescent="0.3">
      <c r="A42" s="12">
        <v>27</v>
      </c>
      <c r="B42" s="13">
        <v>3380000</v>
      </c>
      <c r="C42" s="12">
        <v>1</v>
      </c>
      <c r="D42" s="12">
        <v>1</v>
      </c>
      <c r="E42" s="12">
        <v>0</v>
      </c>
    </row>
    <row r="43" spans="1:5" x14ac:dyDescent="0.3">
      <c r="A43" s="12">
        <v>24</v>
      </c>
      <c r="B43" s="13">
        <v>7550000</v>
      </c>
      <c r="C43" s="12">
        <v>0</v>
      </c>
      <c r="D43" s="12">
        <v>0</v>
      </c>
      <c r="E43" s="12">
        <v>1</v>
      </c>
    </row>
    <row r="44" spans="1:5" x14ac:dyDescent="0.3">
      <c r="A44" s="12">
        <v>26</v>
      </c>
      <c r="B44" s="13">
        <v>2940000</v>
      </c>
      <c r="C44" s="12">
        <v>1</v>
      </c>
      <c r="D44" s="12">
        <v>1</v>
      </c>
      <c r="E44" s="12">
        <v>0</v>
      </c>
    </row>
    <row r="45" spans="1:5" x14ac:dyDescent="0.3">
      <c r="A45" s="12">
        <v>25</v>
      </c>
      <c r="B45" s="13">
        <v>6440000</v>
      </c>
      <c r="C45" s="12">
        <v>0</v>
      </c>
      <c r="D45" s="12">
        <v>0</v>
      </c>
      <c r="E45" s="12">
        <v>1</v>
      </c>
    </row>
    <row r="46" spans="1:5" x14ac:dyDescent="0.3">
      <c r="A46" s="12">
        <v>19</v>
      </c>
      <c r="B46" s="13">
        <v>5960000</v>
      </c>
      <c r="C46" s="12">
        <v>0</v>
      </c>
      <c r="D46" s="12">
        <v>0</v>
      </c>
      <c r="E46" s="12">
        <v>1</v>
      </c>
    </row>
    <row r="47" spans="1:5" x14ac:dyDescent="0.3">
      <c r="A47" s="12">
        <v>56</v>
      </c>
      <c r="B47" s="13">
        <v>2560000</v>
      </c>
      <c r="C47" s="12">
        <v>0</v>
      </c>
      <c r="D47" s="12">
        <v>1</v>
      </c>
      <c r="E47" s="12">
        <v>0</v>
      </c>
    </row>
    <row r="48" spans="1:5" x14ac:dyDescent="0.3">
      <c r="A48" s="12">
        <v>35</v>
      </c>
      <c r="B48" s="13">
        <v>7190000</v>
      </c>
      <c r="C48" s="12">
        <v>0</v>
      </c>
      <c r="D48" s="12">
        <v>0</v>
      </c>
      <c r="E48" s="12">
        <v>1</v>
      </c>
    </row>
    <row r="49" spans="1:5" x14ac:dyDescent="0.3">
      <c r="A49" s="12">
        <v>37</v>
      </c>
      <c r="B49" s="13">
        <v>570000</v>
      </c>
      <c r="C49" s="12">
        <v>1</v>
      </c>
      <c r="D49" s="12">
        <v>1</v>
      </c>
      <c r="E49" s="12">
        <v>0</v>
      </c>
    </row>
    <row r="50" spans="1:5" x14ac:dyDescent="0.3">
      <c r="A50" s="12">
        <v>38</v>
      </c>
      <c r="B50" s="13">
        <v>2560000</v>
      </c>
      <c r="C50" s="12">
        <v>1</v>
      </c>
      <c r="D50" s="12">
        <v>1</v>
      </c>
      <c r="E50" s="12">
        <v>0</v>
      </c>
    </row>
    <row r="51" spans="1:5" x14ac:dyDescent="0.3">
      <c r="A51" s="12">
        <v>44</v>
      </c>
      <c r="B51" s="13">
        <v>2840000</v>
      </c>
      <c r="C51" s="12">
        <v>1</v>
      </c>
      <c r="D51" s="12">
        <v>1</v>
      </c>
      <c r="E51" s="12">
        <v>0</v>
      </c>
    </row>
    <row r="52" spans="1:5" x14ac:dyDescent="0.3">
      <c r="A52" s="12">
        <v>40</v>
      </c>
      <c r="B52" s="13">
        <v>6970000</v>
      </c>
      <c r="C52" s="12">
        <v>0</v>
      </c>
      <c r="D52" s="12">
        <v>0</v>
      </c>
      <c r="E52" s="12">
        <v>1</v>
      </c>
    </row>
    <row r="53" spans="1:5" x14ac:dyDescent="0.3">
      <c r="A53" s="12">
        <v>51</v>
      </c>
      <c r="B53" s="13">
        <v>2420000</v>
      </c>
      <c r="C53" s="12">
        <v>1</v>
      </c>
      <c r="D53" s="12">
        <v>1</v>
      </c>
      <c r="E53" s="12">
        <v>0</v>
      </c>
    </row>
    <row r="54" spans="1:5" x14ac:dyDescent="0.3">
      <c r="A54" s="12">
        <v>22</v>
      </c>
      <c r="B54" s="13">
        <v>2560000</v>
      </c>
      <c r="C54" s="12">
        <v>1</v>
      </c>
      <c r="D54" s="12">
        <v>1</v>
      </c>
      <c r="E54" s="12">
        <v>0</v>
      </c>
    </row>
    <row r="55" spans="1:5" x14ac:dyDescent="0.3">
      <c r="A55" s="12">
        <v>42</v>
      </c>
      <c r="B55" s="13">
        <v>3000000</v>
      </c>
      <c r="C55" s="12">
        <v>1</v>
      </c>
      <c r="D55" s="12">
        <v>1</v>
      </c>
      <c r="E55" s="12">
        <v>0</v>
      </c>
    </row>
    <row r="56" spans="1:5" x14ac:dyDescent="0.3">
      <c r="A56" s="12">
        <v>22</v>
      </c>
      <c r="B56" s="13">
        <v>8220000.0000000009</v>
      </c>
      <c r="C56" s="12">
        <v>0</v>
      </c>
      <c r="D56" s="12">
        <v>0</v>
      </c>
      <c r="E56" s="12">
        <v>1</v>
      </c>
    </row>
    <row r="57" spans="1:5" x14ac:dyDescent="0.3">
      <c r="A57" s="12">
        <v>49</v>
      </c>
      <c r="B57" s="13">
        <v>930000</v>
      </c>
      <c r="C57" s="12">
        <v>1</v>
      </c>
      <c r="D57" s="12">
        <v>1</v>
      </c>
      <c r="E57" s="12">
        <v>0</v>
      </c>
    </row>
    <row r="58" spans="1:5" x14ac:dyDescent="0.3">
      <c r="A58" s="12">
        <v>51</v>
      </c>
      <c r="B58" s="13">
        <v>8230000</v>
      </c>
      <c r="C58" s="12">
        <v>0</v>
      </c>
      <c r="D58" s="12">
        <v>0</v>
      </c>
      <c r="E58" s="12">
        <v>1</v>
      </c>
    </row>
    <row r="59" spans="1:5" x14ac:dyDescent="0.3">
      <c r="A59" s="12">
        <v>20</v>
      </c>
      <c r="B59" s="13">
        <v>910000</v>
      </c>
      <c r="C59" s="12">
        <v>1</v>
      </c>
      <c r="D59" s="12">
        <v>1</v>
      </c>
      <c r="E59" s="12">
        <v>0</v>
      </c>
    </row>
    <row r="60" spans="1:5" x14ac:dyDescent="0.3">
      <c r="A60" s="12">
        <v>33</v>
      </c>
      <c r="B60" s="13">
        <v>4530000</v>
      </c>
      <c r="C60" s="12">
        <v>1</v>
      </c>
      <c r="D60" s="12">
        <v>1</v>
      </c>
      <c r="E60" s="12">
        <v>0</v>
      </c>
    </row>
    <row r="61" spans="1:5" x14ac:dyDescent="0.3">
      <c r="A61" s="12">
        <v>53</v>
      </c>
      <c r="B61" s="13">
        <v>3560000</v>
      </c>
      <c r="C61" s="12">
        <v>1</v>
      </c>
      <c r="D61" s="12">
        <v>1</v>
      </c>
      <c r="E61" s="12">
        <v>0</v>
      </c>
    </row>
    <row r="62" spans="1:5" x14ac:dyDescent="0.3">
      <c r="A62" s="12">
        <v>18</v>
      </c>
      <c r="B62" s="13">
        <v>1520000</v>
      </c>
      <c r="C62" s="12">
        <v>1</v>
      </c>
      <c r="D62" s="12">
        <v>1</v>
      </c>
      <c r="E62" s="12">
        <v>0</v>
      </c>
    </row>
    <row r="63" spans="1:5" x14ac:dyDescent="0.3">
      <c r="A63" s="12">
        <v>46</v>
      </c>
      <c r="B63" s="13">
        <v>4600000</v>
      </c>
      <c r="C63" s="12">
        <v>0</v>
      </c>
      <c r="D63" s="12">
        <v>1</v>
      </c>
      <c r="E63" s="12">
        <v>0</v>
      </c>
    </row>
    <row r="64" spans="1:5" x14ac:dyDescent="0.3">
      <c r="A64" s="12">
        <v>60</v>
      </c>
      <c r="B64" s="13">
        <v>6480000</v>
      </c>
      <c r="C64" s="12">
        <v>0</v>
      </c>
      <c r="D64" s="12">
        <v>0</v>
      </c>
      <c r="E64" s="12">
        <v>0</v>
      </c>
    </row>
    <row r="65" spans="1:5" x14ac:dyDescent="0.3">
      <c r="A65" s="12">
        <v>24</v>
      </c>
      <c r="B65" s="13">
        <v>3070000</v>
      </c>
      <c r="C65" s="12">
        <v>1</v>
      </c>
      <c r="D65" s="12">
        <v>1</v>
      </c>
      <c r="E65" s="12">
        <v>0</v>
      </c>
    </row>
    <row r="66" spans="1:5" x14ac:dyDescent="0.3">
      <c r="A66" s="12">
        <v>19</v>
      </c>
      <c r="B66" s="13">
        <v>3400000</v>
      </c>
      <c r="C66" s="12">
        <v>1</v>
      </c>
      <c r="D66" s="12">
        <v>1</v>
      </c>
      <c r="E66" s="12">
        <v>0</v>
      </c>
    </row>
    <row r="67" spans="1:5" x14ac:dyDescent="0.3">
      <c r="A67" s="12">
        <v>27</v>
      </c>
      <c r="B67" s="13">
        <v>7430000</v>
      </c>
      <c r="C67" s="12">
        <v>0</v>
      </c>
      <c r="D67" s="12">
        <v>1</v>
      </c>
      <c r="E67" s="12">
        <v>1</v>
      </c>
    </row>
    <row r="68" spans="1:5" x14ac:dyDescent="0.3">
      <c r="A68" s="12">
        <v>31</v>
      </c>
      <c r="B68" s="13">
        <v>4019999.9999999995</v>
      </c>
      <c r="C68" s="12">
        <v>1</v>
      </c>
      <c r="D68" s="12">
        <v>1</v>
      </c>
      <c r="E68" s="12">
        <v>0</v>
      </c>
    </row>
    <row r="69" spans="1:5" x14ac:dyDescent="0.3">
      <c r="A69" s="12">
        <v>60</v>
      </c>
      <c r="B69" s="13">
        <v>6020000</v>
      </c>
      <c r="C69" s="12">
        <v>0</v>
      </c>
      <c r="D69" s="12">
        <v>0</v>
      </c>
      <c r="E69" s="12">
        <v>0</v>
      </c>
    </row>
    <row r="70" spans="1:5" x14ac:dyDescent="0.3">
      <c r="A70" s="12">
        <v>24</v>
      </c>
      <c r="B70" s="13">
        <v>7010000</v>
      </c>
      <c r="C70" s="12">
        <v>0</v>
      </c>
      <c r="D70" s="12">
        <v>0</v>
      </c>
      <c r="E70" s="12">
        <v>1</v>
      </c>
    </row>
    <row r="71" spans="1:5" x14ac:dyDescent="0.3">
      <c r="A71" s="12">
        <v>28</v>
      </c>
      <c r="B71" s="13">
        <v>6360000</v>
      </c>
      <c r="C71" s="12">
        <v>1</v>
      </c>
      <c r="D71" s="12">
        <v>0</v>
      </c>
      <c r="E71" s="12">
        <v>1</v>
      </c>
    </row>
    <row r="72" spans="1:5" x14ac:dyDescent="0.3">
      <c r="A72" s="12">
        <v>43</v>
      </c>
      <c r="B72" s="13">
        <v>8920000</v>
      </c>
      <c r="C72" s="12">
        <v>0</v>
      </c>
      <c r="D72" s="12">
        <v>0</v>
      </c>
      <c r="E72" s="12">
        <v>1</v>
      </c>
    </row>
    <row r="73" spans="1:5" x14ac:dyDescent="0.3">
      <c r="A73" s="12">
        <v>35</v>
      </c>
      <c r="B73" s="13">
        <v>3150000</v>
      </c>
      <c r="C73" s="12">
        <v>1</v>
      </c>
      <c r="D73" s="12">
        <v>1</v>
      </c>
      <c r="E73" s="12">
        <v>0</v>
      </c>
    </row>
    <row r="74" spans="1:5" x14ac:dyDescent="0.3">
      <c r="A74" s="12">
        <v>19</v>
      </c>
      <c r="B74" s="13">
        <v>6070000</v>
      </c>
      <c r="C74" s="12">
        <v>1</v>
      </c>
      <c r="D74" s="12">
        <v>0</v>
      </c>
      <c r="E74" s="12">
        <v>1</v>
      </c>
    </row>
    <row r="75" spans="1:5" x14ac:dyDescent="0.3">
      <c r="A75" s="12">
        <v>55</v>
      </c>
      <c r="B75" s="13">
        <v>14750000</v>
      </c>
      <c r="C75" s="12">
        <v>0</v>
      </c>
      <c r="D75" s="12">
        <v>0</v>
      </c>
      <c r="E75" s="12">
        <v>1</v>
      </c>
    </row>
    <row r="76" spans="1:5" x14ac:dyDescent="0.3">
      <c r="A76" s="12">
        <v>30</v>
      </c>
      <c r="B76" s="13">
        <v>2550000</v>
      </c>
      <c r="C76" s="12">
        <v>1</v>
      </c>
      <c r="D76" s="12">
        <v>1</v>
      </c>
      <c r="E76" s="12">
        <v>0</v>
      </c>
    </row>
    <row r="77" spans="1:5" x14ac:dyDescent="0.3">
      <c r="A77" s="12">
        <v>33</v>
      </c>
      <c r="B77" s="13">
        <v>6400000</v>
      </c>
      <c r="C77" s="12">
        <v>0</v>
      </c>
      <c r="D77" s="12">
        <v>0</v>
      </c>
      <c r="E77" s="12">
        <v>1</v>
      </c>
    </row>
    <row r="78" spans="1:5" x14ac:dyDescent="0.3">
      <c r="A78" s="12">
        <v>29</v>
      </c>
      <c r="B78" s="13">
        <v>1320000</v>
      </c>
      <c r="C78" s="12">
        <v>1</v>
      </c>
      <c r="D78" s="12">
        <v>1</v>
      </c>
      <c r="E78" s="12">
        <v>0</v>
      </c>
    </row>
    <row r="79" spans="1:5" x14ac:dyDescent="0.3">
      <c r="A79" s="12">
        <v>46</v>
      </c>
      <c r="B79" s="13">
        <v>1830000</v>
      </c>
      <c r="C79" s="12">
        <v>1</v>
      </c>
      <c r="D79" s="12">
        <v>1</v>
      </c>
      <c r="E79" s="12">
        <v>0</v>
      </c>
    </row>
    <row r="80" spans="1:5" x14ac:dyDescent="0.3">
      <c r="A80" s="12">
        <v>25</v>
      </c>
      <c r="B80" s="13">
        <v>6960000</v>
      </c>
      <c r="C80" s="12">
        <v>0</v>
      </c>
      <c r="D80" s="12">
        <v>0</v>
      </c>
      <c r="E80" s="12">
        <v>1</v>
      </c>
    </row>
    <row r="81" spans="1:5" x14ac:dyDescent="0.3">
      <c r="A81" s="12">
        <v>30</v>
      </c>
      <c r="B81" s="13">
        <v>8540000</v>
      </c>
      <c r="C81" s="12">
        <v>0</v>
      </c>
      <c r="D81" s="12">
        <v>0</v>
      </c>
      <c r="E81" s="12">
        <v>1</v>
      </c>
    </row>
    <row r="82" spans="1:5" x14ac:dyDescent="0.3">
      <c r="A82" s="12">
        <v>62</v>
      </c>
      <c r="B82" s="13">
        <v>4170000</v>
      </c>
      <c r="C82" s="12">
        <v>1</v>
      </c>
      <c r="D82" s="12">
        <v>1</v>
      </c>
      <c r="E82" s="12">
        <v>0</v>
      </c>
    </row>
    <row r="83" spans="1:5" x14ac:dyDescent="0.3">
      <c r="A83" s="12">
        <v>38</v>
      </c>
      <c r="B83" s="13">
        <v>5940000</v>
      </c>
      <c r="C83" s="12">
        <v>0</v>
      </c>
      <c r="D83" s="12">
        <v>1</v>
      </c>
      <c r="E83" s="12">
        <v>0</v>
      </c>
    </row>
    <row r="84" spans="1:5" x14ac:dyDescent="0.3">
      <c r="A84" s="12">
        <v>36</v>
      </c>
      <c r="B84" s="13">
        <v>1310000</v>
      </c>
      <c r="C84" s="12">
        <v>1</v>
      </c>
      <c r="D84" s="12">
        <v>1</v>
      </c>
      <c r="E84" s="12">
        <v>0</v>
      </c>
    </row>
    <row r="85" spans="1:5" x14ac:dyDescent="0.3">
      <c r="A85" s="12">
        <v>57</v>
      </c>
      <c r="B85" s="13">
        <v>8310000.0000000009</v>
      </c>
      <c r="C85" s="12">
        <v>0</v>
      </c>
      <c r="D85" s="12">
        <v>1</v>
      </c>
      <c r="E85" s="12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6C008-9E48-438D-8240-428D3D0929D6}">
  <sheetPr codeName="Sheet8"/>
  <dimension ref="A1:B70"/>
  <sheetViews>
    <sheetView workbookViewId="0"/>
  </sheetViews>
  <sheetFormatPr defaultRowHeight="14.4" x14ac:dyDescent="0.3"/>
  <sheetData>
    <row r="1" spans="1:2" x14ac:dyDescent="0.3">
      <c r="A1" s="23">
        <v>1</v>
      </c>
      <c r="B1" s="23">
        <v>1</v>
      </c>
    </row>
    <row r="2" spans="1:2" x14ac:dyDescent="0.3">
      <c r="A2" s="23">
        <v>0.97777777777777775</v>
      </c>
      <c r="B2" s="23">
        <v>1</v>
      </c>
    </row>
    <row r="3" spans="1:2" x14ac:dyDescent="0.3">
      <c r="A3" s="23">
        <v>0.95555555555555549</v>
      </c>
      <c r="B3" s="23">
        <v>1</v>
      </c>
    </row>
    <row r="4" spans="1:2" x14ac:dyDescent="0.3">
      <c r="A4" s="23">
        <v>0.93333333333333324</v>
      </c>
      <c r="B4" s="23">
        <v>1</v>
      </c>
    </row>
    <row r="5" spans="1:2" x14ac:dyDescent="0.3">
      <c r="A5" s="23">
        <v>0.91111111111111098</v>
      </c>
      <c r="B5" s="23">
        <v>1</v>
      </c>
    </row>
    <row r="6" spans="1:2" x14ac:dyDescent="0.3">
      <c r="A6" s="23">
        <v>0.88888888888888873</v>
      </c>
      <c r="B6" s="23">
        <v>1</v>
      </c>
    </row>
    <row r="7" spans="1:2" x14ac:dyDescent="0.3">
      <c r="A7" s="23">
        <v>0.86666666666666647</v>
      </c>
      <c r="B7" s="23">
        <v>1</v>
      </c>
    </row>
    <row r="8" spans="1:2" x14ac:dyDescent="0.3">
      <c r="A8" s="23">
        <v>0.84444444444444422</v>
      </c>
      <c r="B8" s="23">
        <v>1</v>
      </c>
    </row>
    <row r="9" spans="1:2" x14ac:dyDescent="0.3">
      <c r="A9" s="23">
        <v>0.82222222222222197</v>
      </c>
      <c r="B9" s="23">
        <v>1</v>
      </c>
    </row>
    <row r="10" spans="1:2" x14ac:dyDescent="0.3">
      <c r="A10" s="23">
        <v>0.79999999999999971</v>
      </c>
      <c r="B10" s="23">
        <v>1</v>
      </c>
    </row>
    <row r="11" spans="1:2" x14ac:dyDescent="0.3">
      <c r="A11" s="23">
        <v>0.77777777777777746</v>
      </c>
      <c r="B11" s="23">
        <v>1</v>
      </c>
    </row>
    <row r="12" spans="1:2" x14ac:dyDescent="0.3">
      <c r="A12" s="23">
        <v>0.7555555555555552</v>
      </c>
      <c r="B12" s="23">
        <v>1</v>
      </c>
    </row>
    <row r="13" spans="1:2" x14ac:dyDescent="0.3">
      <c r="A13" s="23">
        <v>0.73333333333333295</v>
      </c>
      <c r="B13" s="23">
        <v>1</v>
      </c>
    </row>
    <row r="14" spans="1:2" x14ac:dyDescent="0.3">
      <c r="A14" s="23">
        <v>0.71111111111111069</v>
      </c>
      <c r="B14" s="23">
        <v>1</v>
      </c>
    </row>
    <row r="15" spans="1:2" x14ac:dyDescent="0.3">
      <c r="A15" s="23">
        <v>0.68888888888888844</v>
      </c>
      <c r="B15" s="23">
        <v>1</v>
      </c>
    </row>
    <row r="16" spans="1:2" x14ac:dyDescent="0.3">
      <c r="A16" s="23">
        <v>0.66666666666666619</v>
      </c>
      <c r="B16" s="23">
        <v>1</v>
      </c>
    </row>
    <row r="17" spans="1:2" x14ac:dyDescent="0.3">
      <c r="A17" s="23">
        <v>0.64444444444444393</v>
      </c>
      <c r="B17" s="23">
        <v>1</v>
      </c>
    </row>
    <row r="18" spans="1:2" x14ac:dyDescent="0.3">
      <c r="A18" s="23">
        <v>0.62222222222222168</v>
      </c>
      <c r="B18" s="23">
        <v>1</v>
      </c>
    </row>
    <row r="19" spans="1:2" x14ac:dyDescent="0.3">
      <c r="A19" s="23">
        <v>0.59999999999999942</v>
      </c>
      <c r="B19" s="23">
        <v>1</v>
      </c>
    </row>
    <row r="20" spans="1:2" x14ac:dyDescent="0.3">
      <c r="A20" s="23">
        <v>0.57777777777777717</v>
      </c>
      <c r="B20" s="23">
        <v>1</v>
      </c>
    </row>
    <row r="21" spans="1:2" x14ac:dyDescent="0.3">
      <c r="A21" s="23">
        <v>0.55555555555555491</v>
      </c>
      <c r="B21" s="23">
        <v>1</v>
      </c>
    </row>
    <row r="22" spans="1:2" x14ac:dyDescent="0.3">
      <c r="A22" s="23">
        <v>0.53333333333333266</v>
      </c>
      <c r="B22" s="23">
        <v>1</v>
      </c>
    </row>
    <row r="23" spans="1:2" x14ac:dyDescent="0.3">
      <c r="A23" s="23">
        <v>0.51111111111111041</v>
      </c>
      <c r="B23" s="23">
        <v>1</v>
      </c>
    </row>
    <row r="24" spans="1:2" x14ac:dyDescent="0.3">
      <c r="A24" s="23">
        <v>0.48888888888888821</v>
      </c>
      <c r="B24" s="23">
        <v>1</v>
      </c>
    </row>
    <row r="25" spans="1:2" x14ac:dyDescent="0.3">
      <c r="A25" s="23">
        <v>0.46666666666666601</v>
      </c>
      <c r="B25" s="23">
        <v>1</v>
      </c>
    </row>
    <row r="26" spans="1:2" x14ac:dyDescent="0.3">
      <c r="A26" s="23">
        <v>0.44444444444444381</v>
      </c>
      <c r="B26" s="23">
        <v>1</v>
      </c>
    </row>
    <row r="27" spans="1:2" x14ac:dyDescent="0.3">
      <c r="A27" s="23">
        <v>0.42222222222222161</v>
      </c>
      <c r="B27" s="23">
        <v>1</v>
      </c>
    </row>
    <row r="28" spans="1:2" x14ac:dyDescent="0.3">
      <c r="A28" s="23">
        <v>0.39999999999999941</v>
      </c>
      <c r="B28" s="23">
        <v>1</v>
      </c>
    </row>
    <row r="29" spans="1:2" x14ac:dyDescent="0.3">
      <c r="A29" s="23">
        <v>0.37777777777777721</v>
      </c>
      <c r="B29" s="23">
        <v>1</v>
      </c>
    </row>
    <row r="30" spans="1:2" x14ac:dyDescent="0.3">
      <c r="A30" s="23">
        <v>0.35555555555555501</v>
      </c>
      <c r="B30" s="23">
        <v>1</v>
      </c>
    </row>
    <row r="31" spans="1:2" x14ac:dyDescent="0.3">
      <c r="A31" s="23">
        <v>0.33333333333333282</v>
      </c>
      <c r="B31" s="23">
        <v>1</v>
      </c>
    </row>
    <row r="32" spans="1:2" x14ac:dyDescent="0.3">
      <c r="A32" s="23">
        <v>0.31111111111111062</v>
      </c>
      <c r="B32" s="23">
        <v>1</v>
      </c>
    </row>
    <row r="33" spans="1:2" x14ac:dyDescent="0.3">
      <c r="A33" s="23">
        <v>0.28888888888888842</v>
      </c>
      <c r="B33" s="23">
        <v>1</v>
      </c>
    </row>
    <row r="34" spans="1:2" x14ac:dyDescent="0.3">
      <c r="A34" s="23">
        <v>0.26666666666666622</v>
      </c>
      <c r="B34" s="23">
        <v>1</v>
      </c>
    </row>
    <row r="35" spans="1:2" x14ac:dyDescent="0.3">
      <c r="A35" s="23">
        <v>0.24444444444444399</v>
      </c>
      <c r="B35" s="23">
        <v>1</v>
      </c>
    </row>
    <row r="36" spans="1:2" x14ac:dyDescent="0.3">
      <c r="A36" s="23">
        <v>0.22222222222222177</v>
      </c>
      <c r="B36" s="23">
        <v>1</v>
      </c>
    </row>
    <row r="37" spans="1:2" x14ac:dyDescent="0.3">
      <c r="A37" s="23">
        <v>0.19999999999999954</v>
      </c>
      <c r="B37" s="23">
        <v>1</v>
      </c>
    </row>
    <row r="38" spans="1:2" x14ac:dyDescent="0.3">
      <c r="A38" s="23">
        <v>0.17777777777777731</v>
      </c>
      <c r="B38" s="23">
        <v>1</v>
      </c>
    </row>
    <row r="39" spans="1:2" x14ac:dyDescent="0.3">
      <c r="A39" s="23">
        <v>0.15555555555555509</v>
      </c>
      <c r="B39" s="23">
        <v>1</v>
      </c>
    </row>
    <row r="40" spans="1:2" x14ac:dyDescent="0.3">
      <c r="A40" s="23">
        <v>0.13333333333333286</v>
      </c>
      <c r="B40" s="23">
        <v>1</v>
      </c>
    </row>
    <row r="41" spans="1:2" x14ac:dyDescent="0.3">
      <c r="A41" s="23">
        <v>0.11111111111111063</v>
      </c>
      <c r="B41" s="23">
        <v>1</v>
      </c>
    </row>
    <row r="42" spans="1:2" x14ac:dyDescent="0.3">
      <c r="A42" s="23">
        <v>8.8888888888888407E-2</v>
      </c>
      <c r="B42" s="23">
        <v>1</v>
      </c>
    </row>
    <row r="43" spans="1:2" x14ac:dyDescent="0.3">
      <c r="A43" s="23">
        <v>6.666666666666618E-2</v>
      </c>
      <c r="B43" s="23">
        <v>1</v>
      </c>
    </row>
    <row r="44" spans="1:2" x14ac:dyDescent="0.3">
      <c r="A44" s="23">
        <v>4.4444444444443953E-2</v>
      </c>
      <c r="B44" s="23">
        <v>1</v>
      </c>
    </row>
    <row r="45" spans="1:2" x14ac:dyDescent="0.3">
      <c r="A45" s="23">
        <v>2.222222222222173E-2</v>
      </c>
      <c r="B45" s="23">
        <v>1</v>
      </c>
    </row>
    <row r="46" spans="1:2" x14ac:dyDescent="0.3">
      <c r="A46" s="23">
        <v>-4.9266146717741321E-16</v>
      </c>
      <c r="B46" s="23">
        <v>1</v>
      </c>
    </row>
    <row r="47" spans="1:2" x14ac:dyDescent="0.3">
      <c r="A47" s="23">
        <v>-4.9266146717741321E-16</v>
      </c>
      <c r="B47" s="23">
        <v>0.95833333333333337</v>
      </c>
    </row>
    <row r="48" spans="1:2" x14ac:dyDescent="0.3">
      <c r="A48" s="23">
        <v>-4.9266146717741321E-16</v>
      </c>
      <c r="B48" s="23">
        <v>0.91666666666666674</v>
      </c>
    </row>
    <row r="49" spans="1:2" x14ac:dyDescent="0.3">
      <c r="A49" s="23">
        <v>-4.9266146717741321E-16</v>
      </c>
      <c r="B49" s="23">
        <v>0.87500000000000011</v>
      </c>
    </row>
    <row r="50" spans="1:2" x14ac:dyDescent="0.3">
      <c r="A50" s="23">
        <v>-4.9266146717741321E-16</v>
      </c>
      <c r="B50" s="23">
        <v>0.83333333333333348</v>
      </c>
    </row>
    <row r="51" spans="1:2" x14ac:dyDescent="0.3">
      <c r="A51" s="23">
        <v>-4.9266146717741321E-16</v>
      </c>
      <c r="B51" s="23">
        <v>0.79166666666666685</v>
      </c>
    </row>
    <row r="52" spans="1:2" x14ac:dyDescent="0.3">
      <c r="A52" s="23">
        <v>-4.9266146717741321E-16</v>
      </c>
      <c r="B52" s="23">
        <v>0.75000000000000022</v>
      </c>
    </row>
    <row r="53" spans="1:2" x14ac:dyDescent="0.3">
      <c r="A53" s="23">
        <v>-4.9266146717741321E-16</v>
      </c>
      <c r="B53" s="23">
        <v>0.70833333333333359</v>
      </c>
    </row>
    <row r="54" spans="1:2" x14ac:dyDescent="0.3">
      <c r="A54" s="23">
        <v>-4.9266146717741321E-16</v>
      </c>
      <c r="B54" s="23">
        <v>0.66666666666666696</v>
      </c>
    </row>
    <row r="55" spans="1:2" x14ac:dyDescent="0.3">
      <c r="A55" s="23">
        <v>-4.9266146717741321E-16</v>
      </c>
      <c r="B55" s="23">
        <v>0.62500000000000033</v>
      </c>
    </row>
    <row r="56" spans="1:2" x14ac:dyDescent="0.3">
      <c r="A56" s="23">
        <v>-4.9266146717741321E-16</v>
      </c>
      <c r="B56" s="23">
        <v>0.5833333333333337</v>
      </c>
    </row>
    <row r="57" spans="1:2" x14ac:dyDescent="0.3">
      <c r="A57" s="23">
        <v>-4.9266146717741321E-16</v>
      </c>
      <c r="B57" s="23">
        <v>0.54166666666666707</v>
      </c>
    </row>
    <row r="58" spans="1:2" x14ac:dyDescent="0.3">
      <c r="A58" s="23">
        <v>-4.9266146717741321E-16</v>
      </c>
      <c r="B58" s="23">
        <v>0.50000000000000044</v>
      </c>
    </row>
    <row r="59" spans="1:2" x14ac:dyDescent="0.3">
      <c r="A59" s="23">
        <v>-4.9266146717741321E-16</v>
      </c>
      <c r="B59" s="23">
        <v>0.45833333333333376</v>
      </c>
    </row>
    <row r="60" spans="1:2" x14ac:dyDescent="0.3">
      <c r="A60" s="23">
        <v>-4.9266146717741321E-16</v>
      </c>
      <c r="B60" s="23">
        <v>0.41666666666666707</v>
      </c>
    </row>
    <row r="61" spans="1:2" x14ac:dyDescent="0.3">
      <c r="A61" s="23">
        <v>-4.9266146717741321E-16</v>
      </c>
      <c r="B61" s="23">
        <v>0.37500000000000039</v>
      </c>
    </row>
    <row r="62" spans="1:2" x14ac:dyDescent="0.3">
      <c r="A62" s="23">
        <v>-4.9266146717741321E-16</v>
      </c>
      <c r="B62" s="23">
        <v>0.3333333333333337</v>
      </c>
    </row>
    <row r="63" spans="1:2" x14ac:dyDescent="0.3">
      <c r="A63" s="23">
        <v>-4.9266146717741321E-16</v>
      </c>
      <c r="B63" s="23">
        <v>0.29166666666666702</v>
      </c>
    </row>
    <row r="64" spans="1:2" x14ac:dyDescent="0.3">
      <c r="A64" s="23">
        <v>-4.9266146717741321E-16</v>
      </c>
      <c r="B64" s="23">
        <v>0.25000000000000033</v>
      </c>
    </row>
    <row r="65" spans="1:2" x14ac:dyDescent="0.3">
      <c r="A65" s="23">
        <v>-4.9266146717741321E-16</v>
      </c>
      <c r="B65" s="23">
        <v>0.20833333333333368</v>
      </c>
    </row>
    <row r="66" spans="1:2" x14ac:dyDescent="0.3">
      <c r="A66" s="23">
        <v>-4.9266146717741321E-16</v>
      </c>
      <c r="B66" s="23">
        <v>0.16666666666666702</v>
      </c>
    </row>
    <row r="67" spans="1:2" x14ac:dyDescent="0.3">
      <c r="A67" s="23">
        <v>-4.9266146717741321E-16</v>
      </c>
      <c r="B67" s="23">
        <v>0.12500000000000036</v>
      </c>
    </row>
    <row r="68" spans="1:2" x14ac:dyDescent="0.3">
      <c r="A68" s="23">
        <v>-4.9266146717741321E-16</v>
      </c>
      <c r="B68" s="23">
        <v>8.3333333333333703E-2</v>
      </c>
    </row>
    <row r="69" spans="1:2" x14ac:dyDescent="0.3">
      <c r="A69" s="23">
        <v>-4.9266146717741321E-16</v>
      </c>
      <c r="B69" s="23">
        <v>4.1666666666667039E-2</v>
      </c>
    </row>
    <row r="70" spans="1:2" x14ac:dyDescent="0.3">
      <c r="A70" s="23">
        <v>-4.9266146717741321E-16</v>
      </c>
      <c r="B70" s="23">
        <v>3.7470027081099033E-16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DAC4B-5085-455C-8010-26E91C17FAA0}">
  <sheetPr codeName="Sheet753342X765"/>
  <dimension ref="A1:I17"/>
  <sheetViews>
    <sheetView workbookViewId="0">
      <selection activeCell="I12" sqref="I12"/>
    </sheetView>
  </sheetViews>
  <sheetFormatPr defaultRowHeight="14.4" x14ac:dyDescent="0.3"/>
  <cols>
    <col min="1" max="1" width="7.44140625" style="24" customWidth="1"/>
    <col min="2" max="2" width="17.5546875" style="24" bestFit="1" customWidth="1"/>
    <col min="3" max="3" width="11.88671875" style="24" bestFit="1" customWidth="1"/>
    <col min="4" max="4" width="16.6640625" style="24" bestFit="1" customWidth="1"/>
    <col min="5" max="5" width="13.88671875" style="24" bestFit="1" customWidth="1"/>
    <col min="6" max="6" width="21.44140625" style="24" bestFit="1" customWidth="1"/>
    <col min="7" max="7" width="17.33203125" style="24" bestFit="1" customWidth="1"/>
    <col min="8" max="8" width="15.6640625" bestFit="1" customWidth="1"/>
    <col min="9" max="9" width="11.77734375" bestFit="1" customWidth="1"/>
  </cols>
  <sheetData>
    <row r="1" spans="1:9" x14ac:dyDescent="0.3">
      <c r="A1" s="58" t="s">
        <v>1</v>
      </c>
      <c r="B1" s="58" t="s">
        <v>0</v>
      </c>
      <c r="C1" s="58" t="s">
        <v>3</v>
      </c>
      <c r="D1" s="58" t="s">
        <v>4</v>
      </c>
      <c r="E1" s="58" t="s">
        <v>2</v>
      </c>
      <c r="F1" s="59" t="s">
        <v>104</v>
      </c>
      <c r="G1" s="58" t="s">
        <v>222</v>
      </c>
      <c r="H1" s="59" t="s">
        <v>259</v>
      </c>
      <c r="I1" s="58" t="s">
        <v>264</v>
      </c>
    </row>
    <row r="2" spans="1:9" x14ac:dyDescent="0.3">
      <c r="A2" s="60">
        <v>46</v>
      </c>
      <c r="B2" s="61">
        <v>8279999.9999999991</v>
      </c>
      <c r="C2" s="60">
        <v>0</v>
      </c>
      <c r="D2" s="60">
        <v>0</v>
      </c>
      <c r="E2" s="62">
        <v>1</v>
      </c>
      <c r="F2" s="53">
        <v>0.99999999999999978</v>
      </c>
      <c r="G2" s="63">
        <f xml:space="preserve"> Table2[[#This Row],[Qualification]] -Table2[[#This Row],[Pred(Qualification)]]</f>
        <v>0</v>
      </c>
      <c r="H2" s="53" t="s">
        <v>45</v>
      </c>
      <c r="I2" s="63">
        <f xml:space="preserve"> Table2[[#This Row],[Qualification]] - Table2[[#This Row],[Predicted class]]</f>
        <v>0</v>
      </c>
    </row>
    <row r="3" spans="1:9" x14ac:dyDescent="0.3">
      <c r="A3" s="60">
        <v>25</v>
      </c>
      <c r="B3" s="61">
        <v>2500000</v>
      </c>
      <c r="C3" s="60">
        <v>1</v>
      </c>
      <c r="D3" s="60">
        <v>1</v>
      </c>
      <c r="E3" s="62">
        <v>0</v>
      </c>
      <c r="F3" s="53">
        <v>2.2204460492503131E-16</v>
      </c>
      <c r="G3" s="63">
        <f xml:space="preserve"> Table2[[#This Row],[Qualification]] -Table2[[#This Row],[Pred(Qualification)]]</f>
        <v>-2.2204460492503131E-16</v>
      </c>
      <c r="H3" s="53" t="s">
        <v>43</v>
      </c>
      <c r="I3" s="63">
        <f xml:space="preserve"> Table2[[#This Row],[Qualification]] - Table2[[#This Row],[Predicted class]]</f>
        <v>0</v>
      </c>
    </row>
    <row r="4" spans="1:9" x14ac:dyDescent="0.3">
      <c r="A4" s="60">
        <v>23</v>
      </c>
      <c r="B4" s="61">
        <v>8140000.0000000009</v>
      </c>
      <c r="C4" s="60">
        <v>0</v>
      </c>
      <c r="D4" s="60">
        <v>1</v>
      </c>
      <c r="E4" s="62">
        <v>1</v>
      </c>
      <c r="F4" s="53">
        <v>0.99999999999999978</v>
      </c>
      <c r="G4" s="63">
        <f xml:space="preserve"> Table2[[#This Row],[Qualification]] -Table2[[#This Row],[Pred(Qualification)]]</f>
        <v>0</v>
      </c>
      <c r="H4" s="53" t="s">
        <v>45</v>
      </c>
      <c r="I4" s="63">
        <f xml:space="preserve"> Table2[[#This Row],[Qualification]] - Table2[[#This Row],[Predicted class]]</f>
        <v>0</v>
      </c>
    </row>
    <row r="5" spans="1:9" x14ac:dyDescent="0.3">
      <c r="A5" s="60">
        <v>27</v>
      </c>
      <c r="B5" s="61">
        <v>8830000</v>
      </c>
      <c r="C5" s="60">
        <v>0</v>
      </c>
      <c r="D5" s="60">
        <v>0</v>
      </c>
      <c r="E5" s="62">
        <v>1</v>
      </c>
      <c r="F5" s="53">
        <v>0.99999999999999978</v>
      </c>
      <c r="G5" s="63">
        <f xml:space="preserve"> Table2[[#This Row],[Qualification]] -Table2[[#This Row],[Pred(Qualification)]]</f>
        <v>0</v>
      </c>
      <c r="H5" s="53" t="s">
        <v>45</v>
      </c>
      <c r="I5" s="63">
        <f xml:space="preserve"> Table2[[#This Row],[Qualification]] - Table2[[#This Row],[Predicted class]]</f>
        <v>0</v>
      </c>
    </row>
    <row r="6" spans="1:9" x14ac:dyDescent="0.3">
      <c r="A6" s="60">
        <v>27</v>
      </c>
      <c r="B6" s="61">
        <v>3730000</v>
      </c>
      <c r="C6" s="60">
        <v>1</v>
      </c>
      <c r="D6" s="60">
        <v>1</v>
      </c>
      <c r="E6" s="62">
        <v>0</v>
      </c>
      <c r="F6" s="53">
        <v>2.2204460492503131E-16</v>
      </c>
      <c r="G6" s="63">
        <f xml:space="preserve"> Table2[[#This Row],[Qualification]] -Table2[[#This Row],[Pred(Qualification)]]</f>
        <v>-2.2204460492503131E-16</v>
      </c>
      <c r="H6" s="53" t="s">
        <v>43</v>
      </c>
      <c r="I6" s="63">
        <f xml:space="preserve"> Table2[[#This Row],[Qualification]] - Table2[[#This Row],[Predicted class]]</f>
        <v>0</v>
      </c>
    </row>
    <row r="7" spans="1:9" x14ac:dyDescent="0.3">
      <c r="A7" s="60">
        <v>25</v>
      </c>
      <c r="B7" s="61">
        <v>14000000</v>
      </c>
      <c r="C7" s="60">
        <v>1</v>
      </c>
      <c r="D7" s="60">
        <v>1</v>
      </c>
      <c r="E7" s="62">
        <v>0</v>
      </c>
      <c r="F7" s="53">
        <v>0.99999999999999978</v>
      </c>
      <c r="G7" s="64">
        <f xml:space="preserve"> Table2[[#This Row],[Qualification]] -Table2[[#This Row],[Pred(Qualification)]]</f>
        <v>-0.99999999999999978</v>
      </c>
      <c r="H7" s="53" t="s">
        <v>45</v>
      </c>
      <c r="I7" s="73">
        <f xml:space="preserve"> Table2[[#This Row],[Qualification]] - Table2[[#This Row],[Predicted class]]</f>
        <v>-1</v>
      </c>
    </row>
    <row r="8" spans="1:9" x14ac:dyDescent="0.3">
      <c r="A8" s="60">
        <v>55</v>
      </c>
      <c r="B8" s="61">
        <v>7190000</v>
      </c>
      <c r="C8" s="60">
        <v>0</v>
      </c>
      <c r="D8" s="60">
        <v>1</v>
      </c>
      <c r="E8" s="62">
        <v>1</v>
      </c>
      <c r="F8" s="53">
        <v>0.99999999999999978</v>
      </c>
      <c r="G8" s="63">
        <f xml:space="preserve"> Table2[[#This Row],[Qualification]] -Table2[[#This Row],[Pred(Qualification)]]</f>
        <v>0</v>
      </c>
      <c r="H8" s="53" t="s">
        <v>43</v>
      </c>
      <c r="I8" s="63">
        <f xml:space="preserve"> Table2[[#This Row],[Qualification]] - Table2[[#This Row],[Predicted class]]</f>
        <v>1</v>
      </c>
    </row>
    <row r="9" spans="1:9" x14ac:dyDescent="0.3">
      <c r="A9" s="60">
        <v>52</v>
      </c>
      <c r="B9" s="61">
        <v>8359999.9999999991</v>
      </c>
      <c r="C9" s="60">
        <v>0</v>
      </c>
      <c r="D9" s="60">
        <v>0</v>
      </c>
      <c r="E9" s="62">
        <v>1</v>
      </c>
      <c r="F9" s="53">
        <v>0.99999999999999978</v>
      </c>
      <c r="G9" s="63">
        <f xml:space="preserve"> Table2[[#This Row],[Qualification]] -Table2[[#This Row],[Pred(Qualification)]]</f>
        <v>0</v>
      </c>
      <c r="H9" s="53" t="s">
        <v>45</v>
      </c>
      <c r="I9" s="63">
        <f xml:space="preserve"> Table2[[#This Row],[Qualification]] - Table2[[#This Row],[Predicted class]]</f>
        <v>0</v>
      </c>
    </row>
    <row r="10" spans="1:9" x14ac:dyDescent="0.3">
      <c r="A10" s="60">
        <v>32</v>
      </c>
      <c r="B10" s="61">
        <v>5650000</v>
      </c>
      <c r="C10" s="60">
        <v>0</v>
      </c>
      <c r="D10" s="60">
        <v>0</v>
      </c>
      <c r="E10" s="62">
        <v>0</v>
      </c>
      <c r="F10" s="53">
        <v>2.2204460492503131E-16</v>
      </c>
      <c r="G10" s="63">
        <f xml:space="preserve"> Table2[[#This Row],[Qualification]] -Table2[[#This Row],[Pred(Qualification)]]</f>
        <v>-2.2204460492503131E-16</v>
      </c>
      <c r="H10" s="53" t="s">
        <v>45</v>
      </c>
      <c r="I10" s="73">
        <f xml:space="preserve"> Table2[[#This Row],[Qualification]] - Table2[[#This Row],[Predicted class]]</f>
        <v>-1</v>
      </c>
    </row>
    <row r="11" spans="1:9" x14ac:dyDescent="0.3">
      <c r="A11" s="60">
        <v>29</v>
      </c>
      <c r="B11" s="61">
        <v>3850000</v>
      </c>
      <c r="C11" s="60">
        <v>1</v>
      </c>
      <c r="D11" s="60">
        <v>1</v>
      </c>
      <c r="E11" s="62">
        <v>0</v>
      </c>
      <c r="F11" s="53">
        <v>2.2204460492503131E-16</v>
      </c>
      <c r="G11" s="63">
        <f xml:space="preserve"> Table2[[#This Row],[Qualification]] -Table2[[#This Row],[Pred(Qualification)]]</f>
        <v>-2.2204460492503131E-16</v>
      </c>
      <c r="H11" s="53" t="s">
        <v>43</v>
      </c>
      <c r="I11" s="63">
        <f xml:space="preserve"> Table2[[#This Row],[Qualification]] - Table2[[#This Row],[Predicted class]]</f>
        <v>0</v>
      </c>
    </row>
    <row r="12" spans="1:9" x14ac:dyDescent="0.3">
      <c r="A12" s="60">
        <v>51</v>
      </c>
      <c r="B12" s="61">
        <v>11520000</v>
      </c>
      <c r="C12" s="60">
        <v>1</v>
      </c>
      <c r="D12" s="60">
        <v>1</v>
      </c>
      <c r="E12" s="62">
        <v>0</v>
      </c>
      <c r="F12" s="53">
        <v>0.99999999999999978</v>
      </c>
      <c r="G12" s="64">
        <f xml:space="preserve"> Table2[[#This Row],[Qualification]] -Table2[[#This Row],[Pred(Qualification)]]</f>
        <v>-0.99999999999999978</v>
      </c>
      <c r="H12" s="53" t="s">
        <v>45</v>
      </c>
      <c r="I12" s="73">
        <f xml:space="preserve"> Table2[[#This Row],[Qualification]] - Table2[[#This Row],[Predicted class]]</f>
        <v>-1</v>
      </c>
    </row>
    <row r="13" spans="1:9" x14ac:dyDescent="0.3">
      <c r="A13" s="60">
        <v>48</v>
      </c>
      <c r="B13" s="61">
        <v>8080000</v>
      </c>
      <c r="C13" s="60">
        <v>1</v>
      </c>
      <c r="D13" s="60">
        <v>0</v>
      </c>
      <c r="E13" s="62">
        <v>1</v>
      </c>
      <c r="F13" s="53">
        <v>0.99999999999999978</v>
      </c>
      <c r="G13" s="63">
        <f xml:space="preserve"> Table2[[#This Row],[Qualification]] -Table2[[#This Row],[Pred(Qualification)]]</f>
        <v>0</v>
      </c>
      <c r="H13" s="53" t="s">
        <v>45</v>
      </c>
      <c r="I13" s="63">
        <f xml:space="preserve"> Table2[[#This Row],[Qualification]] - Table2[[#This Row],[Predicted class]]</f>
        <v>0</v>
      </c>
    </row>
    <row r="14" spans="1:9" x14ac:dyDescent="0.3">
      <c r="A14" s="60">
        <v>26</v>
      </c>
      <c r="B14" s="61">
        <v>7810000</v>
      </c>
      <c r="C14" s="60">
        <v>0</v>
      </c>
      <c r="D14" s="60">
        <v>0</v>
      </c>
      <c r="E14" s="62">
        <v>1</v>
      </c>
      <c r="F14" s="53">
        <v>0.99999999999999978</v>
      </c>
      <c r="G14" s="63">
        <f xml:space="preserve"> Table2[[#This Row],[Qualification]] -Table2[[#This Row],[Pred(Qualification)]]</f>
        <v>0</v>
      </c>
      <c r="H14" s="53" t="s">
        <v>45</v>
      </c>
      <c r="I14" s="63">
        <f xml:space="preserve"> Table2[[#This Row],[Qualification]] - Table2[[#This Row],[Predicted class]]</f>
        <v>0</v>
      </c>
    </row>
    <row r="15" spans="1:9" x14ac:dyDescent="0.3">
      <c r="A15" s="60">
        <v>18</v>
      </c>
      <c r="B15" s="61">
        <v>12500000</v>
      </c>
      <c r="C15" s="60">
        <v>1</v>
      </c>
      <c r="D15" s="60">
        <v>1</v>
      </c>
      <c r="E15" s="62">
        <v>0</v>
      </c>
      <c r="F15" s="53">
        <v>0.99999999999999978</v>
      </c>
      <c r="G15" s="64">
        <f xml:space="preserve"> Table2[[#This Row],[Qualification]] -Table2[[#This Row],[Pred(Qualification)]]</f>
        <v>-0.99999999999999978</v>
      </c>
      <c r="H15" s="53" t="s">
        <v>45</v>
      </c>
      <c r="I15" s="73">
        <f xml:space="preserve"> Table2[[#This Row],[Qualification]] - Table2[[#This Row],[Predicted class]]</f>
        <v>-1</v>
      </c>
    </row>
    <row r="16" spans="1:9" x14ac:dyDescent="0.3">
      <c r="A16" s="60">
        <v>52</v>
      </c>
      <c r="B16" s="61">
        <v>7740000</v>
      </c>
      <c r="C16" s="60">
        <v>0</v>
      </c>
      <c r="D16" s="60">
        <v>0</v>
      </c>
      <c r="E16" s="62">
        <v>1</v>
      </c>
      <c r="F16" s="53">
        <v>0.99999999999999978</v>
      </c>
      <c r="G16" s="63">
        <f xml:space="preserve"> Table2[[#This Row],[Qualification]] -Table2[[#This Row],[Pred(Qualification)]]</f>
        <v>0</v>
      </c>
      <c r="H16" s="53" t="s">
        <v>45</v>
      </c>
      <c r="I16" s="63">
        <f xml:space="preserve"> Table2[[#This Row],[Qualification]] - Table2[[#This Row],[Predicted class]]</f>
        <v>0</v>
      </c>
    </row>
    <row r="17" spans="1:9" x14ac:dyDescent="0.3">
      <c r="A17" s="60">
        <v>47</v>
      </c>
      <c r="B17" s="61">
        <v>6470000</v>
      </c>
      <c r="C17" s="60">
        <v>0</v>
      </c>
      <c r="D17" s="60">
        <v>0</v>
      </c>
      <c r="E17" s="62">
        <v>1</v>
      </c>
      <c r="F17" s="53">
        <v>2.2204460492503131E-16</v>
      </c>
      <c r="G17" s="64">
        <f xml:space="preserve"> Table2[[#This Row],[Qualification]] -Table2[[#This Row],[Pred(Qualification)]]</f>
        <v>0.99999999999999978</v>
      </c>
      <c r="H17" s="53" t="s">
        <v>45</v>
      </c>
      <c r="I17" s="63">
        <f xml:space="preserve"> Table2[[#This Row],[Qualification]] - Table2[[#This Row],[Predicted class]]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80C92-FABE-4983-AABC-C9C3B5C4FC00}">
  <sheetPr codeName="Sheet2"/>
  <dimension ref="A1:E5"/>
  <sheetViews>
    <sheetView workbookViewId="0">
      <selection activeCell="C19" sqref="C19"/>
    </sheetView>
  </sheetViews>
  <sheetFormatPr defaultRowHeight="14.4" x14ac:dyDescent="0.3"/>
  <cols>
    <col min="1" max="1" width="14.109375" customWidth="1"/>
    <col min="2" max="2" width="11.109375" customWidth="1"/>
    <col min="3" max="3" width="15.77734375" customWidth="1"/>
    <col min="4" max="4" width="23.109375" customWidth="1"/>
    <col min="5" max="5" width="14.5546875" customWidth="1"/>
  </cols>
  <sheetData>
    <row r="1" spans="1:5" x14ac:dyDescent="0.3">
      <c r="A1" s="3"/>
      <c r="B1" s="3" t="s">
        <v>1</v>
      </c>
      <c r="C1" s="3" t="s">
        <v>0</v>
      </c>
      <c r="D1" s="3" t="s">
        <v>3</v>
      </c>
      <c r="E1" s="3" t="s">
        <v>4</v>
      </c>
    </row>
    <row r="2" spans="1:5" x14ac:dyDescent="0.3">
      <c r="A2" t="s">
        <v>1</v>
      </c>
      <c r="B2">
        <v>1</v>
      </c>
    </row>
    <row r="3" spans="1:5" x14ac:dyDescent="0.3">
      <c r="A3" t="s">
        <v>0</v>
      </c>
      <c r="B3">
        <v>3.3270294453342127E-2</v>
      </c>
      <c r="C3">
        <v>1</v>
      </c>
    </row>
    <row r="4" spans="1:5" x14ac:dyDescent="0.3">
      <c r="A4" t="s">
        <v>3</v>
      </c>
      <c r="B4">
        <v>-0.15169620020063157</v>
      </c>
      <c r="C4">
        <v>-0.48418813287413187</v>
      </c>
      <c r="D4">
        <v>1</v>
      </c>
    </row>
    <row r="5" spans="1:5" ht="15" thickBot="1" x14ac:dyDescent="0.35">
      <c r="A5" s="2" t="s">
        <v>4</v>
      </c>
      <c r="B5" s="2">
        <v>-0.11045743727066418</v>
      </c>
      <c r="C5" s="2">
        <v>-0.5538081986239427</v>
      </c>
      <c r="D5" s="2">
        <v>0.47871624923872103</v>
      </c>
      <c r="E5" s="2">
        <v>1</v>
      </c>
    </row>
  </sheetData>
  <conditionalFormatting sqref="A1:E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698F2-B8C1-46ED-BB7F-6C3E120AFA9C}">
  <sheetPr codeName="Sheet3"/>
  <dimension ref="A1:H16"/>
  <sheetViews>
    <sheetView zoomScale="92" zoomScaleNormal="92" workbookViewId="0">
      <selection activeCell="E23" sqref="E23"/>
    </sheetView>
  </sheetViews>
  <sheetFormatPr defaultRowHeight="14.4" x14ac:dyDescent="0.3"/>
  <cols>
    <col min="1" max="1" width="21.33203125" bestFit="1" customWidth="1"/>
    <col min="2" max="2" width="12.6640625" bestFit="1" customWidth="1"/>
    <col min="3" max="3" width="21.33203125" bestFit="1" customWidth="1"/>
    <col min="4" max="4" width="12.6640625" bestFit="1" customWidth="1"/>
    <col min="5" max="5" width="21.33203125" bestFit="1" customWidth="1"/>
    <col min="6" max="6" width="12.6640625" bestFit="1" customWidth="1"/>
    <col min="7" max="7" width="21.33203125" bestFit="1" customWidth="1"/>
    <col min="8" max="8" width="12.6640625" bestFit="1" customWidth="1"/>
  </cols>
  <sheetData>
    <row r="1" spans="1:8" x14ac:dyDescent="0.3">
      <c r="A1" s="4" t="s">
        <v>1</v>
      </c>
      <c r="B1" s="4"/>
      <c r="C1" s="4" t="s">
        <v>0</v>
      </c>
      <c r="D1" s="4"/>
      <c r="E1" s="4" t="s">
        <v>3</v>
      </c>
      <c r="F1" s="4"/>
      <c r="G1" s="4" t="s">
        <v>4</v>
      </c>
      <c r="H1" s="4"/>
    </row>
    <row r="2" spans="1:8" x14ac:dyDescent="0.3">
      <c r="A2" s="5"/>
      <c r="B2" s="5"/>
      <c r="C2" s="5"/>
      <c r="D2" s="5"/>
      <c r="E2" s="5"/>
      <c r="F2" s="5"/>
      <c r="G2" s="5"/>
      <c r="H2" s="5"/>
    </row>
    <row r="3" spans="1:8" x14ac:dyDescent="0.3">
      <c r="A3" s="5" t="s">
        <v>5</v>
      </c>
      <c r="B3" s="5">
        <v>38.590000000000003</v>
      </c>
      <c r="C3" s="5" t="s">
        <v>5</v>
      </c>
      <c r="D3" s="5">
        <v>5230500</v>
      </c>
      <c r="E3" s="5" t="s">
        <v>5</v>
      </c>
      <c r="F3" s="5">
        <v>0.52</v>
      </c>
      <c r="G3" s="5" t="s">
        <v>5</v>
      </c>
      <c r="H3" s="5">
        <v>0.54</v>
      </c>
    </row>
    <row r="4" spans="1:8" x14ac:dyDescent="0.3">
      <c r="A4" s="5" t="s">
        <v>6</v>
      </c>
      <c r="B4" s="5">
        <v>1.3484068414618084</v>
      </c>
      <c r="C4" s="5" t="s">
        <v>6</v>
      </c>
      <c r="D4" s="5">
        <v>315537.42434395349</v>
      </c>
      <c r="E4" s="5" t="s">
        <v>6</v>
      </c>
      <c r="F4" s="5">
        <v>5.021167315686783E-2</v>
      </c>
      <c r="G4" s="5" t="s">
        <v>6</v>
      </c>
      <c r="H4" s="5">
        <v>5.0090826596203307E-2</v>
      </c>
    </row>
    <row r="5" spans="1:8" x14ac:dyDescent="0.3">
      <c r="A5" s="5" t="s">
        <v>7</v>
      </c>
      <c r="B5" s="5">
        <v>37.5</v>
      </c>
      <c r="C5" s="5" t="s">
        <v>7</v>
      </c>
      <c r="D5" s="5">
        <v>5390000</v>
      </c>
      <c r="E5" s="5" t="s">
        <v>7</v>
      </c>
      <c r="F5" s="5">
        <v>1</v>
      </c>
      <c r="G5" s="5" t="s">
        <v>7</v>
      </c>
      <c r="H5" s="5">
        <v>1</v>
      </c>
    </row>
    <row r="6" spans="1:8" x14ac:dyDescent="0.3">
      <c r="A6" s="5" t="s">
        <v>8</v>
      </c>
      <c r="B6" s="5">
        <v>26</v>
      </c>
      <c r="C6" s="5" t="s">
        <v>8</v>
      </c>
      <c r="D6" s="5">
        <v>2560000</v>
      </c>
      <c r="E6" s="5" t="s">
        <v>8</v>
      </c>
      <c r="F6" s="5">
        <v>1</v>
      </c>
      <c r="G6" s="5" t="s">
        <v>8</v>
      </c>
      <c r="H6" s="5">
        <v>1</v>
      </c>
    </row>
    <row r="7" spans="1:8" x14ac:dyDescent="0.3">
      <c r="A7" s="5" t="s">
        <v>9</v>
      </c>
      <c r="B7" s="5">
        <v>13.484068414618084</v>
      </c>
      <c r="C7" s="5" t="s">
        <v>9</v>
      </c>
      <c r="D7" s="5">
        <v>3155374.2434395347</v>
      </c>
      <c r="E7" s="5" t="s">
        <v>9</v>
      </c>
      <c r="F7" s="5">
        <v>0.50211673156867831</v>
      </c>
      <c r="G7" s="5" t="s">
        <v>9</v>
      </c>
      <c r="H7" s="5">
        <v>0.50090826596203308</v>
      </c>
    </row>
    <row r="8" spans="1:8" x14ac:dyDescent="0.3">
      <c r="A8" s="5" t="s">
        <v>10</v>
      </c>
      <c r="B8" s="5">
        <v>181.82010101010104</v>
      </c>
      <c r="C8" s="5" t="s">
        <v>10</v>
      </c>
      <c r="D8" s="5">
        <v>9956386616161.6152</v>
      </c>
      <c r="E8" s="5" t="s">
        <v>10</v>
      </c>
      <c r="F8" s="5">
        <v>0.25212121212121213</v>
      </c>
      <c r="G8" s="5" t="s">
        <v>10</v>
      </c>
      <c r="H8" s="5">
        <v>0.25090909090909091</v>
      </c>
    </row>
    <row r="9" spans="1:8" x14ac:dyDescent="0.3">
      <c r="A9" s="5" t="s">
        <v>11</v>
      </c>
      <c r="B9" s="5">
        <v>-1.2956025605390278</v>
      </c>
      <c r="C9" s="5" t="s">
        <v>11</v>
      </c>
      <c r="D9" s="5">
        <v>-3.9387373154272431E-2</v>
      </c>
      <c r="E9" s="5" t="s">
        <v>11</v>
      </c>
      <c r="F9" s="5">
        <v>-2.0344944083898415</v>
      </c>
      <c r="G9" s="5" t="s">
        <v>11</v>
      </c>
      <c r="H9" s="5">
        <v>-2.0141359995365251</v>
      </c>
    </row>
    <row r="10" spans="1:8" x14ac:dyDescent="0.3">
      <c r="A10" s="5" t="s">
        <v>12</v>
      </c>
      <c r="B10" s="5">
        <v>0.15410702975059404</v>
      </c>
      <c r="C10" s="5" t="s">
        <v>12</v>
      </c>
      <c r="D10" s="5">
        <v>0.39695126818033905</v>
      </c>
      <c r="E10" s="5" t="s">
        <v>12</v>
      </c>
      <c r="F10" s="5">
        <v>-8.1288521103642264E-2</v>
      </c>
      <c r="G10" s="5" t="s">
        <v>12</v>
      </c>
      <c r="H10" s="5">
        <v>-0.16296926724585489</v>
      </c>
    </row>
    <row r="11" spans="1:8" x14ac:dyDescent="0.3">
      <c r="A11" s="5" t="s">
        <v>13</v>
      </c>
      <c r="B11" s="5">
        <v>44</v>
      </c>
      <c r="C11" s="5" t="s">
        <v>13</v>
      </c>
      <c r="D11" s="5">
        <v>14710000</v>
      </c>
      <c r="E11" s="5" t="s">
        <v>13</v>
      </c>
      <c r="F11" s="5">
        <v>1</v>
      </c>
      <c r="G11" s="5" t="s">
        <v>13</v>
      </c>
      <c r="H11" s="5">
        <v>1</v>
      </c>
    </row>
    <row r="12" spans="1:8" x14ac:dyDescent="0.3">
      <c r="A12" s="5" t="s">
        <v>14</v>
      </c>
      <c r="B12" s="5">
        <v>18</v>
      </c>
      <c r="C12" s="5" t="s">
        <v>14</v>
      </c>
      <c r="D12" s="5">
        <v>40000</v>
      </c>
      <c r="E12" s="5" t="s">
        <v>14</v>
      </c>
      <c r="F12" s="5">
        <v>0</v>
      </c>
      <c r="G12" s="5" t="s">
        <v>14</v>
      </c>
      <c r="H12" s="5">
        <v>0</v>
      </c>
    </row>
    <row r="13" spans="1:8" x14ac:dyDescent="0.3">
      <c r="A13" s="5" t="s">
        <v>15</v>
      </c>
      <c r="B13" s="5">
        <v>62</v>
      </c>
      <c r="C13" s="5" t="s">
        <v>15</v>
      </c>
      <c r="D13" s="5">
        <v>14750000</v>
      </c>
      <c r="E13" s="5" t="s">
        <v>15</v>
      </c>
      <c r="F13" s="5">
        <v>1</v>
      </c>
      <c r="G13" s="5" t="s">
        <v>15</v>
      </c>
      <c r="H13" s="5">
        <v>1</v>
      </c>
    </row>
    <row r="14" spans="1:8" x14ac:dyDescent="0.3">
      <c r="A14" s="5" t="s">
        <v>16</v>
      </c>
      <c r="B14" s="5">
        <v>3859</v>
      </c>
      <c r="C14" s="5" t="s">
        <v>16</v>
      </c>
      <c r="D14" s="5">
        <v>523050000</v>
      </c>
      <c r="E14" s="5" t="s">
        <v>16</v>
      </c>
      <c r="F14" s="5">
        <v>52</v>
      </c>
      <c r="G14" s="5" t="s">
        <v>16</v>
      </c>
      <c r="H14" s="5">
        <v>54</v>
      </c>
    </row>
    <row r="15" spans="1:8" x14ac:dyDescent="0.3">
      <c r="A15" s="5" t="s">
        <v>17</v>
      </c>
      <c r="B15" s="5">
        <v>100</v>
      </c>
      <c r="C15" s="5" t="s">
        <v>17</v>
      </c>
      <c r="D15" s="5">
        <v>100</v>
      </c>
      <c r="E15" s="5" t="s">
        <v>17</v>
      </c>
      <c r="F15" s="5">
        <v>100</v>
      </c>
      <c r="G15" s="5" t="s">
        <v>17</v>
      </c>
      <c r="H15" s="5">
        <v>100</v>
      </c>
    </row>
    <row r="16" spans="1:8" ht="15" thickBot="1" x14ac:dyDescent="0.35">
      <c r="A16" s="6" t="s">
        <v>18</v>
      </c>
      <c r="B16" s="6">
        <v>2.6755317124636182</v>
      </c>
      <c r="C16" s="6" t="s">
        <v>18</v>
      </c>
      <c r="D16" s="6">
        <v>626094.70624318894</v>
      </c>
      <c r="E16" s="6" t="s">
        <v>18</v>
      </c>
      <c r="F16" s="6">
        <v>9.963085304537378E-2</v>
      </c>
      <c r="G16" s="6" t="s">
        <v>18</v>
      </c>
      <c r="H16" s="6">
        <v>9.9391067251162327E-2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E9465-82EB-4A6C-975D-99DF9C9D5371}">
  <sheetPr codeName="Sheet4"/>
  <dimension ref="A1:J104"/>
  <sheetViews>
    <sheetView topLeftCell="A69" zoomScale="70" zoomScaleNormal="70" workbookViewId="0">
      <selection activeCell="D104" sqref="D104"/>
    </sheetView>
  </sheetViews>
  <sheetFormatPr defaultRowHeight="14.4" x14ac:dyDescent="0.3"/>
  <cols>
    <col min="1" max="1" width="18.21875" customWidth="1"/>
    <col min="2" max="2" width="22.21875" customWidth="1"/>
    <col min="3" max="3" width="20.33203125" customWidth="1"/>
    <col min="4" max="4" width="17" customWidth="1"/>
    <col min="5" max="5" width="20.5546875" customWidth="1"/>
    <col min="6" max="6" width="20.33203125" customWidth="1"/>
    <col min="7" max="7" width="20" customWidth="1"/>
    <col min="8" max="8" width="20" style="8" customWidth="1"/>
    <col min="9" max="9" width="20" customWidth="1"/>
    <col min="10" max="10" width="17.5546875" customWidth="1"/>
    <col min="11" max="11" width="20.5546875" customWidth="1"/>
  </cols>
  <sheetData>
    <row r="1" spans="1:10" x14ac:dyDescent="0.3">
      <c r="A1" t="s">
        <v>20</v>
      </c>
      <c r="B1" t="s">
        <v>19</v>
      </c>
      <c r="C1" t="s">
        <v>3</v>
      </c>
      <c r="D1" t="s">
        <v>4</v>
      </c>
      <c r="E1" t="s">
        <v>2</v>
      </c>
      <c r="F1" t="s">
        <v>27</v>
      </c>
      <c r="G1" t="s">
        <v>28</v>
      </c>
      <c r="H1" s="8" t="s">
        <v>29</v>
      </c>
      <c r="I1" t="s">
        <v>30</v>
      </c>
      <c r="J1" t="s">
        <v>26</v>
      </c>
    </row>
    <row r="2" spans="1:10" x14ac:dyDescent="0.3">
      <c r="A2">
        <v>0.5</v>
      </c>
      <c r="B2">
        <v>0.17675050985723997</v>
      </c>
      <c r="C2">
        <v>1</v>
      </c>
      <c r="D2">
        <v>1</v>
      </c>
      <c r="E2" s="7">
        <v>0</v>
      </c>
      <c r="F2">
        <f t="shared" ref="F2:F33" si="0">1/(1+EXP(0-J2))</f>
        <v>0.49169326271348884</v>
      </c>
      <c r="G2" s="7">
        <f xml:space="preserve"> IF(Table5[[#This Row],[p(1)]]&gt; 0.5, 1, 0)</f>
        <v>0</v>
      </c>
      <c r="H2">
        <f xml:space="preserve"> IF(Table5[[#This Row],[Qualification]]= Table5[[#This Row],[OUTCOME]],0,1)</f>
        <v>0</v>
      </c>
      <c r="I2">
        <f>IF(Table5[[#This Row],[Qualification]]=1, Table5[[#This Row],[p(1)]], 1- Table5[[#This Row],[p(1)]])</f>
        <v>0.5083067372865111</v>
      </c>
      <c r="J2">
        <f xml:space="preserve"> $F$103*A2 + $E$103*B2 + $D$103*Table5[[#This Row],[Bank Debt]]+ $C$103*Table5[[#This Row],[Returned Check]]+ $G$103</f>
        <v>-3.3230006615194263E-2</v>
      </c>
    </row>
    <row r="3" spans="1:10" x14ac:dyDescent="0.3">
      <c r="A3">
        <v>0.61363636363636365</v>
      </c>
      <c r="B3">
        <v>0.69748470428280085</v>
      </c>
      <c r="C3">
        <v>0</v>
      </c>
      <c r="D3">
        <v>1</v>
      </c>
      <c r="E3" s="7">
        <v>0</v>
      </c>
      <c r="F3">
        <f t="shared" si="0"/>
        <v>0.63012909955957497</v>
      </c>
      <c r="G3" s="7">
        <f xml:space="preserve"> IF(Table5[[#This Row],[p(1)]]&gt; 0.5, 1, 0)</f>
        <v>1</v>
      </c>
      <c r="H3">
        <f xml:space="preserve"> IF(Table5[[#This Row],[Qualification]]= Table5[[#This Row],[OUTCOME]],0,1)</f>
        <v>1</v>
      </c>
      <c r="I3">
        <f>IF(Table5[[#This Row],[Qualification]]=1, Table5[[#This Row],[p(1)]], 1- Table5[[#This Row],[p(1)]])</f>
        <v>0.36987090044042503</v>
      </c>
      <c r="J3">
        <f xml:space="preserve"> $F$103*A3 + $E$103*B3 + $D$103*Table5[[#This Row],[Bank Debt]]+ $C$103*Table5[[#This Row],[Returned Check]]+ $G$103</f>
        <v>0.53277069130445431</v>
      </c>
    </row>
    <row r="4" spans="1:10" x14ac:dyDescent="0.3">
      <c r="A4">
        <v>0.36363636363636365</v>
      </c>
      <c r="B4">
        <v>0.22977566281441197</v>
      </c>
      <c r="C4">
        <v>1</v>
      </c>
      <c r="D4">
        <v>0</v>
      </c>
      <c r="E4" s="7">
        <v>0</v>
      </c>
      <c r="F4">
        <f t="shared" si="0"/>
        <v>0.60684369147451789</v>
      </c>
      <c r="G4" s="7">
        <f xml:space="preserve"> IF(Table5[[#This Row],[p(1)]]&gt; 0.5, 1, 0)</f>
        <v>1</v>
      </c>
      <c r="H4">
        <f xml:space="preserve"> IF(Table5[[#This Row],[Qualification]]= Table5[[#This Row],[OUTCOME]],0,1)</f>
        <v>1</v>
      </c>
      <c r="I4">
        <f>IF(Table5[[#This Row],[Qualification]]=1, Table5[[#This Row],[p(1)]], 1- Table5[[#This Row],[p(1)]])</f>
        <v>0.39315630852548211</v>
      </c>
      <c r="J4">
        <f xml:space="preserve"> $F$103*A4 + $E$103*B4 + $D$103*Table5[[#This Row],[Bank Debt]]+ $C$103*Table5[[#This Row],[Returned Check]]+ $G$103</f>
        <v>0.43406398355945441</v>
      </c>
    </row>
    <row r="5" spans="1:10" x14ac:dyDescent="0.3">
      <c r="A5">
        <v>0.31818181818181818</v>
      </c>
      <c r="B5">
        <v>0.54588715159755263</v>
      </c>
      <c r="C5">
        <v>0</v>
      </c>
      <c r="D5">
        <v>0</v>
      </c>
      <c r="E5" s="7">
        <v>1</v>
      </c>
      <c r="F5">
        <f t="shared" si="0"/>
        <v>0.7111588056999375</v>
      </c>
      <c r="G5" s="7">
        <f xml:space="preserve"> IF(Table5[[#This Row],[p(1)]]&gt; 0.5, 1, 0)</f>
        <v>1</v>
      </c>
      <c r="H5">
        <f xml:space="preserve"> IF(Table5[[#This Row],[Qualification]]= Table5[[#This Row],[OUTCOME]],0,1)</f>
        <v>0</v>
      </c>
      <c r="I5">
        <f>IF(Table5[[#This Row],[Qualification]]=1, Table5[[#This Row],[p(1)]], 1- Table5[[#This Row],[p(1)]])</f>
        <v>0.7111588056999375</v>
      </c>
      <c r="J5">
        <f xml:space="preserve"> $F$103*A5 + $E$103*B5 + $D$103*Table5[[#This Row],[Bank Debt]]+ $C$103*Table5[[#This Row],[Returned Check]]+ $G$103</f>
        <v>0.90101872388818305</v>
      </c>
    </row>
    <row r="6" spans="1:10" x14ac:dyDescent="0.3">
      <c r="A6">
        <v>0.25</v>
      </c>
      <c r="B6">
        <v>0.24201223657375934</v>
      </c>
      <c r="C6">
        <v>1</v>
      </c>
      <c r="D6">
        <v>1</v>
      </c>
      <c r="E6" s="7">
        <v>0</v>
      </c>
      <c r="F6">
        <f t="shared" si="0"/>
        <v>0.52227215553278572</v>
      </c>
      <c r="G6" s="7">
        <f xml:space="preserve"> IF(Table5[[#This Row],[p(1)]]&gt; 0.5, 1, 0)</f>
        <v>1</v>
      </c>
      <c r="H6">
        <f xml:space="preserve"> IF(Table5[[#This Row],[Qualification]]= Table5[[#This Row],[OUTCOME]],0,1)</f>
        <v>1</v>
      </c>
      <c r="I6">
        <f>IF(Table5[[#This Row],[Qualification]]=1, Table5[[#This Row],[p(1)]], 1- Table5[[#This Row],[p(1)]])</f>
        <v>0.47772784446721428</v>
      </c>
      <c r="J6">
        <f xml:space="preserve"> $F$103*A6 + $E$103*B6 + $D$103*Table5[[#This Row],[Bank Debt]]+ $C$103*Table5[[#This Row],[Returned Check]]+ $G$103</f>
        <v>8.9147615465124064E-2</v>
      </c>
    </row>
    <row r="7" spans="1:10" x14ac:dyDescent="0.3">
      <c r="A7">
        <v>0.93181818181818177</v>
      </c>
      <c r="B7">
        <v>0.35486063902107412</v>
      </c>
      <c r="C7">
        <v>1</v>
      </c>
      <c r="D7">
        <v>0</v>
      </c>
      <c r="E7" s="7">
        <v>0</v>
      </c>
      <c r="F7">
        <f t="shared" si="0"/>
        <v>0.58721026786621056</v>
      </c>
      <c r="G7" s="7">
        <f xml:space="preserve"> IF(Table5[[#This Row],[p(1)]]&gt; 0.5, 1, 0)</f>
        <v>1</v>
      </c>
      <c r="H7">
        <f xml:space="preserve"> IF(Table5[[#This Row],[Qualification]]= Table5[[#This Row],[OUTCOME]],0,1)</f>
        <v>1</v>
      </c>
      <c r="I7">
        <f>IF(Table5[[#This Row],[Qualification]]=1, Table5[[#This Row],[p(1)]], 1- Table5[[#This Row],[p(1)]])</f>
        <v>0.41278973213378944</v>
      </c>
      <c r="J7">
        <f xml:space="preserve"> $F$103*A7 + $E$103*B7 + $D$103*Table5[[#This Row],[Bank Debt]]+ $C$103*Table5[[#This Row],[Returned Check]]+ $G$103</f>
        <v>0.35244462314451186</v>
      </c>
    </row>
    <row r="8" spans="1:10" x14ac:dyDescent="0.3">
      <c r="A8">
        <v>0.18181818181818182</v>
      </c>
      <c r="B8">
        <v>0.36097892590074782</v>
      </c>
      <c r="C8">
        <v>0</v>
      </c>
      <c r="D8">
        <v>1</v>
      </c>
      <c r="E8" s="7">
        <v>0</v>
      </c>
      <c r="F8">
        <f t="shared" si="0"/>
        <v>0.60378598944643735</v>
      </c>
      <c r="G8" s="7">
        <f xml:space="preserve"> IF(Table5[[#This Row],[p(1)]]&gt; 0.5, 1, 0)</f>
        <v>1</v>
      </c>
      <c r="H8">
        <f xml:space="preserve"> IF(Table5[[#This Row],[Qualification]]= Table5[[#This Row],[OUTCOME]],0,1)</f>
        <v>1</v>
      </c>
      <c r="I8">
        <f>IF(Table5[[#This Row],[Qualification]]=1, Table5[[#This Row],[p(1)]], 1- Table5[[#This Row],[p(1)]])</f>
        <v>0.39621401055356265</v>
      </c>
      <c r="J8">
        <f xml:space="preserve"> $F$103*A8 + $E$103*B8 + $D$103*Table5[[#This Row],[Bank Debt]]+ $C$103*Table5[[#This Row],[Returned Check]]+ $G$103</f>
        <v>0.42126531707413573</v>
      </c>
    </row>
    <row r="9" spans="1:10" x14ac:dyDescent="0.3">
      <c r="A9">
        <v>2.2727272727272728E-2</v>
      </c>
      <c r="B9">
        <v>0.56832087015635624</v>
      </c>
      <c r="C9">
        <v>0</v>
      </c>
      <c r="D9">
        <v>0</v>
      </c>
      <c r="E9" s="7">
        <v>1</v>
      </c>
      <c r="F9">
        <f t="shared" si="0"/>
        <v>0.73230241193275292</v>
      </c>
      <c r="G9" s="7">
        <f xml:space="preserve"> IF(Table5[[#This Row],[p(1)]]&gt; 0.5, 1, 0)</f>
        <v>1</v>
      </c>
      <c r="H9">
        <f xml:space="preserve"> IF(Table5[[#This Row],[Qualification]]= Table5[[#This Row],[OUTCOME]],0,1)</f>
        <v>0</v>
      </c>
      <c r="I9">
        <f>IF(Table5[[#This Row],[Qualification]]=1, Table5[[#This Row],[p(1)]], 1- Table5[[#This Row],[p(1)]])</f>
        <v>0.73230241193275292</v>
      </c>
      <c r="J9">
        <f xml:space="preserve"> $F$103*A9 + $E$103*B9 + $D$103*Table5[[#This Row],[Bank Debt]]+ $C$103*Table5[[#This Row],[Returned Check]]+ $G$103</f>
        <v>1.006335619050843</v>
      </c>
    </row>
    <row r="10" spans="1:10" x14ac:dyDescent="0.3">
      <c r="A10">
        <v>0.75</v>
      </c>
      <c r="B10">
        <v>0.34874235214140042</v>
      </c>
      <c r="C10">
        <v>1</v>
      </c>
      <c r="D10">
        <v>1</v>
      </c>
      <c r="E10" s="7">
        <v>0</v>
      </c>
      <c r="F10">
        <f t="shared" si="0"/>
        <v>0.50372958039066473</v>
      </c>
      <c r="G10" s="7">
        <f xml:space="preserve"> IF(Table5[[#This Row],[p(1)]]&gt; 0.5, 1, 0)</f>
        <v>1</v>
      </c>
      <c r="H10">
        <f xml:space="preserve"> IF(Table5[[#This Row],[Qualification]]= Table5[[#This Row],[OUTCOME]],0,1)</f>
        <v>1</v>
      </c>
      <c r="I10">
        <f>IF(Table5[[#This Row],[Qualification]]=1, Table5[[#This Row],[p(1)]], 1- Table5[[#This Row],[p(1)]])</f>
        <v>0.49627041960933527</v>
      </c>
      <c r="J10">
        <f xml:space="preserve"> $F$103*A10 + $E$103*B10 + $D$103*Table5[[#This Row],[Bank Debt]]+ $C$103*Table5[[#This Row],[Returned Check]]+ $G$103</f>
        <v>1.4918598252456006E-2</v>
      </c>
    </row>
    <row r="11" spans="1:10" x14ac:dyDescent="0.3">
      <c r="A11">
        <v>4.5454545454545456E-2</v>
      </c>
      <c r="B11">
        <v>5.2345343303874914E-2</v>
      </c>
      <c r="C11">
        <v>1</v>
      </c>
      <c r="D11">
        <v>1</v>
      </c>
      <c r="E11" s="7">
        <v>0</v>
      </c>
      <c r="F11">
        <f t="shared" si="0"/>
        <v>0.5036432121663923</v>
      </c>
      <c r="G11" s="7">
        <f xml:space="preserve"> IF(Table5[[#This Row],[p(1)]]&gt; 0.5, 1, 0)</f>
        <v>1</v>
      </c>
      <c r="H11">
        <f xml:space="preserve"> IF(Table5[[#This Row],[Qualification]]= Table5[[#This Row],[OUTCOME]],0,1)</f>
        <v>1</v>
      </c>
      <c r="I11">
        <f>IF(Table5[[#This Row],[Qualification]]=1, Table5[[#This Row],[p(1)]], 1- Table5[[#This Row],[p(1)]])</f>
        <v>0.4963567878336077</v>
      </c>
      <c r="J11">
        <f xml:space="preserve"> $F$103*A11 + $E$103*B11 + $D$103*Table5[[#This Row],[Bank Debt]]+ $C$103*Table5[[#This Row],[Returned Check]]+ $G$103</f>
        <v>1.4573106574246153E-2</v>
      </c>
    </row>
    <row r="12" spans="1:10" x14ac:dyDescent="0.3">
      <c r="A12">
        <v>0.63636363636363635</v>
      </c>
      <c r="B12">
        <v>7.4099252209381378E-2</v>
      </c>
      <c r="C12">
        <v>1</v>
      </c>
      <c r="D12">
        <v>1</v>
      </c>
      <c r="E12" s="7">
        <v>0</v>
      </c>
      <c r="F12">
        <f t="shared" si="0"/>
        <v>0.46302349871750831</v>
      </c>
      <c r="G12" s="7">
        <f xml:space="preserve"> IF(Table5[[#This Row],[p(1)]]&gt; 0.5, 1, 0)</f>
        <v>0</v>
      </c>
      <c r="H12">
        <f xml:space="preserve"> IF(Table5[[#This Row],[Qualification]]= Table5[[#This Row],[OUTCOME]],0,1)</f>
        <v>0</v>
      </c>
      <c r="I12">
        <f>IF(Table5[[#This Row],[Qualification]]=1, Table5[[#This Row],[p(1)]], 1- Table5[[#This Row],[p(1)]])</f>
        <v>0.53697650128249164</v>
      </c>
      <c r="J12">
        <f xml:space="preserve"> $F$103*A12 + $E$103*B12 + $D$103*Table5[[#This Row],[Bank Debt]]+ $C$103*Table5[[#This Row],[Returned Check]]+ $G$103</f>
        <v>-0.14817652833301986</v>
      </c>
    </row>
    <row r="13" spans="1:10" x14ac:dyDescent="0.3">
      <c r="A13">
        <v>0.18181818181818182</v>
      </c>
      <c r="B13">
        <v>7.6818490822569682E-2</v>
      </c>
      <c r="C13">
        <v>0</v>
      </c>
      <c r="D13">
        <v>1</v>
      </c>
      <c r="E13" s="7">
        <v>0</v>
      </c>
      <c r="F13">
        <f t="shared" si="0"/>
        <v>0.55404422787373864</v>
      </c>
      <c r="G13" s="7">
        <f xml:space="preserve"> IF(Table5[[#This Row],[p(1)]]&gt; 0.5, 1, 0)</f>
        <v>1</v>
      </c>
      <c r="H13">
        <f xml:space="preserve"> IF(Table5[[#This Row],[Qualification]]= Table5[[#This Row],[OUTCOME]],0,1)</f>
        <v>1</v>
      </c>
      <c r="I13">
        <f>IF(Table5[[#This Row],[Qualification]]=1, Table5[[#This Row],[p(1)]], 1- Table5[[#This Row],[p(1)]])</f>
        <v>0.44595577212626136</v>
      </c>
      <c r="J13">
        <f xml:space="preserve"> $F$103*A13 + $E$103*B13 + $D$103*Table5[[#This Row],[Bank Debt]]+ $C$103*Table5[[#This Row],[Returned Check]]+ $G$103</f>
        <v>0.21702473580121057</v>
      </c>
    </row>
    <row r="14" spans="1:10" x14ac:dyDescent="0.3">
      <c r="A14">
        <v>0.95454545454545459</v>
      </c>
      <c r="B14">
        <v>0.46702923181509176</v>
      </c>
      <c r="C14">
        <v>0</v>
      </c>
      <c r="D14">
        <v>0</v>
      </c>
      <c r="E14" s="7">
        <v>0</v>
      </c>
      <c r="F14">
        <f t="shared" si="0"/>
        <v>0.65751332937548423</v>
      </c>
      <c r="G14" s="7">
        <f xml:space="preserve"> IF(Table5[[#This Row],[p(1)]]&gt; 0.5, 1, 0)</f>
        <v>1</v>
      </c>
      <c r="H14">
        <f xml:space="preserve"> IF(Table5[[#This Row],[Qualification]]= Table5[[#This Row],[OUTCOME]],0,1)</f>
        <v>1</v>
      </c>
      <c r="I14">
        <f>IF(Table5[[#This Row],[Qualification]]=1, Table5[[#This Row],[p(1)]], 1- Table5[[#This Row],[p(1)]])</f>
        <v>0.34248667062451577</v>
      </c>
      <c r="J14">
        <f xml:space="preserve"> $F$103*A14 + $E$103*B14 + $D$103*Table5[[#This Row],[Bank Debt]]+ $C$103*Table5[[#This Row],[Returned Check]]+ $G$103</f>
        <v>0.65223229760051971</v>
      </c>
    </row>
    <row r="15" spans="1:10" x14ac:dyDescent="0.3">
      <c r="A15">
        <v>0.95454545454545459</v>
      </c>
      <c r="B15">
        <v>8.7695445275322914E-2</v>
      </c>
      <c r="C15">
        <v>0</v>
      </c>
      <c r="D15">
        <v>1</v>
      </c>
      <c r="E15" s="7">
        <v>0</v>
      </c>
      <c r="F15">
        <f t="shared" si="0"/>
        <v>0.49789238796067753</v>
      </c>
      <c r="G15" s="7">
        <f xml:space="preserve"> IF(Table5[[#This Row],[p(1)]]&gt; 0.5, 1, 0)</f>
        <v>0</v>
      </c>
      <c r="H15">
        <f xml:space="preserve"> IF(Table5[[#This Row],[Qualification]]= Table5[[#This Row],[OUTCOME]],0,1)</f>
        <v>0</v>
      </c>
      <c r="I15">
        <f>IF(Table5[[#This Row],[Qualification]]=1, Table5[[#This Row],[p(1)]], 1- Table5[[#This Row],[p(1)]])</f>
        <v>0.50210761203932242</v>
      </c>
      <c r="J15">
        <f xml:space="preserve"> $F$103*A15 + $E$103*B15 + $D$103*Table5[[#This Row],[Bank Debt]]+ $C$103*Table5[[#This Row],[Returned Check]]+ $G$103</f>
        <v>-8.4304980888769698E-3</v>
      </c>
    </row>
    <row r="16" spans="1:10" x14ac:dyDescent="0.3">
      <c r="A16">
        <v>0.11363636363636363</v>
      </c>
      <c r="B16">
        <v>2.3113528212100613E-2</v>
      </c>
      <c r="C16">
        <v>1</v>
      </c>
      <c r="D16">
        <v>1</v>
      </c>
      <c r="E16" s="7">
        <v>0</v>
      </c>
      <c r="F16">
        <f t="shared" si="0"/>
        <v>0.4932453597578208</v>
      </c>
      <c r="G16" s="7">
        <f xml:space="preserve"> IF(Table5[[#This Row],[p(1)]]&gt; 0.5, 1, 0)</f>
        <v>0</v>
      </c>
      <c r="H16">
        <f xml:space="preserve"> IF(Table5[[#This Row],[Qualification]]= Table5[[#This Row],[OUTCOME]],0,1)</f>
        <v>0</v>
      </c>
      <c r="I16">
        <f>IF(Table5[[#This Row],[Qualification]]=1, Table5[[#This Row],[p(1)]], 1- Table5[[#This Row],[p(1)]])</f>
        <v>0.5067546402421792</v>
      </c>
      <c r="J16">
        <f xml:space="preserve"> $F$103*A16 + $E$103*B16 + $D$103*Table5[[#This Row],[Bank Debt]]+ $C$103*Table5[[#This Row],[Returned Check]]+ $G$103</f>
        <v>-2.702020478378131E-2</v>
      </c>
    </row>
    <row r="17" spans="1:10" x14ac:dyDescent="0.3">
      <c r="A17">
        <v>0.79545454545454541</v>
      </c>
      <c r="B17">
        <v>7.3419442556084291E-2</v>
      </c>
      <c r="C17">
        <v>1</v>
      </c>
      <c r="D17">
        <v>1</v>
      </c>
      <c r="E17" s="7">
        <v>0</v>
      </c>
      <c r="F17">
        <f t="shared" si="0"/>
        <v>0.45098493472634676</v>
      </c>
      <c r="G17" s="7">
        <f xml:space="preserve"> IF(Table5[[#This Row],[p(1)]]&gt; 0.5, 1, 0)</f>
        <v>0</v>
      </c>
      <c r="H17">
        <f xml:space="preserve"> IF(Table5[[#This Row],[Qualification]]= Table5[[#This Row],[OUTCOME]],0,1)</f>
        <v>0</v>
      </c>
      <c r="I17">
        <f>IF(Table5[[#This Row],[Qualification]]=1, Table5[[#This Row],[p(1)]], 1- Table5[[#This Row],[p(1)]])</f>
        <v>0.54901506527365318</v>
      </c>
      <c r="J17">
        <f xml:space="preserve"> $F$103*A17 + $E$103*B17 + $D$103*Table5[[#This Row],[Bank Debt]]+ $C$103*Table5[[#This Row],[Returned Check]]+ $G$103</f>
        <v>-0.19669194764263453</v>
      </c>
    </row>
    <row r="18" spans="1:10" x14ac:dyDescent="0.3">
      <c r="A18">
        <v>0.70454545454545459</v>
      </c>
      <c r="B18">
        <v>0.1142080217539089</v>
      </c>
      <c r="C18">
        <v>1</v>
      </c>
      <c r="D18">
        <v>1</v>
      </c>
      <c r="E18" s="7">
        <v>0</v>
      </c>
      <c r="F18">
        <f t="shared" si="0"/>
        <v>0.46507416367534066</v>
      </c>
      <c r="G18" s="7">
        <f xml:space="preserve"> IF(Table5[[#This Row],[p(1)]]&gt; 0.5, 1, 0)</f>
        <v>0</v>
      </c>
      <c r="H18">
        <f xml:space="preserve"> IF(Table5[[#This Row],[Qualification]]= Table5[[#This Row],[OUTCOME]],0,1)</f>
        <v>0</v>
      </c>
      <c r="I18">
        <f>IF(Table5[[#This Row],[Qualification]]=1, Table5[[#This Row],[p(1)]], 1- Table5[[#This Row],[p(1)]])</f>
        <v>0.5349258363246594</v>
      </c>
      <c r="J18">
        <f xml:space="preserve"> $F$103*A18 + $E$103*B18 + $D$103*Table5[[#This Row],[Bank Debt]]+ $C$103*Table5[[#This Row],[Returned Check]]+ $G$103</f>
        <v>-0.13993122894980736</v>
      </c>
    </row>
    <row r="19" spans="1:10" x14ac:dyDescent="0.3">
      <c r="A19">
        <v>0.18181818181818182</v>
      </c>
      <c r="B19">
        <v>0.3052345343303875</v>
      </c>
      <c r="C19">
        <v>1</v>
      </c>
      <c r="D19">
        <v>0</v>
      </c>
      <c r="E19" s="7">
        <v>0</v>
      </c>
      <c r="F19">
        <f t="shared" si="0"/>
        <v>0.63255369158869712</v>
      </c>
      <c r="G19" s="7">
        <f xml:space="preserve"> IF(Table5[[#This Row],[p(1)]]&gt; 0.5, 1, 0)</f>
        <v>1</v>
      </c>
      <c r="H19">
        <f xml:space="preserve"> IF(Table5[[#This Row],[Qualification]]= Table5[[#This Row],[OUTCOME]],0,1)</f>
        <v>1</v>
      </c>
      <c r="I19">
        <f>IF(Table5[[#This Row],[Qualification]]=1, Table5[[#This Row],[p(1)]], 1- Table5[[#This Row],[p(1)]])</f>
        <v>0.36744630841130288</v>
      </c>
      <c r="J19">
        <f xml:space="preserve"> $F$103*A19 + $E$103*B19 + $D$103*Table5[[#This Row],[Bank Debt]]+ $C$103*Table5[[#This Row],[Returned Check]]+ $G$103</f>
        <v>0.54318789646794063</v>
      </c>
    </row>
    <row r="20" spans="1:10" x14ac:dyDescent="0.3">
      <c r="A20">
        <v>0.25</v>
      </c>
      <c r="B20">
        <v>0.57307953772943576</v>
      </c>
      <c r="C20">
        <v>1</v>
      </c>
      <c r="D20">
        <v>0</v>
      </c>
      <c r="E20" s="7">
        <v>1</v>
      </c>
      <c r="F20">
        <f t="shared" si="0"/>
        <v>0.67153124574479661</v>
      </c>
      <c r="G20" s="7">
        <f xml:space="preserve"> IF(Table5[[#This Row],[p(1)]]&gt; 0.5, 1, 0)</f>
        <v>1</v>
      </c>
      <c r="H20">
        <f xml:space="preserve"> IF(Table5[[#This Row],[Qualification]]= Table5[[#This Row],[OUTCOME]],0,1)</f>
        <v>0</v>
      </c>
      <c r="I20">
        <f>IF(Table5[[#This Row],[Qualification]]=1, Table5[[#This Row],[p(1)]], 1- Table5[[#This Row],[p(1)]])</f>
        <v>0.67153124574479661</v>
      </c>
      <c r="J20">
        <f xml:space="preserve"> $F$103*A20 + $E$103*B20 + $D$103*Table5[[#This Row],[Bank Debt]]+ $C$103*Table5[[#This Row],[Returned Check]]+ $G$103</f>
        <v>0.71511882916797131</v>
      </c>
    </row>
    <row r="21" spans="1:10" x14ac:dyDescent="0.3">
      <c r="A21">
        <v>0.81818181818181823</v>
      </c>
      <c r="B21">
        <v>0.46974847042828011</v>
      </c>
      <c r="C21">
        <v>0</v>
      </c>
      <c r="D21">
        <v>0</v>
      </c>
      <c r="E21" s="7">
        <v>0</v>
      </c>
      <c r="F21">
        <f t="shared" si="0"/>
        <v>0.667156576533394</v>
      </c>
      <c r="G21" s="7">
        <f xml:space="preserve"> IF(Table5[[#This Row],[p(1)]]&gt; 0.5, 1, 0)</f>
        <v>1</v>
      </c>
      <c r="H21">
        <f xml:space="preserve"> IF(Table5[[#This Row],[Qualification]]= Table5[[#This Row],[OUTCOME]],0,1)</f>
        <v>1</v>
      </c>
      <c r="I21">
        <f>IF(Table5[[#This Row],[Qualification]]=1, Table5[[#This Row],[p(1)]], 1- Table5[[#This Row],[p(1)]])</f>
        <v>0.332843423466606</v>
      </c>
      <c r="J21">
        <f xml:space="preserve"> $F$103*A21 + $E$103*B21 + $D$103*Table5[[#This Row],[Bank Debt]]+ $C$103*Table5[[#This Row],[Returned Check]]+ $G$103</f>
        <v>0.69535258619126405</v>
      </c>
    </row>
    <row r="22" spans="1:10" x14ac:dyDescent="0.3">
      <c r="A22">
        <v>0.65909090909090906</v>
      </c>
      <c r="B22">
        <v>4.1468388851121689E-2</v>
      </c>
      <c r="C22">
        <v>0</v>
      </c>
      <c r="D22">
        <v>1</v>
      </c>
      <c r="E22" s="7">
        <v>0</v>
      </c>
      <c r="F22">
        <f t="shared" si="0"/>
        <v>0.51188186266209401</v>
      </c>
      <c r="G22" s="7">
        <f xml:space="preserve"> IF(Table5[[#This Row],[p(1)]]&gt; 0.5, 1, 0)</f>
        <v>1</v>
      </c>
      <c r="H22">
        <f xml:space="preserve"> IF(Table5[[#This Row],[Qualification]]= Table5[[#This Row],[OUTCOME]],0,1)</f>
        <v>1</v>
      </c>
      <c r="I22">
        <f>IF(Table5[[#This Row],[Qualification]]=1, Table5[[#This Row],[p(1)]], 1- Table5[[#This Row],[p(1)]])</f>
        <v>0.48811813733790599</v>
      </c>
      <c r="J22">
        <f xml:space="preserve"> $F$103*A22 + $E$103*B22 + $D$103*Table5[[#This Row],[Bank Debt]]+ $C$103*Table5[[#This Row],[Returned Check]]+ $G$103</f>
        <v>4.7536400163339598E-2</v>
      </c>
    </row>
    <row r="23" spans="1:10" x14ac:dyDescent="0.3">
      <c r="A23">
        <v>1</v>
      </c>
      <c r="B23">
        <v>0.3664174031271244</v>
      </c>
      <c r="C23">
        <v>0</v>
      </c>
      <c r="D23">
        <v>0</v>
      </c>
      <c r="E23" s="7">
        <v>0</v>
      </c>
      <c r="F23">
        <f t="shared" si="0"/>
        <v>0.63788484543234758</v>
      </c>
      <c r="G23" s="7">
        <f xml:space="preserve"> IF(Table5[[#This Row],[p(1)]]&gt; 0.5, 1, 0)</f>
        <v>1</v>
      </c>
      <c r="H23">
        <f xml:space="preserve"> IF(Table5[[#This Row],[Qualification]]= Table5[[#This Row],[OUTCOME]],0,1)</f>
        <v>1</v>
      </c>
      <c r="I23">
        <f>IF(Table5[[#This Row],[Qualification]]=1, Table5[[#This Row],[p(1)]], 1- Table5[[#This Row],[p(1)]])</f>
        <v>0.36211515456765242</v>
      </c>
      <c r="J23">
        <f xml:space="preserve"> $F$103*A23 + $E$103*B23 + $D$103*Table5[[#This Row],[Bank Debt]]+ $C$103*Table5[[#This Row],[Returned Check]]+ $G$103</f>
        <v>0.56619550622012249</v>
      </c>
    </row>
    <row r="24" spans="1:10" x14ac:dyDescent="0.3">
      <c r="A24">
        <v>0.63636363636363635</v>
      </c>
      <c r="B24">
        <v>0.48130523453433038</v>
      </c>
      <c r="C24">
        <v>1</v>
      </c>
      <c r="D24">
        <v>0</v>
      </c>
      <c r="E24" s="7">
        <v>1</v>
      </c>
      <c r="F24">
        <f t="shared" si="0"/>
        <v>0.63007053810302305</v>
      </c>
      <c r="G24" s="7">
        <f xml:space="preserve"> IF(Table5[[#This Row],[p(1)]]&gt; 0.5, 1, 0)</f>
        <v>1</v>
      </c>
      <c r="H24">
        <f xml:space="preserve"> IF(Table5[[#This Row],[Qualification]]= Table5[[#This Row],[OUTCOME]],0,1)</f>
        <v>0</v>
      </c>
      <c r="I24">
        <f>IF(Table5[[#This Row],[Qualification]]=1, Table5[[#This Row],[p(1)]], 1- Table5[[#This Row],[p(1)]])</f>
        <v>0.63007053810302305</v>
      </c>
      <c r="J24">
        <f xml:space="preserve"> $F$103*A24 + $E$103*B24 + $D$103*Table5[[#This Row],[Bank Debt]]+ $C$103*Table5[[#This Row],[Returned Check]]+ $G$103</f>
        <v>0.53251943441903205</v>
      </c>
    </row>
    <row r="25" spans="1:10" x14ac:dyDescent="0.3">
      <c r="A25">
        <v>0.75</v>
      </c>
      <c r="B25">
        <v>0.35350101971447995</v>
      </c>
      <c r="C25">
        <v>0</v>
      </c>
      <c r="D25">
        <v>0</v>
      </c>
      <c r="E25" s="7">
        <v>0</v>
      </c>
      <c r="F25">
        <f t="shared" si="0"/>
        <v>0.65302949893875184</v>
      </c>
      <c r="G25" s="7">
        <f xml:space="preserve"> IF(Table5[[#This Row],[p(1)]]&gt; 0.5, 1, 0)</f>
        <v>1</v>
      </c>
      <c r="H25">
        <f xml:space="preserve"> IF(Table5[[#This Row],[Qualification]]= Table5[[#This Row],[OUTCOME]],0,1)</f>
        <v>1</v>
      </c>
      <c r="I25">
        <f>IF(Table5[[#This Row],[Qualification]]=1, Table5[[#This Row],[p(1)]], 1- Table5[[#This Row],[p(1)]])</f>
        <v>0.34697050106124816</v>
      </c>
      <c r="J25">
        <f xml:space="preserve"> $F$103*A25 + $E$103*B25 + $D$103*Table5[[#This Row],[Bank Debt]]+ $C$103*Table5[[#This Row],[Returned Check]]+ $G$103</f>
        <v>0.63238253775884656</v>
      </c>
    </row>
    <row r="26" spans="1:10" x14ac:dyDescent="0.3">
      <c r="A26">
        <v>0.54545454545454541</v>
      </c>
      <c r="B26">
        <v>0.46770904146838888</v>
      </c>
      <c r="C26">
        <v>0</v>
      </c>
      <c r="D26">
        <v>0</v>
      </c>
      <c r="E26" s="7">
        <v>1</v>
      </c>
      <c r="F26">
        <f t="shared" si="0"/>
        <v>0.68486452327065517</v>
      </c>
      <c r="G26" s="7">
        <f xml:space="preserve"> IF(Table5[[#This Row],[p(1)]]&gt; 0.5, 1, 0)</f>
        <v>1</v>
      </c>
      <c r="H26">
        <f xml:space="preserve"> IF(Table5[[#This Row],[Qualification]]= Table5[[#This Row],[OUTCOME]],0,1)</f>
        <v>0</v>
      </c>
      <c r="I26">
        <f>IF(Table5[[#This Row],[Qualification]]=1, Table5[[#This Row],[p(1)]], 1- Table5[[#This Row],[p(1)]])</f>
        <v>0.68486452327065517</v>
      </c>
      <c r="J26">
        <f xml:space="preserve"> $F$103*A26 + $E$103*B26 + $D$103*Table5[[#This Row],[Bank Debt]]+ $C$103*Table5[[#This Row],[Returned Check]]+ $G$103</f>
        <v>0.77621841123399149</v>
      </c>
    </row>
    <row r="27" spans="1:10" x14ac:dyDescent="0.3">
      <c r="A27">
        <v>0.95454545454545459</v>
      </c>
      <c r="B27">
        <v>7.8857919782460914E-2</v>
      </c>
      <c r="C27">
        <v>1</v>
      </c>
      <c r="D27">
        <v>1</v>
      </c>
      <c r="E27" s="7">
        <v>0</v>
      </c>
      <c r="F27">
        <f t="shared" si="0"/>
        <v>0.44008678744699109</v>
      </c>
      <c r="G27" s="7">
        <f xml:space="preserve"> IF(Table5[[#This Row],[p(1)]]&gt; 0.5, 1, 0)</f>
        <v>0</v>
      </c>
      <c r="H27">
        <f xml:space="preserve"> IF(Table5[[#This Row],[Qualification]]= Table5[[#This Row],[OUTCOME]],0,1)</f>
        <v>0</v>
      </c>
      <c r="I27">
        <f>IF(Table5[[#This Row],[Qualification]]=1, Table5[[#This Row],[p(1)]], 1- Table5[[#This Row],[p(1)]])</f>
        <v>0.55991321255300885</v>
      </c>
      <c r="J27">
        <f xml:space="preserve"> $F$103*A27 + $E$103*B27 + $D$103*Table5[[#This Row],[Bank Debt]]+ $C$103*Table5[[#This Row],[Returned Check]]+ $G$103</f>
        <v>-0.24080984247508086</v>
      </c>
    </row>
    <row r="28" spans="1:10" x14ac:dyDescent="0.3">
      <c r="A28">
        <v>0</v>
      </c>
      <c r="B28">
        <v>3.1951053704962609E-2</v>
      </c>
      <c r="C28">
        <v>1</v>
      </c>
      <c r="D28">
        <v>1</v>
      </c>
      <c r="E28" s="7">
        <v>0</v>
      </c>
      <c r="F28">
        <f t="shared" si="0"/>
        <v>0.50340910618921209</v>
      </c>
      <c r="G28" s="7">
        <f xml:space="preserve"> IF(Table5[[#This Row],[p(1)]]&gt; 0.5, 1, 0)</f>
        <v>1</v>
      </c>
      <c r="H28">
        <f xml:space="preserve"> IF(Table5[[#This Row],[Qualification]]= Table5[[#This Row],[OUTCOME]],0,1)</f>
        <v>1</v>
      </c>
      <c r="I28">
        <f>IF(Table5[[#This Row],[Qualification]]=1, Table5[[#This Row],[p(1)]], 1- Table5[[#This Row],[p(1)]])</f>
        <v>0.49659089381078791</v>
      </c>
      <c r="J28">
        <f xml:space="preserve"> $F$103*A28 + $E$103*B28 + $D$103*Table5[[#This Row],[Bank Debt]]+ $C$103*Table5[[#This Row],[Returned Check]]+ $G$103</f>
        <v>1.3636636072871466E-2</v>
      </c>
    </row>
    <row r="29" spans="1:10" x14ac:dyDescent="0.3">
      <c r="A29">
        <v>0.97727272727272729</v>
      </c>
      <c r="B29">
        <v>0</v>
      </c>
      <c r="C29">
        <v>1</v>
      </c>
      <c r="D29">
        <v>1</v>
      </c>
      <c r="E29" s="7">
        <v>0</v>
      </c>
      <c r="F29">
        <f t="shared" si="0"/>
        <v>0.42449443079413046</v>
      </c>
      <c r="G29" s="7">
        <f xml:space="preserve"> IF(Table5[[#This Row],[p(1)]]&gt; 0.5, 1, 0)</f>
        <v>0</v>
      </c>
      <c r="H29">
        <f xml:space="preserve"> IF(Table5[[#This Row],[Qualification]]= Table5[[#This Row],[OUTCOME]],0,1)</f>
        <v>0</v>
      </c>
      <c r="I29">
        <f>IF(Table5[[#This Row],[Qualification]]=1, Table5[[#This Row],[p(1)]], 1- Table5[[#This Row],[p(1)]])</f>
        <v>0.57550556920586948</v>
      </c>
      <c r="J29">
        <f xml:space="preserve"> $F$103*A29 + $E$103*B29 + $D$103*Table5[[#This Row],[Bank Debt]]+ $C$103*Table5[[#This Row],[Returned Check]]+ $G$103</f>
        <v>-0.30435001905873138</v>
      </c>
    </row>
    <row r="30" spans="1:10" x14ac:dyDescent="0.3">
      <c r="A30">
        <v>0.18181818181818182</v>
      </c>
      <c r="B30">
        <v>0.50033990482664858</v>
      </c>
      <c r="C30">
        <v>1</v>
      </c>
      <c r="D30">
        <v>0</v>
      </c>
      <c r="E30" s="7">
        <v>1</v>
      </c>
      <c r="F30">
        <f t="shared" si="0"/>
        <v>0.66450159271647935</v>
      </c>
      <c r="G30" s="7">
        <f xml:space="preserve"> IF(Table5[[#This Row],[p(1)]]&gt; 0.5, 1, 0)</f>
        <v>1</v>
      </c>
      <c r="H30">
        <f xml:space="preserve"> IF(Table5[[#This Row],[Qualification]]= Table5[[#This Row],[OUTCOME]],0,1)</f>
        <v>0</v>
      </c>
      <c r="I30">
        <f>IF(Table5[[#This Row],[Qualification]]=1, Table5[[#This Row],[p(1)]], 1- Table5[[#This Row],[p(1)]])</f>
        <v>0.66450159271647935</v>
      </c>
      <c r="J30">
        <f xml:space="preserve"> $F$103*A30 + $E$103*B30 + $D$103*Table5[[#This Row],[Bank Debt]]+ $C$103*Table5[[#This Row],[Returned Check]]+ $G$103</f>
        <v>0.68342006590652804</v>
      </c>
    </row>
    <row r="31" spans="1:10" x14ac:dyDescent="0.3">
      <c r="A31">
        <v>0.43181818181818182</v>
      </c>
      <c r="B31">
        <v>0.56560163154316789</v>
      </c>
      <c r="C31">
        <v>0</v>
      </c>
      <c r="D31">
        <v>0</v>
      </c>
      <c r="E31" s="7">
        <v>1</v>
      </c>
      <c r="F31">
        <f t="shared" si="0"/>
        <v>0.70700530449695986</v>
      </c>
      <c r="G31" s="7">
        <f xml:space="preserve"> IF(Table5[[#This Row],[p(1)]]&gt; 0.5, 1, 0)</f>
        <v>1</v>
      </c>
      <c r="H31">
        <f xml:space="preserve"> IF(Table5[[#This Row],[Qualification]]= Table5[[#This Row],[OUTCOME]],0,1)</f>
        <v>0</v>
      </c>
      <c r="I31">
        <f>IF(Table5[[#This Row],[Qualification]]=1, Table5[[#This Row],[p(1)]], 1- Table5[[#This Row],[p(1)]])</f>
        <v>0.70700530449695986</v>
      </c>
      <c r="J31">
        <f xml:space="preserve"> $F$103*A31 + $E$103*B31 + $D$103*Table5[[#This Row],[Bank Debt]]+ $C$103*Table5[[#This Row],[Returned Check]]+ $G$103</f>
        <v>0.88088366392498196</v>
      </c>
    </row>
    <row r="32" spans="1:10" x14ac:dyDescent="0.3">
      <c r="A32">
        <v>0.95454545454545459</v>
      </c>
      <c r="B32">
        <v>0.56832087015635624</v>
      </c>
      <c r="C32">
        <v>0</v>
      </c>
      <c r="D32">
        <v>0</v>
      </c>
      <c r="E32" s="7">
        <v>1</v>
      </c>
      <c r="F32">
        <f t="shared" si="0"/>
        <v>0.67371496002376507</v>
      </c>
      <c r="G32" s="7">
        <f xml:space="preserve"> IF(Table5[[#This Row],[p(1)]]&gt; 0.5, 1, 0)</f>
        <v>1</v>
      </c>
      <c r="H32">
        <f xml:space="preserve"> IF(Table5[[#This Row],[Qualification]]= Table5[[#This Row],[OUTCOME]],0,1)</f>
        <v>0</v>
      </c>
      <c r="I32">
        <f>IF(Table5[[#This Row],[Qualification]]=1, Table5[[#This Row],[p(1)]], 1- Table5[[#This Row],[p(1)]])</f>
        <v>0.67371496002376507</v>
      </c>
      <c r="J32">
        <f xml:space="preserve"> $F$103*A32 + $E$103*B32 + $D$103*Table5[[#This Row],[Bank Debt]]+ $C$103*Table5[[#This Row],[Returned Check]]+ $G$103</f>
        <v>0.72503575838919398</v>
      </c>
    </row>
    <row r="33" spans="1:10" x14ac:dyDescent="0.3">
      <c r="A33">
        <v>0.61363636363636365</v>
      </c>
      <c r="B33">
        <v>0.47382732834806252</v>
      </c>
      <c r="C33">
        <v>0</v>
      </c>
      <c r="D33">
        <v>0</v>
      </c>
      <c r="E33" s="7">
        <v>1</v>
      </c>
      <c r="F33">
        <f t="shared" si="0"/>
        <v>0.68136090254517012</v>
      </c>
      <c r="G33" s="7">
        <f xml:space="preserve"> IF(Table5[[#This Row],[p(1)]]&gt; 0.5, 1, 0)</f>
        <v>1</v>
      </c>
      <c r="H33">
        <f xml:space="preserve"> IF(Table5[[#This Row],[Qualification]]= Table5[[#This Row],[OUTCOME]],0,1)</f>
        <v>0</v>
      </c>
      <c r="I33">
        <f>IF(Table5[[#This Row],[Qualification]]=1, Table5[[#This Row],[p(1)]], 1- Table5[[#This Row],[p(1)]])</f>
        <v>0.68136090254517012</v>
      </c>
      <c r="J33">
        <f xml:space="preserve"> $F$103*A33 + $E$103*B33 + $D$103*Table5[[#This Row],[Bank Debt]]+ $C$103*Table5[[#This Row],[Returned Check]]+ $G$103</f>
        <v>0.76003301907738041</v>
      </c>
    </row>
    <row r="34" spans="1:10" x14ac:dyDescent="0.3">
      <c r="A34">
        <v>0.93181818181818177</v>
      </c>
      <c r="B34">
        <v>0.36097892590074782</v>
      </c>
      <c r="C34">
        <v>1</v>
      </c>
      <c r="D34">
        <v>0</v>
      </c>
      <c r="E34" s="7">
        <v>0</v>
      </c>
      <c r="F34">
        <f t="shared" ref="F34:F65" si="1">1/(1+EXP(0-J34))</f>
        <v>0.58827579268202634</v>
      </c>
      <c r="G34" s="7">
        <f xml:space="preserve"> IF(Table5[[#This Row],[p(1)]]&gt; 0.5, 1, 0)</f>
        <v>1</v>
      </c>
      <c r="H34">
        <f xml:space="preserve"> IF(Table5[[#This Row],[Qualification]]= Table5[[#This Row],[OUTCOME]],0,1)</f>
        <v>1</v>
      </c>
      <c r="I34">
        <f>IF(Table5[[#This Row],[Qualification]]=1, Table5[[#This Row],[p(1)]], 1- Table5[[#This Row],[p(1)]])</f>
        <v>0.41172420731797366</v>
      </c>
      <c r="J34">
        <f xml:space="preserve"> $F$103*A34 + $E$103*B34 + $D$103*Table5[[#This Row],[Bank Debt]]+ $C$103*Table5[[#This Row],[Returned Check]]+ $G$103</f>
        <v>0.35684214762168009</v>
      </c>
    </row>
    <row r="35" spans="1:10" x14ac:dyDescent="0.3">
      <c r="A35">
        <v>0.54545454545454541</v>
      </c>
      <c r="B35">
        <v>0.58191706322229775</v>
      </c>
      <c r="C35">
        <v>0</v>
      </c>
      <c r="D35">
        <v>0</v>
      </c>
      <c r="E35" s="7">
        <v>1</v>
      </c>
      <c r="F35">
        <f t="shared" si="1"/>
        <v>0.70230651047532255</v>
      </c>
      <c r="G35" s="7">
        <f xml:space="preserve"> IF(Table5[[#This Row],[p(1)]]&gt; 0.5, 1, 0)</f>
        <v>1</v>
      </c>
      <c r="H35">
        <f xml:space="preserve"> IF(Table5[[#This Row],[Qualification]]= Table5[[#This Row],[OUTCOME]],0,1)</f>
        <v>0</v>
      </c>
      <c r="I35">
        <f>IF(Table5[[#This Row],[Qualification]]=1, Table5[[#This Row],[p(1)]], 1- Table5[[#This Row],[p(1)]])</f>
        <v>0.70230651047532255</v>
      </c>
      <c r="J35">
        <f xml:space="preserve"> $F$103*A35 + $E$103*B35 + $D$103*Table5[[#This Row],[Bank Debt]]+ $C$103*Table5[[#This Row],[Returned Check]]+ $G$103</f>
        <v>0.8583055348077987</v>
      </c>
    </row>
    <row r="36" spans="1:10" x14ac:dyDescent="0.3">
      <c r="A36">
        <v>0.84090909090909094</v>
      </c>
      <c r="B36">
        <v>0.48198504418762744</v>
      </c>
      <c r="C36">
        <v>0</v>
      </c>
      <c r="D36">
        <v>0</v>
      </c>
      <c r="E36" s="7">
        <v>1</v>
      </c>
      <c r="F36">
        <f t="shared" si="1"/>
        <v>0.66758591612329865</v>
      </c>
      <c r="G36" s="7">
        <f xml:space="preserve"> IF(Table5[[#This Row],[p(1)]]&gt; 0.5, 1, 0)</f>
        <v>1</v>
      </c>
      <c r="H36">
        <f xml:space="preserve"> IF(Table5[[#This Row],[Qualification]]= Table5[[#This Row],[OUTCOME]],0,1)</f>
        <v>0</v>
      </c>
      <c r="I36">
        <f>IF(Table5[[#This Row],[Qualification]]=1, Table5[[#This Row],[p(1)]], 1- Table5[[#This Row],[p(1)]])</f>
        <v>0.66758591612329865</v>
      </c>
      <c r="J36">
        <f xml:space="preserve"> $F$103*A36 + $E$103*B36 + $D$103*Table5[[#This Row],[Bank Debt]]+ $C$103*Table5[[#This Row],[Returned Check]]+ $G$103</f>
        <v>0.69728666293434083</v>
      </c>
    </row>
    <row r="37" spans="1:10" x14ac:dyDescent="0.3">
      <c r="A37">
        <v>0.63636363636363635</v>
      </c>
      <c r="B37">
        <v>0.13460231135282122</v>
      </c>
      <c r="C37">
        <v>1</v>
      </c>
      <c r="D37">
        <v>1</v>
      </c>
      <c r="E37" s="7">
        <v>0</v>
      </c>
      <c r="F37">
        <f t="shared" si="1"/>
        <v>0.4738514036199899</v>
      </c>
      <c r="G37" s="7">
        <f xml:space="preserve"> IF(Table5[[#This Row],[p(1)]]&gt; 0.5, 1, 0)</f>
        <v>0</v>
      </c>
      <c r="H37">
        <f xml:space="preserve"> IF(Table5[[#This Row],[Qualification]]= Table5[[#This Row],[OUTCOME]],0,1)</f>
        <v>0</v>
      </c>
      <c r="I37">
        <f>IF(Table5[[#This Row],[Qualification]]=1, Table5[[#This Row],[p(1)]], 1- Table5[[#This Row],[p(1)]])</f>
        <v>0.5261485963800101</v>
      </c>
      <c r="J37">
        <f xml:space="preserve"> $F$103*A37 + $E$103*B37 + $D$103*Table5[[#This Row],[Bank Debt]]+ $C$103*Table5[[#This Row],[Returned Check]]+ $G$103</f>
        <v>-0.10468989739213397</v>
      </c>
    </row>
    <row r="38" spans="1:10" x14ac:dyDescent="0.3">
      <c r="A38">
        <v>0.13636363636363635</v>
      </c>
      <c r="B38">
        <v>0.44255608429639703</v>
      </c>
      <c r="C38">
        <v>0</v>
      </c>
      <c r="D38">
        <v>1</v>
      </c>
      <c r="E38" s="7">
        <v>1</v>
      </c>
      <c r="F38">
        <f t="shared" si="1"/>
        <v>0.62095905710840693</v>
      </c>
      <c r="G38" s="7">
        <f xml:space="preserve"> IF(Table5[[#This Row],[p(1)]]&gt; 0.5, 1, 0)</f>
        <v>1</v>
      </c>
      <c r="H38">
        <f xml:space="preserve"> IF(Table5[[#This Row],[Qualification]]= Table5[[#This Row],[OUTCOME]],0,1)</f>
        <v>0</v>
      </c>
      <c r="I38">
        <f>IF(Table5[[#This Row],[Qualification]]=1, Table5[[#This Row],[p(1)]], 1- Table5[[#This Row],[p(1)]])</f>
        <v>0.62095905710840693</v>
      </c>
      <c r="J38">
        <f xml:space="preserve"> $F$103*A38 + $E$103*B38 + $D$103*Table5[[#This Row],[Bank Debt]]+ $C$103*Table5[[#This Row],[Returned Check]]+ $G$103</f>
        <v>0.49362092119223178</v>
      </c>
    </row>
    <row r="39" spans="1:10" x14ac:dyDescent="0.3">
      <c r="A39">
        <v>0.45454545454545453</v>
      </c>
      <c r="B39">
        <v>0.11012916383412645</v>
      </c>
      <c r="C39">
        <v>1</v>
      </c>
      <c r="D39">
        <v>0</v>
      </c>
      <c r="E39" s="7">
        <v>0</v>
      </c>
      <c r="F39">
        <f t="shared" si="1"/>
        <v>0.57947633293997236</v>
      </c>
      <c r="G39" s="7">
        <f xml:space="preserve"> IF(Table5[[#This Row],[p(1)]]&gt; 0.5, 1, 0)</f>
        <v>1</v>
      </c>
      <c r="H39">
        <f xml:space="preserve"> IF(Table5[[#This Row],[Qualification]]= Table5[[#This Row],[OUTCOME]],0,1)</f>
        <v>1</v>
      </c>
      <c r="I39">
        <f>IF(Table5[[#This Row],[Qualification]]=1, Table5[[#This Row],[p(1)]], 1- Table5[[#This Row],[p(1)]])</f>
        <v>0.42052366706002764</v>
      </c>
      <c r="J39">
        <f xml:space="preserve"> $F$103*A39 + $E$103*B39 + $D$103*Table5[[#This Row],[Bank Debt]]+ $C$103*Table5[[#This Row],[Returned Check]]+ $G$103</f>
        <v>0.32062406049423647</v>
      </c>
    </row>
    <row r="40" spans="1:10" x14ac:dyDescent="0.3">
      <c r="A40">
        <v>0.43181818181818182</v>
      </c>
      <c r="B40">
        <v>8.4976206662134596E-2</v>
      </c>
      <c r="C40">
        <v>0</v>
      </c>
      <c r="D40">
        <v>1</v>
      </c>
      <c r="E40" s="7">
        <v>0</v>
      </c>
      <c r="F40">
        <f t="shared" si="1"/>
        <v>0.5367877536888257</v>
      </c>
      <c r="G40" s="7">
        <f xml:space="preserve"> IF(Table5[[#This Row],[p(1)]]&gt; 0.5, 1, 0)</f>
        <v>1</v>
      </c>
      <c r="H40">
        <f xml:space="preserve"> IF(Table5[[#This Row],[Qualification]]= Table5[[#This Row],[OUTCOME]],0,1)</f>
        <v>1</v>
      </c>
      <c r="I40">
        <f>IF(Table5[[#This Row],[Qualification]]=1, Table5[[#This Row],[p(1)]], 1- Table5[[#This Row],[p(1)]])</f>
        <v>0.4632122463111743</v>
      </c>
      <c r="J40">
        <f xml:space="preserve"> $F$103*A40 + $E$103*B40 + $D$103*Table5[[#This Row],[Bank Debt]]+ $C$103*Table5[[#This Row],[Returned Check]]+ $G$103</f>
        <v>0.14741740744691112</v>
      </c>
    </row>
    <row r="41" spans="1:10" x14ac:dyDescent="0.3">
      <c r="A41">
        <v>0.72727272727272729</v>
      </c>
      <c r="B41">
        <v>0.49626104690686607</v>
      </c>
      <c r="C41">
        <v>1</v>
      </c>
      <c r="D41">
        <v>0</v>
      </c>
      <c r="E41" s="7">
        <v>1</v>
      </c>
      <c r="F41">
        <f t="shared" si="1"/>
        <v>0.62617100625485744</v>
      </c>
      <c r="G41" s="7">
        <f xml:space="preserve"> IF(Table5[[#This Row],[p(1)]]&gt; 0.5, 1, 0)</f>
        <v>1</v>
      </c>
      <c r="H41">
        <f xml:space="preserve"> IF(Table5[[#This Row],[Qualification]]= Table5[[#This Row],[OUTCOME]],0,1)</f>
        <v>0</v>
      </c>
      <c r="I41">
        <f>IF(Table5[[#This Row],[Qualification]]=1, Table5[[#This Row],[p(1)]], 1- Table5[[#This Row],[p(1)]])</f>
        <v>0.62617100625485744</v>
      </c>
      <c r="J41">
        <f xml:space="preserve"> $F$103*A41 + $E$103*B41 + $D$103*Table5[[#This Row],[Bank Debt]]+ $C$103*Table5[[#This Row],[Returned Check]]+ $G$103</f>
        <v>0.51582504985151556</v>
      </c>
    </row>
    <row r="42" spans="1:10" x14ac:dyDescent="0.3">
      <c r="A42">
        <v>0.20454545454545456</v>
      </c>
      <c r="B42">
        <v>0.22705642420122366</v>
      </c>
      <c r="C42">
        <v>1</v>
      </c>
      <c r="D42">
        <v>1</v>
      </c>
      <c r="E42" s="7">
        <v>0</v>
      </c>
      <c r="F42">
        <f t="shared" si="1"/>
        <v>0.52301374145236501</v>
      </c>
      <c r="G42" s="7">
        <f xml:space="preserve"> IF(Table5[[#This Row],[p(1)]]&gt; 0.5, 1, 0)</f>
        <v>1</v>
      </c>
      <c r="H42">
        <f xml:space="preserve"> IF(Table5[[#This Row],[Qualification]]= Table5[[#This Row],[OUTCOME]],0,1)</f>
        <v>1</v>
      </c>
      <c r="I42">
        <f>IF(Table5[[#This Row],[Qualification]]=1, Table5[[#This Row],[p(1)]], 1- Table5[[#This Row],[p(1)]])</f>
        <v>0.47698625854763499</v>
      </c>
      <c r="J42">
        <f xml:space="preserve"> $F$103*A42 + $E$103*B42 + $D$103*Table5[[#This Row],[Bank Debt]]+ $C$103*Table5[[#This Row],[Returned Check]]+ $G$103</f>
        <v>9.2120055610121154E-2</v>
      </c>
    </row>
    <row r="43" spans="1:10" x14ac:dyDescent="0.3">
      <c r="A43">
        <v>0.13636363636363635</v>
      </c>
      <c r="B43">
        <v>0.51053704962610469</v>
      </c>
      <c r="C43">
        <v>0</v>
      </c>
      <c r="D43">
        <v>0</v>
      </c>
      <c r="E43" s="7">
        <v>1</v>
      </c>
      <c r="F43">
        <f t="shared" si="1"/>
        <v>0.71717642609964771</v>
      </c>
      <c r="G43" s="7">
        <f xml:space="preserve"> IF(Table5[[#This Row],[p(1)]]&gt; 0.5, 1, 0)</f>
        <v>1</v>
      </c>
      <c r="H43">
        <f xml:space="preserve"> IF(Table5[[#This Row],[Qualification]]= Table5[[#This Row],[OUTCOME]],0,1)</f>
        <v>0</v>
      </c>
      <c r="I43">
        <f>IF(Table5[[#This Row],[Qualification]]=1, Table5[[#This Row],[p(1)]], 1- Table5[[#This Row],[p(1)]])</f>
        <v>0.71717642609964771</v>
      </c>
      <c r="J43">
        <f xml:space="preserve"> $F$103*A43 + $E$103*B43 + $D$103*Table5[[#This Row],[Bank Debt]]+ $C$103*Table5[[#This Row],[Returned Check]]+ $G$103</f>
        <v>0.93049858237684435</v>
      </c>
    </row>
    <row r="44" spans="1:10" x14ac:dyDescent="0.3">
      <c r="A44">
        <v>0.18181818181818182</v>
      </c>
      <c r="B44">
        <v>0.19714479945615226</v>
      </c>
      <c r="C44">
        <v>1</v>
      </c>
      <c r="D44">
        <v>1</v>
      </c>
      <c r="E44" s="7">
        <v>0</v>
      </c>
      <c r="F44">
        <f t="shared" si="1"/>
        <v>0.51936081978800097</v>
      </c>
      <c r="G44" s="7">
        <f xml:space="preserve"> IF(Table5[[#This Row],[p(1)]]&gt; 0.5, 1, 0)</f>
        <v>1</v>
      </c>
      <c r="H44">
        <f xml:space="preserve"> IF(Table5[[#This Row],[Qualification]]= Table5[[#This Row],[OUTCOME]],0,1)</f>
        <v>1</v>
      </c>
      <c r="I44">
        <f>IF(Table5[[#This Row],[Qualification]]=1, Table5[[#This Row],[p(1)]], 1- Table5[[#This Row],[p(1)]])</f>
        <v>0.48063918021199903</v>
      </c>
      <c r="J44">
        <f xml:space="preserve"> $F$103*A44 + $E$103*B44 + $D$103*Table5[[#This Row],[Bank Debt]]+ $C$103*Table5[[#This Row],[Returned Check]]+ $G$103</f>
        <v>7.7482019266336133E-2</v>
      </c>
    </row>
    <row r="45" spans="1:10" x14ac:dyDescent="0.3">
      <c r="A45">
        <v>0.15909090909090909</v>
      </c>
      <c r="B45">
        <v>0.43507817811012917</v>
      </c>
      <c r="C45">
        <v>0</v>
      </c>
      <c r="D45">
        <v>0</v>
      </c>
      <c r="E45" s="7">
        <v>1</v>
      </c>
      <c r="F45">
        <f t="shared" si="1"/>
        <v>0.70462114212439275</v>
      </c>
      <c r="G45" s="7">
        <f xml:space="preserve"> IF(Table5[[#This Row],[p(1)]]&gt; 0.5, 1, 0)</f>
        <v>1</v>
      </c>
      <c r="H45">
        <f xml:space="preserve"> IF(Table5[[#This Row],[Qualification]]= Table5[[#This Row],[OUTCOME]],0,1)</f>
        <v>0</v>
      </c>
      <c r="I45">
        <f>IF(Table5[[#This Row],[Qualification]]=1, Table5[[#This Row],[p(1)]], 1- Table5[[#This Row],[p(1)]])</f>
        <v>0.70462114212439275</v>
      </c>
      <c r="J45">
        <f xml:space="preserve"> $F$103*A45 + $E$103*B45 + $D$103*Table5[[#This Row],[Bank Debt]]+ $C$103*Table5[[#This Row],[Returned Check]]+ $G$103</f>
        <v>0.86940147494717634</v>
      </c>
    </row>
    <row r="46" spans="1:10" x14ac:dyDescent="0.3">
      <c r="A46">
        <v>2.2727272727272728E-2</v>
      </c>
      <c r="B46">
        <v>0.40244731475186946</v>
      </c>
      <c r="C46">
        <v>0</v>
      </c>
      <c r="D46">
        <v>0</v>
      </c>
      <c r="E46" s="7">
        <v>1</v>
      </c>
      <c r="F46">
        <f t="shared" si="1"/>
        <v>0.70829421246891755</v>
      </c>
      <c r="G46" s="7">
        <f xml:space="preserve"> IF(Table5[[#This Row],[p(1)]]&gt; 0.5, 1, 0)</f>
        <v>1</v>
      </c>
      <c r="H46">
        <f xml:space="preserve"> IF(Table5[[#This Row],[Qualification]]= Table5[[#This Row],[OUTCOME]],0,1)</f>
        <v>0</v>
      </c>
      <c r="I46">
        <f>IF(Table5[[#This Row],[Qualification]]=1, Table5[[#This Row],[p(1)]], 1- Table5[[#This Row],[p(1)]])</f>
        <v>0.70829421246891755</v>
      </c>
      <c r="J46">
        <f xml:space="preserve"> $F$103*A46 + $E$103*B46 + $D$103*Table5[[#This Row],[Bank Debt]]+ $C$103*Table5[[#This Row],[Returned Check]]+ $G$103</f>
        <v>0.88711384433650409</v>
      </c>
    </row>
    <row r="47" spans="1:10" x14ac:dyDescent="0.3">
      <c r="A47">
        <v>0.86363636363636365</v>
      </c>
      <c r="B47">
        <v>0.17131203263086336</v>
      </c>
      <c r="C47">
        <v>0</v>
      </c>
      <c r="D47">
        <v>1</v>
      </c>
      <c r="E47" s="7">
        <v>0</v>
      </c>
      <c r="F47">
        <f t="shared" si="1"/>
        <v>0.51976791369471076</v>
      </c>
      <c r="G47" s="7">
        <f xml:space="preserve"> IF(Table5[[#This Row],[p(1)]]&gt; 0.5, 1, 0)</f>
        <v>1</v>
      </c>
      <c r="H47">
        <f xml:space="preserve"> IF(Table5[[#This Row],[Qualification]]= Table5[[#This Row],[OUTCOME]],0,1)</f>
        <v>1</v>
      </c>
      <c r="I47">
        <f>IF(Table5[[#This Row],[Qualification]]=1, Table5[[#This Row],[p(1)]], 1- Table5[[#This Row],[p(1)]])</f>
        <v>0.48023208630528924</v>
      </c>
      <c r="J47">
        <f xml:space="preserve"> $F$103*A47 + $E$103*B47 + $D$103*Table5[[#This Row],[Bank Debt]]+ $C$103*Table5[[#This Row],[Returned Check]]+ $G$103</f>
        <v>7.9112891944128072E-2</v>
      </c>
    </row>
    <row r="48" spans="1:10" x14ac:dyDescent="0.3">
      <c r="A48">
        <v>0.38636363636363635</v>
      </c>
      <c r="B48">
        <v>0.48606390210740991</v>
      </c>
      <c r="C48">
        <v>0</v>
      </c>
      <c r="D48">
        <v>0</v>
      </c>
      <c r="E48" s="7">
        <v>1</v>
      </c>
      <c r="F48">
        <f t="shared" si="1"/>
        <v>0.69792531074121233</v>
      </c>
      <c r="G48" s="7">
        <f xml:space="preserve"> IF(Table5[[#This Row],[p(1)]]&gt; 0.5, 1, 0)</f>
        <v>1</v>
      </c>
      <c r="H48">
        <f xml:space="preserve"> IF(Table5[[#This Row],[Qualification]]= Table5[[#This Row],[OUTCOME]],0,1)</f>
        <v>0</v>
      </c>
      <c r="I48">
        <f>IF(Table5[[#This Row],[Qualification]]=1, Table5[[#This Row],[p(1)]], 1- Table5[[#This Row],[p(1)]])</f>
        <v>0.69792531074121233</v>
      </c>
      <c r="J48">
        <f xml:space="preserve"> $F$103*A48 + $E$103*B48 + $D$103*Table5[[#This Row],[Bank Debt]]+ $C$103*Table5[[#This Row],[Returned Check]]+ $G$103</f>
        <v>0.8374377901443143</v>
      </c>
    </row>
    <row r="49" spans="1:10" x14ac:dyDescent="0.3">
      <c r="A49">
        <v>0.43181818181818182</v>
      </c>
      <c r="B49">
        <v>3.6029911624745073E-2</v>
      </c>
      <c r="C49">
        <v>1</v>
      </c>
      <c r="D49">
        <v>1</v>
      </c>
      <c r="E49" s="7">
        <v>0</v>
      </c>
      <c r="F49">
        <f t="shared" si="1"/>
        <v>0.47158311743326742</v>
      </c>
      <c r="G49" s="7">
        <f xml:space="preserve"> IF(Table5[[#This Row],[p(1)]]&gt; 0.5, 1, 0)</f>
        <v>0</v>
      </c>
      <c r="H49">
        <f xml:space="preserve"> IF(Table5[[#This Row],[Qualification]]= Table5[[#This Row],[OUTCOME]],0,1)</f>
        <v>0</v>
      </c>
      <c r="I49">
        <f>IF(Table5[[#This Row],[Qualification]]=1, Table5[[#This Row],[p(1)]], 1- Table5[[#This Row],[p(1)]])</f>
        <v>0.52841688256673258</v>
      </c>
      <c r="J49">
        <f xml:space="preserve"> $F$103*A49 + $E$103*B49 + $D$103*Table5[[#This Row],[Bank Debt]]+ $C$103*Table5[[#This Row],[Returned Check]]+ $G$103</f>
        <v>-0.1137901529562847</v>
      </c>
    </row>
    <row r="50" spans="1:10" x14ac:dyDescent="0.3">
      <c r="A50">
        <v>0.45454545454545453</v>
      </c>
      <c r="B50">
        <v>0.17131203263086336</v>
      </c>
      <c r="C50">
        <v>1</v>
      </c>
      <c r="D50">
        <v>1</v>
      </c>
      <c r="E50" s="7">
        <v>0</v>
      </c>
      <c r="F50">
        <f t="shared" si="1"/>
        <v>0.49414602429234417</v>
      </c>
      <c r="G50" s="7">
        <f xml:space="preserve"> IF(Table5[[#This Row],[p(1)]]&gt; 0.5, 1, 0)</f>
        <v>0</v>
      </c>
      <c r="H50">
        <f xml:space="preserve"> IF(Table5[[#This Row],[Qualification]]= Table5[[#This Row],[OUTCOME]],0,1)</f>
        <v>0</v>
      </c>
      <c r="I50">
        <f>IF(Table5[[#This Row],[Qualification]]=1, Table5[[#This Row],[p(1)]], 1- Table5[[#This Row],[p(1)]])</f>
        <v>0.50585397570765589</v>
      </c>
      <c r="J50">
        <f xml:space="preserve"> $F$103*A50 + $E$103*B50 + $D$103*Table5[[#This Row],[Bank Debt]]+ $C$103*Table5[[#This Row],[Returned Check]]+ $G$103</f>
        <v>-2.3416972839046535E-2</v>
      </c>
    </row>
    <row r="51" spans="1:10" x14ac:dyDescent="0.3">
      <c r="A51">
        <v>0.59090909090909094</v>
      </c>
      <c r="B51">
        <v>0.19034670292318151</v>
      </c>
      <c r="C51">
        <v>1</v>
      </c>
      <c r="D51">
        <v>1</v>
      </c>
      <c r="E51" s="7">
        <v>0</v>
      </c>
      <c r="F51">
        <f t="shared" si="1"/>
        <v>0.48727734217745922</v>
      </c>
      <c r="G51" s="7">
        <f xml:space="preserve"> IF(Table5[[#This Row],[p(1)]]&gt; 0.5, 1, 0)</f>
        <v>0</v>
      </c>
      <c r="H51">
        <f xml:space="preserve"> IF(Table5[[#This Row],[Qualification]]= Table5[[#This Row],[OUTCOME]],0,1)</f>
        <v>0</v>
      </c>
      <c r="I51">
        <f>IF(Table5[[#This Row],[Qualification]]=1, Table5[[#This Row],[p(1)]], 1- Table5[[#This Row],[p(1)]])</f>
        <v>0.51272265782254078</v>
      </c>
      <c r="J51">
        <f xml:space="preserve"> $F$103*A51 + $E$103*B51 + $D$103*Table5[[#This Row],[Bank Debt]]+ $C$103*Table5[[#This Row],[Returned Check]]+ $G$103</f>
        <v>-5.0901618844303775E-2</v>
      </c>
    </row>
    <row r="52" spans="1:10" x14ac:dyDescent="0.3">
      <c r="A52">
        <v>0.5</v>
      </c>
      <c r="B52">
        <v>0.47110808973487422</v>
      </c>
      <c r="C52">
        <v>0</v>
      </c>
      <c r="D52">
        <v>0</v>
      </c>
      <c r="E52" s="7">
        <v>1</v>
      </c>
      <c r="F52">
        <f t="shared" si="1"/>
        <v>0.68834286885868123</v>
      </c>
      <c r="G52" s="7">
        <f xml:space="preserve"> IF(Table5[[#This Row],[p(1)]]&gt; 0.5, 1, 0)</f>
        <v>1</v>
      </c>
      <c r="H52">
        <f xml:space="preserve"> IF(Table5[[#This Row],[Qualification]]= Table5[[#This Row],[OUTCOME]],0,1)</f>
        <v>0</v>
      </c>
      <c r="I52">
        <f>IF(Table5[[#This Row],[Qualification]]=1, Table5[[#This Row],[p(1)]], 1- Table5[[#This Row],[p(1)]])</f>
        <v>0.68834286885868123</v>
      </c>
      <c r="J52">
        <f xml:space="preserve"> $F$103*A52 + $E$103*B52 + $D$103*Table5[[#This Row],[Bank Debt]]+ $C$103*Table5[[#This Row],[Returned Check]]+ $G$103</f>
        <v>0.79238342481049329</v>
      </c>
    </row>
    <row r="53" spans="1:10" x14ac:dyDescent="0.3">
      <c r="A53">
        <v>0.75</v>
      </c>
      <c r="B53">
        <v>0.16179469748470429</v>
      </c>
      <c r="C53">
        <v>1</v>
      </c>
      <c r="D53">
        <v>1</v>
      </c>
      <c r="E53" s="7">
        <v>0</v>
      </c>
      <c r="F53">
        <f t="shared" si="1"/>
        <v>0.47017290555391422</v>
      </c>
      <c r="G53" s="7">
        <f xml:space="preserve"> IF(Table5[[#This Row],[p(1)]]&gt; 0.5, 1, 0)</f>
        <v>0</v>
      </c>
      <c r="H53">
        <f xml:space="preserve"> IF(Table5[[#This Row],[Qualification]]= Table5[[#This Row],[OUTCOME]],0,1)</f>
        <v>0</v>
      </c>
      <c r="I53">
        <f>IF(Table5[[#This Row],[Qualification]]=1, Table5[[#This Row],[p(1)]], 1- Table5[[#This Row],[p(1)]])</f>
        <v>0.52982709444608578</v>
      </c>
      <c r="J53">
        <f xml:space="preserve"> $F$103*A53 + $E$103*B53 + $D$103*Table5[[#This Row],[Bank Debt]]+ $C$103*Table5[[#This Row],[Returned Check]]+ $G$103</f>
        <v>-0.11945020521657379</v>
      </c>
    </row>
    <row r="54" spans="1:10" x14ac:dyDescent="0.3">
      <c r="A54">
        <v>9.0909090909090912E-2</v>
      </c>
      <c r="B54">
        <v>0.17131203263086336</v>
      </c>
      <c r="C54">
        <v>1</v>
      </c>
      <c r="D54">
        <v>1</v>
      </c>
      <c r="E54" s="7">
        <v>0</v>
      </c>
      <c r="F54">
        <f t="shared" si="1"/>
        <v>0.52157623802079356</v>
      </c>
      <c r="G54" s="7">
        <f xml:space="preserve"> IF(Table5[[#This Row],[p(1)]]&gt; 0.5, 1, 0)</f>
        <v>1</v>
      </c>
      <c r="H54">
        <f xml:space="preserve"> IF(Table5[[#This Row],[Qualification]]= Table5[[#This Row],[OUTCOME]],0,1)</f>
        <v>1</v>
      </c>
      <c r="I54">
        <f>IF(Table5[[#This Row],[Qualification]]=1, Table5[[#This Row],[p(1)]], 1- Table5[[#This Row],[p(1)]])</f>
        <v>0.47842376197920644</v>
      </c>
      <c r="J54">
        <f xml:space="preserve"> $F$103*A54 + $E$103*B54 + $D$103*Table5[[#This Row],[Bank Debt]]+ $C$103*Table5[[#This Row],[Returned Check]]+ $G$103</f>
        <v>8.6358582541109175E-2</v>
      </c>
    </row>
    <row r="55" spans="1:10" x14ac:dyDescent="0.3">
      <c r="A55">
        <v>0.54545454545454541</v>
      </c>
      <c r="B55">
        <v>0.20122365737593473</v>
      </c>
      <c r="C55">
        <v>1</v>
      </c>
      <c r="D55">
        <v>1</v>
      </c>
      <c r="E55" s="7">
        <v>0</v>
      </c>
      <c r="F55">
        <f t="shared" si="1"/>
        <v>0.49266006403466228</v>
      </c>
      <c r="G55" s="7">
        <f xml:space="preserve"> IF(Table5[[#This Row],[p(1)]]&gt; 0.5, 1, 0)</f>
        <v>0</v>
      </c>
      <c r="H55">
        <f xml:space="preserve"> IF(Table5[[#This Row],[Qualification]]= Table5[[#This Row],[OUTCOME]],0,1)</f>
        <v>0</v>
      </c>
      <c r="I55">
        <f>IF(Table5[[#This Row],[Qualification]]=1, Table5[[#This Row],[p(1)]], 1- Table5[[#This Row],[p(1)]])</f>
        <v>0.50733993596533766</v>
      </c>
      <c r="J55">
        <f xml:space="preserve"> $F$103*A55 + $E$103*B55 + $D$103*Table5[[#This Row],[Bank Debt]]+ $C$103*Table5[[#This Row],[Returned Check]]+ $G$103</f>
        <v>-2.9361853129040716E-2</v>
      </c>
    </row>
    <row r="56" spans="1:10" x14ac:dyDescent="0.3">
      <c r="A56">
        <v>9.0909090909090912E-2</v>
      </c>
      <c r="B56">
        <v>0.55608429639700885</v>
      </c>
      <c r="C56">
        <v>0</v>
      </c>
      <c r="D56">
        <v>0</v>
      </c>
      <c r="E56" s="7">
        <v>1</v>
      </c>
      <c r="F56">
        <f t="shared" si="1"/>
        <v>0.72650413136663694</v>
      </c>
      <c r="G56" s="7">
        <f xml:space="preserve"> IF(Table5[[#This Row],[p(1)]]&gt; 0.5, 1, 0)</f>
        <v>1</v>
      </c>
      <c r="H56">
        <f xml:space="preserve"> IF(Table5[[#This Row],[Qualification]]= Table5[[#This Row],[OUTCOME]],0,1)</f>
        <v>0</v>
      </c>
      <c r="I56">
        <f>IF(Table5[[#This Row],[Qualification]]=1, Table5[[#This Row],[p(1)]], 1- Table5[[#This Row],[p(1)]])</f>
        <v>0.72650413136663694</v>
      </c>
      <c r="J56">
        <f xml:space="preserve"> $F$103*A56 + $E$103*B56 + $D$103*Table5[[#This Row],[Bank Debt]]+ $C$103*Table5[[#This Row],[Returned Check]]+ $G$103</f>
        <v>0.97695765346272745</v>
      </c>
    </row>
    <row r="57" spans="1:10" x14ac:dyDescent="0.3">
      <c r="A57">
        <v>0.70454545454545459</v>
      </c>
      <c r="B57">
        <v>6.0503059143439834E-2</v>
      </c>
      <c r="C57">
        <v>1</v>
      </c>
      <c r="D57">
        <v>1</v>
      </c>
      <c r="E57" s="7">
        <v>0</v>
      </c>
      <c r="F57">
        <f t="shared" si="1"/>
        <v>0.45548524387841582</v>
      </c>
      <c r="G57" s="7">
        <f xml:space="preserve"> IF(Table5[[#This Row],[p(1)]]&gt; 0.5, 1, 0)</f>
        <v>0</v>
      </c>
      <c r="H57">
        <f xml:space="preserve"> IF(Table5[[#This Row],[Qualification]]= Table5[[#This Row],[OUTCOME]],0,1)</f>
        <v>0</v>
      </c>
      <c r="I57">
        <f>IF(Table5[[#This Row],[Qualification]]=1, Table5[[#This Row],[p(1)]], 1- Table5[[#This Row],[p(1)]])</f>
        <v>0.54451475612158418</v>
      </c>
      <c r="J57">
        <f xml:space="preserve"> $F$103*A57 + $E$103*B57 + $D$103*Table5[[#This Row],[Bank Debt]]+ $C$103*Table5[[#This Row],[Returned Check]]+ $G$103</f>
        <v>-0.17853172158272845</v>
      </c>
    </row>
    <row r="58" spans="1:10" x14ac:dyDescent="0.3">
      <c r="A58">
        <v>0.75</v>
      </c>
      <c r="B58">
        <v>0.55676410605030591</v>
      </c>
      <c r="C58">
        <v>0</v>
      </c>
      <c r="D58">
        <v>0</v>
      </c>
      <c r="E58" s="7">
        <v>1</v>
      </c>
      <c r="F58">
        <f t="shared" si="1"/>
        <v>0.6853520112050594</v>
      </c>
      <c r="G58" s="7">
        <f xml:space="preserve"> IF(Table5[[#This Row],[p(1)]]&gt; 0.5, 1, 0)</f>
        <v>1</v>
      </c>
      <c r="H58">
        <f xml:space="preserve"> IF(Table5[[#This Row],[Qualification]]= Table5[[#This Row],[OUTCOME]],0,1)</f>
        <v>0</v>
      </c>
      <c r="I58">
        <f>IF(Table5[[#This Row],[Qualification]]=1, Table5[[#This Row],[p(1)]], 1- Table5[[#This Row],[p(1)]])</f>
        <v>0.6853520112050594</v>
      </c>
      <c r="J58">
        <f xml:space="preserve"> $F$103*A58 + $E$103*B58 + $D$103*Table5[[#This Row],[Bank Debt]]+ $C$103*Table5[[#This Row],[Returned Check]]+ $G$103</f>
        <v>0.77847807316699158</v>
      </c>
    </row>
    <row r="59" spans="1:10" x14ac:dyDescent="0.3">
      <c r="A59">
        <v>4.5454545454545456E-2</v>
      </c>
      <c r="B59">
        <v>5.9143439836845682E-2</v>
      </c>
      <c r="C59">
        <v>1</v>
      </c>
      <c r="D59">
        <v>1</v>
      </c>
      <c r="E59" s="7">
        <v>0</v>
      </c>
      <c r="F59">
        <f t="shared" si="1"/>
        <v>0.5048646577163507</v>
      </c>
      <c r="G59" s="7">
        <f xml:space="preserve"> IF(Table5[[#This Row],[p(1)]]&gt; 0.5, 1, 0)</f>
        <v>1</v>
      </c>
      <c r="H59">
        <f xml:space="preserve"> IF(Table5[[#This Row],[Qualification]]= Table5[[#This Row],[OUTCOME]],0,1)</f>
        <v>1</v>
      </c>
      <c r="I59">
        <f>IF(Table5[[#This Row],[Qualification]]=1, Table5[[#This Row],[p(1)]], 1- Table5[[#This Row],[p(1)]])</f>
        <v>0.4951353422836493</v>
      </c>
      <c r="J59">
        <f xml:space="preserve"> $F$103*A59 + $E$103*B59 + $D$103*Table5[[#This Row],[Bank Debt]]+ $C$103*Table5[[#This Row],[Returned Check]]+ $G$103</f>
        <v>1.9459244882210847E-2</v>
      </c>
    </row>
    <row r="60" spans="1:10" x14ac:dyDescent="0.3">
      <c r="A60">
        <v>0.34090909090909088</v>
      </c>
      <c r="B60">
        <v>0.3052345343303875</v>
      </c>
      <c r="C60">
        <v>1</v>
      </c>
      <c r="D60">
        <v>1</v>
      </c>
      <c r="E60" s="7">
        <v>0</v>
      </c>
      <c r="F60">
        <f t="shared" si="1"/>
        <v>0.52676060711285655</v>
      </c>
      <c r="G60" s="7">
        <f xml:space="preserve"> IF(Table5[[#This Row],[p(1)]]&gt; 0.5, 1, 0)</f>
        <v>1</v>
      </c>
      <c r="H60">
        <f xml:space="preserve"> IF(Table5[[#This Row],[Qualification]]= Table5[[#This Row],[OUTCOME]],0,1)</f>
        <v>1</v>
      </c>
      <c r="I60">
        <f>IF(Table5[[#This Row],[Qualification]]=1, Table5[[#This Row],[p(1)]], 1- Table5[[#This Row],[p(1)]])</f>
        <v>0.47323939288714345</v>
      </c>
      <c r="J60">
        <f xml:space="preserve"> $F$103*A60 + $E$103*B60 + $D$103*Table5[[#This Row],[Bank Debt]]+ $C$103*Table5[[#This Row],[Returned Check]]+ $G$103</f>
        <v>0.107144812884157</v>
      </c>
    </row>
    <row r="61" spans="1:10" x14ac:dyDescent="0.3">
      <c r="A61">
        <v>0.79545454545454541</v>
      </c>
      <c r="B61">
        <v>0.23929299796057105</v>
      </c>
      <c r="C61">
        <v>1</v>
      </c>
      <c r="D61">
        <v>1</v>
      </c>
      <c r="E61" s="7">
        <v>0</v>
      </c>
      <c r="F61">
        <f t="shared" si="1"/>
        <v>0.4806421373566902</v>
      </c>
      <c r="G61" s="7">
        <f xml:space="preserve"> IF(Table5[[#This Row],[p(1)]]&gt; 0.5, 1, 0)</f>
        <v>0</v>
      </c>
      <c r="H61">
        <f xml:space="preserve"> IF(Table5[[#This Row],[Qualification]]= Table5[[#This Row],[OUTCOME]],0,1)</f>
        <v>0</v>
      </c>
      <c r="I61">
        <f>IF(Table5[[#This Row],[Qualification]]=1, Table5[[#This Row],[p(1)]], 1- Table5[[#This Row],[p(1)]])</f>
        <v>0.51935786264330974</v>
      </c>
      <c r="J61">
        <f xml:space="preserve"> $F$103*A61 + $E$103*B61 + $D$103*Table5[[#This Row],[Bank Debt]]+ $C$103*Table5[[#This Row],[Returned Check]]+ $G$103</f>
        <v>-7.7470172928295389E-2</v>
      </c>
    </row>
    <row r="62" spans="1:10" x14ac:dyDescent="0.3">
      <c r="A62">
        <v>0</v>
      </c>
      <c r="B62">
        <v>0.10061182868796736</v>
      </c>
      <c r="C62">
        <v>1</v>
      </c>
      <c r="D62">
        <v>1</v>
      </c>
      <c r="E62" s="7">
        <v>0</v>
      </c>
      <c r="F62">
        <f t="shared" si="1"/>
        <v>0.51574145431303564</v>
      </c>
      <c r="G62" s="7">
        <f xml:space="preserve"> IF(Table5[[#This Row],[p(1)]]&gt; 0.5, 1, 0)</f>
        <v>1</v>
      </c>
      <c r="H62">
        <f xml:space="preserve"> IF(Table5[[#This Row],[Qualification]]= Table5[[#This Row],[OUTCOME]],0,1)</f>
        <v>1</v>
      </c>
      <c r="I62">
        <f>IF(Table5[[#This Row],[Qualification]]=1, Table5[[#This Row],[p(1)]], 1- Table5[[#This Row],[p(1)]])</f>
        <v>0.48425854568696436</v>
      </c>
      <c r="J62">
        <f xml:space="preserve"> $F$103*A62 + $E$103*B62 + $D$103*Table5[[#This Row],[Bank Debt]]+ $C$103*Table5[[#This Row],[Returned Check]]+ $G$103</f>
        <v>6.2986632983315083E-2</v>
      </c>
    </row>
    <row r="63" spans="1:10" x14ac:dyDescent="0.3">
      <c r="A63">
        <v>0.63636363636363635</v>
      </c>
      <c r="B63">
        <v>0.30999320190346702</v>
      </c>
      <c r="C63">
        <v>0</v>
      </c>
      <c r="D63">
        <v>1</v>
      </c>
      <c r="E63" s="7">
        <v>0</v>
      </c>
      <c r="F63">
        <f t="shared" si="1"/>
        <v>0.56153640866875398</v>
      </c>
      <c r="G63" s="7">
        <f xml:space="preserve"> IF(Table5[[#This Row],[p(1)]]&gt; 0.5, 1, 0)</f>
        <v>1</v>
      </c>
      <c r="H63">
        <f xml:space="preserve"> IF(Table5[[#This Row],[Qualification]]= Table5[[#This Row],[OUTCOME]],0,1)</f>
        <v>1</v>
      </c>
      <c r="I63">
        <f>IF(Table5[[#This Row],[Qualification]]=1, Table5[[#This Row],[p(1)]], 1- Table5[[#This Row],[p(1)]])</f>
        <v>0.43846359133124602</v>
      </c>
      <c r="J63">
        <f xml:space="preserve"> $F$103*A63 + $E$103*B63 + $D$103*Table5[[#This Row],[Bank Debt]]+ $C$103*Table5[[#This Row],[Returned Check]]+ $G$103</f>
        <v>0.24739983553920564</v>
      </c>
    </row>
    <row r="64" spans="1:10" x14ac:dyDescent="0.3">
      <c r="A64">
        <v>0.95454545454545459</v>
      </c>
      <c r="B64">
        <v>0.43779741672331746</v>
      </c>
      <c r="C64">
        <v>0</v>
      </c>
      <c r="D64">
        <v>0</v>
      </c>
      <c r="E64" s="7">
        <v>0</v>
      </c>
      <c r="F64">
        <f t="shared" si="1"/>
        <v>0.65276647331094129</v>
      </c>
      <c r="G64" s="7">
        <f xml:space="preserve"> IF(Table5[[#This Row],[p(1)]]&gt; 0.5, 1, 0)</f>
        <v>1</v>
      </c>
      <c r="H64">
        <f xml:space="preserve"> IF(Table5[[#This Row],[Qualification]]= Table5[[#This Row],[OUTCOME]],0,1)</f>
        <v>1</v>
      </c>
      <c r="I64">
        <f>IF(Table5[[#This Row],[Qualification]]=1, Table5[[#This Row],[p(1)]], 1- Table5[[#This Row],[p(1)]])</f>
        <v>0.34723352668905871</v>
      </c>
      <c r="J64">
        <f xml:space="preserve"> $F$103*A64 + $E$103*B64 + $D$103*Table5[[#This Row],[Bank Debt]]+ $C$103*Table5[[#This Row],[Returned Check]]+ $G$103</f>
        <v>0.63122190287627145</v>
      </c>
    </row>
    <row r="65" spans="1:10" x14ac:dyDescent="0.3">
      <c r="A65">
        <v>0.13636363636363635</v>
      </c>
      <c r="B65">
        <v>0.20598232494901428</v>
      </c>
      <c r="C65">
        <v>1</v>
      </c>
      <c r="D65">
        <v>1</v>
      </c>
      <c r="E65" s="7">
        <v>0</v>
      </c>
      <c r="F65">
        <f t="shared" si="1"/>
        <v>0.52436966143578634</v>
      </c>
      <c r="G65" s="7">
        <f xml:space="preserve"> IF(Table5[[#This Row],[p(1)]]&gt; 0.5, 1, 0)</f>
        <v>1</v>
      </c>
      <c r="H65">
        <f xml:space="preserve"> IF(Table5[[#This Row],[Qualification]]= Table5[[#This Row],[OUTCOME]],0,1)</f>
        <v>1</v>
      </c>
      <c r="I65">
        <f>IF(Table5[[#This Row],[Qualification]]=1, Table5[[#This Row],[p(1)]], 1- Table5[[#This Row],[p(1)]])</f>
        <v>0.47563033856421366</v>
      </c>
      <c r="J65">
        <f xml:space="preserve"> $F$103*A65 + $E$103*B65 + $D$103*Table5[[#This Row],[Bank Debt]]+ $C$103*Table5[[#This Row],[Returned Check]]+ $G$103</f>
        <v>9.7555943489209818E-2</v>
      </c>
    </row>
    <row r="66" spans="1:10" x14ac:dyDescent="0.3">
      <c r="A66">
        <v>2.2727272727272728E-2</v>
      </c>
      <c r="B66">
        <v>0.2284160435078178</v>
      </c>
      <c r="C66">
        <v>1</v>
      </c>
      <c r="D66">
        <v>1</v>
      </c>
      <c r="E66" s="7">
        <v>0</v>
      </c>
      <c r="F66">
        <f t="shared" ref="F66:F97" si="2">1/(1+EXP(0-J66))</f>
        <v>0.53692889588878723</v>
      </c>
      <c r="G66" s="7">
        <f xml:space="preserve"> IF(Table5[[#This Row],[p(1)]]&gt; 0.5, 1, 0)</f>
        <v>1</v>
      </c>
      <c r="H66">
        <f xml:space="preserve"> IF(Table5[[#This Row],[Qualification]]= Table5[[#This Row],[OUTCOME]],0,1)</f>
        <v>1</v>
      </c>
      <c r="I66">
        <f>IF(Table5[[#This Row],[Qualification]]=1, Table5[[#This Row],[p(1)]], 1- Table5[[#This Row],[p(1)]])</f>
        <v>0.46307110411121277</v>
      </c>
      <c r="J66">
        <f xml:space="preserve"> $F$103*A66 + $E$103*B66 + $D$103*Table5[[#This Row],[Bank Debt]]+ $C$103*Table5[[#This Row],[Returned Check]]+ $G$103</f>
        <v>0.14798506096179198</v>
      </c>
    </row>
    <row r="67" spans="1:10" x14ac:dyDescent="0.3">
      <c r="A67">
        <v>0.20454545454545456</v>
      </c>
      <c r="B67">
        <v>0.50237933378653976</v>
      </c>
      <c r="C67">
        <v>0</v>
      </c>
      <c r="D67">
        <v>1</v>
      </c>
      <c r="E67" s="7">
        <v>1</v>
      </c>
      <c r="F67">
        <f t="shared" si="2"/>
        <v>0.62622038940815739</v>
      </c>
      <c r="G67" s="7">
        <f xml:space="preserve"> IF(Table5[[#This Row],[p(1)]]&gt; 0.5, 1, 0)</f>
        <v>1</v>
      </c>
      <c r="H67">
        <f xml:space="preserve"> IF(Table5[[#This Row],[Qualification]]= Table5[[#This Row],[OUTCOME]],0,1)</f>
        <v>0</v>
      </c>
      <c r="I67">
        <f>IF(Table5[[#This Row],[Qualification]]=1, Table5[[#This Row],[p(1)]], 1- Table5[[#This Row],[p(1)]])</f>
        <v>0.62622038940815739</v>
      </c>
      <c r="J67">
        <f xml:space="preserve"> $F$103*A67 + $E$103*B67 + $D$103*Table5[[#This Row],[Bank Debt]]+ $C$103*Table5[[#This Row],[Returned Check]]+ $G$103</f>
        <v>0.51603602166854201</v>
      </c>
    </row>
    <row r="68" spans="1:10" x14ac:dyDescent="0.3">
      <c r="A68">
        <v>0.29545454545454547</v>
      </c>
      <c r="B68">
        <v>0.27056424201223656</v>
      </c>
      <c r="C68">
        <v>1</v>
      </c>
      <c r="D68">
        <v>1</v>
      </c>
      <c r="E68" s="7">
        <v>0</v>
      </c>
      <c r="F68">
        <f t="shared" si="2"/>
        <v>0.52396847815985881</v>
      </c>
      <c r="G68" s="7">
        <f xml:space="preserve"> IF(Table5[[#This Row],[p(1)]]&gt; 0.5, 1, 0)</f>
        <v>1</v>
      </c>
      <c r="H68">
        <f xml:space="preserve"> IF(Table5[[#This Row],[Qualification]]= Table5[[#This Row],[OUTCOME]],0,1)</f>
        <v>1</v>
      </c>
      <c r="I68">
        <f>IF(Table5[[#This Row],[Qualification]]=1, Table5[[#This Row],[p(1)]], 1- Table5[[#This Row],[p(1)]])</f>
        <v>0.47603152184014119</v>
      </c>
      <c r="J68">
        <f xml:space="preserve"> $F$103*A68 + $E$103*B68 + $D$103*Table5[[#This Row],[Bank Debt]]+ $C$103*Table5[[#This Row],[Returned Check]]+ $G$103</f>
        <v>9.594745193605636E-2</v>
      </c>
    </row>
    <row r="69" spans="1:10" x14ac:dyDescent="0.3">
      <c r="A69">
        <v>0.95454545454545459</v>
      </c>
      <c r="B69">
        <v>0.40652617267165192</v>
      </c>
      <c r="C69">
        <v>0</v>
      </c>
      <c r="D69">
        <v>0</v>
      </c>
      <c r="E69" s="7">
        <v>0</v>
      </c>
      <c r="F69">
        <f t="shared" si="2"/>
        <v>0.64765461861957319</v>
      </c>
      <c r="G69" s="7">
        <f xml:space="preserve"> IF(Table5[[#This Row],[p(1)]]&gt; 0.5, 1, 0)</f>
        <v>1</v>
      </c>
      <c r="H69">
        <f xml:space="preserve"> IF(Table5[[#This Row],[Qualification]]= Table5[[#This Row],[OUTCOME]],0,1)</f>
        <v>1</v>
      </c>
      <c r="I69">
        <f>IF(Table5[[#This Row],[Qualification]]=1, Table5[[#This Row],[p(1)]], 1- Table5[[#This Row],[p(1)]])</f>
        <v>0.35234538138042681</v>
      </c>
      <c r="J69">
        <f xml:space="preserve"> $F$103*A69 + $E$103*B69 + $D$103*Table5[[#This Row],[Bank Debt]]+ $C$103*Table5[[#This Row],[Returned Check]]+ $G$103</f>
        <v>0.60874566665963381</v>
      </c>
    </row>
    <row r="70" spans="1:10" x14ac:dyDescent="0.3">
      <c r="A70">
        <v>0.13636363636363635</v>
      </c>
      <c r="B70">
        <v>0.47382732834806252</v>
      </c>
      <c r="C70">
        <v>0</v>
      </c>
      <c r="D70">
        <v>0</v>
      </c>
      <c r="E70" s="7">
        <v>1</v>
      </c>
      <c r="F70">
        <f t="shared" si="2"/>
        <v>0.7117940808329869</v>
      </c>
      <c r="G70" s="7">
        <f xml:space="preserve"> IF(Table5[[#This Row],[p(1)]]&gt; 0.5, 1, 0)</f>
        <v>1</v>
      </c>
      <c r="H70">
        <f xml:space="preserve"> IF(Table5[[#This Row],[Qualification]]= Table5[[#This Row],[OUTCOME]],0,1)</f>
        <v>0</v>
      </c>
      <c r="I70">
        <f>IF(Table5[[#This Row],[Qualification]]=1, Table5[[#This Row],[p(1)]], 1- Table5[[#This Row],[p(1)]])</f>
        <v>0.7117940808329869</v>
      </c>
      <c r="J70">
        <f xml:space="preserve"> $F$103*A70 + $E$103*B70 + $D$103*Table5[[#This Row],[Bank Debt]]+ $C$103*Table5[[#This Row],[Returned Check]]+ $G$103</f>
        <v>0.90411343551383494</v>
      </c>
    </row>
    <row r="71" spans="1:10" x14ac:dyDescent="0.3">
      <c r="A71">
        <v>0.22727272727272727</v>
      </c>
      <c r="B71">
        <v>0.42963970088375253</v>
      </c>
      <c r="C71">
        <v>1</v>
      </c>
      <c r="D71">
        <v>0</v>
      </c>
      <c r="E71" s="7">
        <v>1</v>
      </c>
      <c r="F71">
        <f t="shared" si="2"/>
        <v>0.64996429864825789</v>
      </c>
      <c r="G71" s="7">
        <f xml:space="preserve"> IF(Table5[[#This Row],[p(1)]]&gt; 0.5, 1, 0)</f>
        <v>1</v>
      </c>
      <c r="H71">
        <f xml:space="preserve"> IF(Table5[[#This Row],[Qualification]]= Table5[[#This Row],[OUTCOME]],0,1)</f>
        <v>0</v>
      </c>
      <c r="I71">
        <f>IF(Table5[[#This Row],[Qualification]]=1, Table5[[#This Row],[p(1)]], 1- Table5[[#This Row],[p(1)]])</f>
        <v>0.64996429864825789</v>
      </c>
      <c r="J71">
        <f xml:space="preserve"> $F$103*A71 + $E$103*B71 + $D$103*Table5[[#This Row],[Bank Debt]]+ $C$103*Table5[[#This Row],[Returned Check]]+ $G$103</f>
        <v>0.61888228308117543</v>
      </c>
    </row>
    <row r="72" spans="1:10" x14ac:dyDescent="0.3">
      <c r="A72">
        <v>0.56818181818181823</v>
      </c>
      <c r="B72">
        <v>0.60367097212780418</v>
      </c>
      <c r="C72">
        <v>0</v>
      </c>
      <c r="D72">
        <v>0</v>
      </c>
      <c r="E72" s="7">
        <v>1</v>
      </c>
      <c r="F72">
        <f t="shared" si="2"/>
        <v>0.70413778644365554</v>
      </c>
      <c r="G72" s="7">
        <f xml:space="preserve"> IF(Table5[[#This Row],[p(1)]]&gt; 0.5, 1, 0)</f>
        <v>1</v>
      </c>
      <c r="H72">
        <f xml:space="preserve"> IF(Table5[[#This Row],[Qualification]]= Table5[[#This Row],[OUTCOME]],0,1)</f>
        <v>0</v>
      </c>
      <c r="I72">
        <f>IF(Table5[[#This Row],[Qualification]]=1, Table5[[#This Row],[p(1)]], 1- Table5[[#This Row],[p(1)]])</f>
        <v>0.70413778644365554</v>
      </c>
      <c r="J72">
        <f xml:space="preserve"> $F$103*A72 + $E$103*B72 + $D$103*Table5[[#This Row],[Bank Debt]]+ $C$103*Table5[[#This Row],[Returned Check]]+ $G$103</f>
        <v>0.867080205182026</v>
      </c>
    </row>
    <row r="73" spans="1:10" x14ac:dyDescent="0.3">
      <c r="A73">
        <v>0.38636363636363635</v>
      </c>
      <c r="B73">
        <v>0.21142080217539089</v>
      </c>
      <c r="C73">
        <v>1</v>
      </c>
      <c r="D73">
        <v>1</v>
      </c>
      <c r="E73" s="7">
        <v>0</v>
      </c>
      <c r="F73">
        <f t="shared" si="2"/>
        <v>0.50649817405768038</v>
      </c>
      <c r="G73" s="7">
        <f xml:space="preserve"> IF(Table5[[#This Row],[p(1)]]&gt; 0.5, 1, 0)</f>
        <v>1</v>
      </c>
      <c r="H73">
        <f xml:space="preserve"> IF(Table5[[#This Row],[Qualification]]= Table5[[#This Row],[OUTCOME]],0,1)</f>
        <v>1</v>
      </c>
      <c r="I73">
        <f>IF(Table5[[#This Row],[Qualification]]=1, Table5[[#This Row],[p(1)]], 1- Table5[[#This Row],[p(1)]])</f>
        <v>0.49350182594231962</v>
      </c>
      <c r="J73">
        <f xml:space="preserve"> $F$103*A73 + $E$103*B73 + $D$103*Table5[[#This Row],[Bank Debt]]+ $C$103*Table5[[#This Row],[Returned Check]]+ $G$103</f>
        <v>2.5994159811724482E-2</v>
      </c>
    </row>
    <row r="74" spans="1:10" x14ac:dyDescent="0.3">
      <c r="A74">
        <v>2.2727272727272728E-2</v>
      </c>
      <c r="B74">
        <v>0.40992522093813732</v>
      </c>
      <c r="C74">
        <v>1</v>
      </c>
      <c r="D74">
        <v>0</v>
      </c>
      <c r="E74" s="7">
        <v>1</v>
      </c>
      <c r="F74">
        <f t="shared" si="2"/>
        <v>0.66071031752167553</v>
      </c>
      <c r="G74" s="7">
        <f xml:space="preserve"> IF(Table5[[#This Row],[p(1)]]&gt; 0.5, 1, 0)</f>
        <v>1</v>
      </c>
      <c r="H74">
        <f xml:space="preserve"> IF(Table5[[#This Row],[Qualification]]= Table5[[#This Row],[OUTCOME]],0,1)</f>
        <v>0</v>
      </c>
      <c r="I74">
        <f>IF(Table5[[#This Row],[Qualification]]=1, Table5[[#This Row],[p(1)]], 1- Table5[[#This Row],[p(1)]])</f>
        <v>0.66071031752167553</v>
      </c>
      <c r="J74">
        <f xml:space="preserve"> $F$103*A74 + $E$103*B74 + $D$103*Table5[[#This Row],[Bank Debt]]+ $C$103*Table5[[#This Row],[Returned Check]]+ $G$103</f>
        <v>0.66646123188941542</v>
      </c>
    </row>
    <row r="75" spans="1:10" x14ac:dyDescent="0.3">
      <c r="A75">
        <v>0.84090909090909094</v>
      </c>
      <c r="B75">
        <v>1</v>
      </c>
      <c r="C75">
        <v>0</v>
      </c>
      <c r="D75">
        <v>0</v>
      </c>
      <c r="E75" s="7">
        <v>1</v>
      </c>
      <c r="F75">
        <f t="shared" si="2"/>
        <v>0.74452281800080311</v>
      </c>
      <c r="G75" s="7">
        <f xml:space="preserve"> IF(Table5[[#This Row],[p(1)]]&gt; 0.5, 1, 0)</f>
        <v>1</v>
      </c>
      <c r="H75">
        <f xml:space="preserve"> IF(Table5[[#This Row],[Qualification]]= Table5[[#This Row],[OUTCOME]],0,1)</f>
        <v>0</v>
      </c>
      <c r="I75">
        <f>IF(Table5[[#This Row],[Qualification]]=1, Table5[[#This Row],[p(1)]], 1- Table5[[#This Row],[p(1)]])</f>
        <v>0.74452281800080311</v>
      </c>
      <c r="J75">
        <f xml:space="preserve"> $F$103*A75 + $E$103*B75 + $D$103*Table5[[#This Row],[Bank Debt]]+ $C$103*Table5[[#This Row],[Returned Check]]+ $G$103</f>
        <v>1.0696104020012522</v>
      </c>
    </row>
    <row r="76" spans="1:10" x14ac:dyDescent="0.3">
      <c r="A76">
        <v>0.27272727272727271</v>
      </c>
      <c r="B76">
        <v>0.17063222297756628</v>
      </c>
      <c r="C76">
        <v>1</v>
      </c>
      <c r="D76">
        <v>1</v>
      </c>
      <c r="E76" s="7">
        <v>0</v>
      </c>
      <c r="F76">
        <f t="shared" si="2"/>
        <v>0.50774492823772999</v>
      </c>
      <c r="G76" s="7">
        <f xml:space="preserve"> IF(Table5[[#This Row],[p(1)]]&gt; 0.5, 1, 0)</f>
        <v>1</v>
      </c>
      <c r="H76">
        <f xml:space="preserve"> IF(Table5[[#This Row],[Qualification]]= Table5[[#This Row],[OUTCOME]],0,1)</f>
        <v>1</v>
      </c>
      <c r="I76">
        <f>IF(Table5[[#This Row],[Qualification]]=1, Table5[[#This Row],[p(1)]], 1- Table5[[#This Row],[p(1)]])</f>
        <v>0.49225507176227001</v>
      </c>
      <c r="J76">
        <f xml:space="preserve"> $F$103*A76 + $E$103*B76 + $D$103*Table5[[#This Row],[Bank Debt]]+ $C$103*Table5[[#This Row],[Returned Check]]+ $G$103</f>
        <v>3.0982191020234806E-2</v>
      </c>
    </row>
    <row r="77" spans="1:10" x14ac:dyDescent="0.3">
      <c r="A77">
        <v>0.34090909090909088</v>
      </c>
      <c r="B77">
        <v>0.43235893949694088</v>
      </c>
      <c r="C77">
        <v>0</v>
      </c>
      <c r="D77">
        <v>0</v>
      </c>
      <c r="E77" s="7">
        <v>1</v>
      </c>
      <c r="F77">
        <f t="shared" si="2"/>
        <v>0.69265459495079884</v>
      </c>
      <c r="G77" s="7">
        <f xml:space="preserve"> IF(Table5[[#This Row],[p(1)]]&gt; 0.5, 1, 0)</f>
        <v>1</v>
      </c>
      <c r="H77">
        <f xml:space="preserve"> IF(Table5[[#This Row],[Qualification]]= Table5[[#This Row],[OUTCOME]],0,1)</f>
        <v>0</v>
      </c>
      <c r="I77">
        <f>IF(Table5[[#This Row],[Qualification]]=1, Table5[[#This Row],[p(1)]], 1- Table5[[#This Row],[p(1)]])</f>
        <v>0.69265459495079884</v>
      </c>
      <c r="J77">
        <f xml:space="preserve"> $F$103*A77 + $E$103*B77 + $D$103*Table5[[#This Row],[Bank Debt]]+ $C$103*Table5[[#This Row],[Returned Check]]+ $G$103</f>
        <v>0.81255924193391249</v>
      </c>
    </row>
    <row r="78" spans="1:10" x14ac:dyDescent="0.3">
      <c r="A78">
        <v>0.25</v>
      </c>
      <c r="B78">
        <v>8.7015635622025828E-2</v>
      </c>
      <c r="C78">
        <v>1</v>
      </c>
      <c r="D78">
        <v>1</v>
      </c>
      <c r="E78" s="7">
        <v>0</v>
      </c>
      <c r="F78">
        <f t="shared" si="2"/>
        <v>0.49443614517776324</v>
      </c>
      <c r="G78" s="7">
        <f xml:space="preserve"> IF(Table5[[#This Row],[p(1)]]&gt; 0.5, 1, 0)</f>
        <v>0</v>
      </c>
      <c r="H78">
        <f xml:space="preserve"> IF(Table5[[#This Row],[Qualification]]= Table5[[#This Row],[OUTCOME]],0,1)</f>
        <v>0</v>
      </c>
      <c r="I78">
        <f>IF(Table5[[#This Row],[Qualification]]=1, Table5[[#This Row],[p(1)]], 1- Table5[[#This Row],[p(1)]])</f>
        <v>0.50556385482223676</v>
      </c>
      <c r="J78">
        <f xml:space="preserve"> $F$103*A78 + $E$103*B78 + $D$103*Table5[[#This Row],[Bank Debt]]+ $C$103*Table5[[#This Row],[Returned Check]]+ $G$103</f>
        <v>-2.2256337956471417E-2</v>
      </c>
    </row>
    <row r="79" spans="1:10" x14ac:dyDescent="0.3">
      <c r="A79">
        <v>0.63636363636363635</v>
      </c>
      <c r="B79">
        <v>0.12168592794017676</v>
      </c>
      <c r="C79">
        <v>1</v>
      </c>
      <c r="D79">
        <v>1</v>
      </c>
      <c r="E79" s="7">
        <v>0</v>
      </c>
      <c r="F79">
        <f t="shared" si="2"/>
        <v>0.47153741397120519</v>
      </c>
      <c r="G79" s="7">
        <f xml:space="preserve"> IF(Table5[[#This Row],[p(1)]]&gt; 0.5, 1, 0)</f>
        <v>0</v>
      </c>
      <c r="H79">
        <f xml:space="preserve"> IF(Table5[[#This Row],[Qualification]]= Table5[[#This Row],[OUTCOME]],0,1)</f>
        <v>0</v>
      </c>
      <c r="I79">
        <f>IF(Table5[[#This Row],[Qualification]]=1, Table5[[#This Row],[p(1)]], 1- Table5[[#This Row],[p(1)]])</f>
        <v>0.52846258602879481</v>
      </c>
      <c r="J79">
        <f xml:space="preserve"> $F$103*A79 + $E$103*B79 + $D$103*Table5[[#This Row],[Bank Debt]]+ $C$103*Table5[[#This Row],[Returned Check]]+ $G$103</f>
        <v>-0.1139735601772669</v>
      </c>
    </row>
    <row r="80" spans="1:10" x14ac:dyDescent="0.3">
      <c r="A80">
        <v>0.15909090909090909</v>
      </c>
      <c r="B80">
        <v>0.47042828008157717</v>
      </c>
      <c r="C80">
        <v>0</v>
      </c>
      <c r="D80">
        <v>0</v>
      </c>
      <c r="E80" s="7">
        <v>1</v>
      </c>
      <c r="F80">
        <f t="shared" si="2"/>
        <v>0.70988166468949665</v>
      </c>
      <c r="G80" s="7">
        <f xml:space="preserve"> IF(Table5[[#This Row],[p(1)]]&gt; 0.5, 1, 0)</f>
        <v>1</v>
      </c>
      <c r="H80">
        <f xml:space="preserve"> IF(Table5[[#This Row],[Qualification]]= Table5[[#This Row],[OUTCOME]],0,1)</f>
        <v>0</v>
      </c>
      <c r="I80">
        <f>IF(Table5[[#This Row],[Qualification]]=1, Table5[[#This Row],[p(1)]], 1- Table5[[#This Row],[p(1)]])</f>
        <v>0.70988166468949665</v>
      </c>
      <c r="J80">
        <f xml:space="preserve"> $F$103*A80 + $E$103*B80 + $D$103*Table5[[#This Row],[Bank Debt]]+ $C$103*Table5[[#This Row],[Returned Check]]+ $G$103</f>
        <v>0.89480939414859284</v>
      </c>
    </row>
    <row r="81" spans="1:10" x14ac:dyDescent="0.3">
      <c r="A81">
        <v>0.27272727272727271</v>
      </c>
      <c r="B81">
        <v>0.57783820530251528</v>
      </c>
      <c r="C81">
        <v>0</v>
      </c>
      <c r="D81">
        <v>0</v>
      </c>
      <c r="E81" s="7">
        <v>1</v>
      </c>
      <c r="F81">
        <f t="shared" si="2"/>
        <v>0.71863594990506874</v>
      </c>
      <c r="G81" s="7">
        <f xml:space="preserve"> IF(Table5[[#This Row],[p(1)]]&gt; 0.5, 1, 0)</f>
        <v>1</v>
      </c>
      <c r="H81">
        <f xml:space="preserve"> IF(Table5[[#This Row],[Qualification]]= Table5[[#This Row],[OUTCOME]],0,1)</f>
        <v>0</v>
      </c>
      <c r="I81">
        <f>IF(Table5[[#This Row],[Qualification]]=1, Table5[[#This Row],[p(1)]], 1- Table5[[#This Row],[p(1)]])</f>
        <v>0.71863594990506874</v>
      </c>
      <c r="J81">
        <f xml:space="preserve"> $F$103*A81 + $E$103*B81 + $D$103*Table5[[#This Row],[Bank Debt]]+ $C$103*Table5[[#This Row],[Returned Check]]+ $G$103</f>
        <v>0.93770551835813665</v>
      </c>
    </row>
    <row r="82" spans="1:10" x14ac:dyDescent="0.3">
      <c r="A82">
        <v>1</v>
      </c>
      <c r="B82">
        <v>0.28076138681169271</v>
      </c>
      <c r="C82">
        <v>1</v>
      </c>
      <c r="D82">
        <v>1</v>
      </c>
      <c r="E82" s="7">
        <v>0</v>
      </c>
      <c r="F82">
        <f t="shared" si="2"/>
        <v>0.4726738855556053</v>
      </c>
      <c r="G82" s="7">
        <f xml:space="preserve"> IF(Table5[[#This Row],[p(1)]]&gt; 0.5, 1, 0)</f>
        <v>0</v>
      </c>
      <c r="H82">
        <f xml:space="preserve"> IF(Table5[[#This Row],[Qualification]]= Table5[[#This Row],[OUTCOME]],0,1)</f>
        <v>0</v>
      </c>
      <c r="I82">
        <f>IF(Table5[[#This Row],[Qualification]]=1, Table5[[#This Row],[p(1)]], 1- Table5[[#This Row],[p(1)]])</f>
        <v>0.5273261144443947</v>
      </c>
      <c r="J82">
        <f xml:space="preserve"> $F$103*A82 + $E$103*B82 + $D$103*Table5[[#This Row],[Bank Debt]]+ $C$103*Table5[[#This Row],[Returned Check]]+ $G$103</f>
        <v>-0.10941347915104838</v>
      </c>
    </row>
    <row r="83" spans="1:10" x14ac:dyDescent="0.3">
      <c r="A83">
        <v>0.45454545454545453</v>
      </c>
      <c r="B83">
        <v>0.40108769544527534</v>
      </c>
      <c r="C83">
        <v>0</v>
      </c>
      <c r="D83">
        <v>1</v>
      </c>
      <c r="E83" s="7">
        <v>0</v>
      </c>
      <c r="F83">
        <f t="shared" si="2"/>
        <v>0.59091805598711034</v>
      </c>
      <c r="G83" s="7">
        <f xml:space="preserve"> IF(Table5[[#This Row],[p(1)]]&gt; 0.5, 1, 0)</f>
        <v>1</v>
      </c>
      <c r="H83">
        <f xml:space="preserve"> IF(Table5[[#This Row],[Qualification]]= Table5[[#This Row],[OUTCOME]],0,1)</f>
        <v>1</v>
      </c>
      <c r="I83">
        <f>IF(Table5[[#This Row],[Qualification]]=1, Table5[[#This Row],[p(1)]], 1- Table5[[#This Row],[p(1)]])</f>
        <v>0.40908194401288966</v>
      </c>
      <c r="J83">
        <f xml:space="preserve"> $F$103*A83 + $E$103*B83 + $D$103*Table5[[#This Row],[Bank Debt]]+ $C$103*Table5[[#This Row],[Returned Check]]+ $G$103</f>
        <v>0.36776186655601073</v>
      </c>
    </row>
    <row r="84" spans="1:10" x14ac:dyDescent="0.3">
      <c r="A84">
        <v>0.40909090909090912</v>
      </c>
      <c r="B84">
        <v>8.6335825968728755E-2</v>
      </c>
      <c r="C84">
        <v>1</v>
      </c>
      <c r="D84">
        <v>1</v>
      </c>
      <c r="E84" s="7">
        <v>0</v>
      </c>
      <c r="F84">
        <f t="shared" si="2"/>
        <v>0.48231444178593391</v>
      </c>
      <c r="G84" s="7">
        <f xml:space="preserve"> IF(Table5[[#This Row],[p(1)]]&gt; 0.5, 1, 0)</f>
        <v>0</v>
      </c>
      <c r="H84">
        <f xml:space="preserve"> IF(Table5[[#This Row],[Qualification]]= Table5[[#This Row],[OUTCOME]],0,1)</f>
        <v>0</v>
      </c>
      <c r="I84">
        <f>IF(Table5[[#This Row],[Qualification]]=1, Table5[[#This Row],[p(1)]], 1- Table5[[#This Row],[p(1)]])</f>
        <v>0.51768555821406603</v>
      </c>
      <c r="J84">
        <f xml:space="preserve"> $F$103*A84 + $E$103*B84 + $D$103*Table5[[#This Row],[Bank Debt]]+ $C$103*Table5[[#This Row],[Returned Check]]+ $G$103</f>
        <v>-7.0771757266085977E-2</v>
      </c>
    </row>
    <row r="85" spans="1:10" x14ac:dyDescent="0.3">
      <c r="A85">
        <v>0.88636363636363635</v>
      </c>
      <c r="B85">
        <v>0.5622025832766826</v>
      </c>
      <c r="C85">
        <v>0</v>
      </c>
      <c r="D85">
        <v>1</v>
      </c>
      <c r="E85" s="7">
        <v>1</v>
      </c>
      <c r="F85">
        <f t="shared" si="2"/>
        <v>0.58739453578868928</v>
      </c>
      <c r="G85" s="7">
        <f xml:space="preserve"> IF(Table5[[#This Row],[p(1)]]&gt; 0.5, 1, 0)</f>
        <v>1</v>
      </c>
      <c r="H85">
        <f xml:space="preserve"> IF(Table5[[#This Row],[Qualification]]= Table5[[#This Row],[OUTCOME]],0,1)</f>
        <v>0</v>
      </c>
      <c r="I85">
        <f>IF(Table5[[#This Row],[Qualification]]=1, Table5[[#This Row],[p(1)]], 1- Table5[[#This Row],[p(1)]])</f>
        <v>0.58739453578868928</v>
      </c>
      <c r="J85">
        <f xml:space="preserve"> $F$103*A85 + $E$103*B85 + $D$103*Table5[[#This Row],[Bank Debt]]+ $C$103*Table5[[#This Row],[Returned Check]]+ $G$103</f>
        <v>0.35320487244083953</v>
      </c>
    </row>
    <row r="86" spans="1:10" x14ac:dyDescent="0.3">
      <c r="A86">
        <v>0.63636363636363635</v>
      </c>
      <c r="B86">
        <v>0.5601631543167912</v>
      </c>
      <c r="C86">
        <v>0</v>
      </c>
      <c r="D86">
        <v>0</v>
      </c>
      <c r="E86" s="7">
        <v>1</v>
      </c>
      <c r="F86">
        <f t="shared" si="2"/>
        <v>0.69322201449012777</v>
      </c>
      <c r="G86" s="7">
        <f xml:space="preserve"> IF(Table5[[#This Row],[p(1)]]&gt; 0.5, 1, 0)</f>
        <v>1</v>
      </c>
      <c r="H86">
        <f xml:space="preserve"> IF(Table5[[#This Row],[Qualification]]= Table5[[#This Row],[OUTCOME]],0,1)</f>
        <v>0</v>
      </c>
      <c r="I86">
        <f>IF(Table5[[#This Row],[Qualification]]=1, Table5[[#This Row],[p(1)]], 1- Table5[[#This Row],[p(1)]])</f>
        <v>0.69322201449012777</v>
      </c>
      <c r="J86">
        <f xml:space="preserve"> $F$103*A86 + $E$103*B86 + $D$103*Table5[[#This Row],[Bank Debt]]+ $C$103*Table5[[#This Row],[Returned Check]]+ $G$103</f>
        <v>0.81522600337727258</v>
      </c>
    </row>
    <row r="87" spans="1:10" x14ac:dyDescent="0.3">
      <c r="A87">
        <v>0.15909090909090909</v>
      </c>
      <c r="B87">
        <v>0.1672331747110809</v>
      </c>
      <c r="C87">
        <v>1</v>
      </c>
      <c r="D87">
        <v>1</v>
      </c>
      <c r="E87" s="7">
        <v>0</v>
      </c>
      <c r="F87">
        <f t="shared" si="2"/>
        <v>0.51570582706564472</v>
      </c>
      <c r="G87" s="7">
        <f xml:space="preserve"> IF(Table5[[#This Row],[p(1)]]&gt; 0.5, 1, 0)</f>
        <v>1</v>
      </c>
      <c r="H87">
        <f xml:space="preserve"> IF(Table5[[#This Row],[Qualification]]= Table5[[#This Row],[OUTCOME]],0,1)</f>
        <v>1</v>
      </c>
      <c r="I87">
        <f>IF(Table5[[#This Row],[Qualification]]=1, Table5[[#This Row],[p(1)]], 1- Table5[[#This Row],[p(1)]])</f>
        <v>0.48429417293435528</v>
      </c>
      <c r="J87">
        <f xml:space="preserve"> $F$103*A87 + $E$103*B87 + $D$103*Table5[[#This Row],[Bank Debt]]+ $C$103*Table5[[#This Row],[Returned Check]]+ $G$103</f>
        <v>6.2843982922551112E-2</v>
      </c>
    </row>
    <row r="88" spans="1:10" x14ac:dyDescent="0.3">
      <c r="A88">
        <v>0.11363636363636363</v>
      </c>
      <c r="B88">
        <v>0.55064581917063227</v>
      </c>
      <c r="C88">
        <v>0</v>
      </c>
      <c r="D88">
        <v>1</v>
      </c>
      <c r="E88" s="7">
        <v>1</v>
      </c>
      <c r="F88">
        <f t="shared" si="2"/>
        <v>0.64064655834564899</v>
      </c>
      <c r="G88" s="7">
        <f xml:space="preserve"> IF(Table5[[#This Row],[p(1)]]&gt; 0.5, 1, 0)</f>
        <v>1</v>
      </c>
      <c r="H88">
        <f xml:space="preserve"> IF(Table5[[#This Row],[Qualification]]= Table5[[#This Row],[OUTCOME]],0,1)</f>
        <v>0</v>
      </c>
      <c r="I88">
        <f>IF(Table5[[#This Row],[Qualification]]=1, Table5[[#This Row],[p(1)]], 1- Table5[[#This Row],[p(1)]])</f>
        <v>0.64064655834564899</v>
      </c>
      <c r="J88">
        <f xml:space="preserve"> $F$103*A88 + $E$103*B88 + $D$103*Table5[[#This Row],[Bank Debt]]+ $C$103*Table5[[#This Row],[Returned Check]]+ $G$103</f>
        <v>0.57817149250013045</v>
      </c>
    </row>
    <row r="89" spans="1:10" x14ac:dyDescent="0.3">
      <c r="A89">
        <v>0.20454545454545456</v>
      </c>
      <c r="B89">
        <v>0.59755268524813054</v>
      </c>
      <c r="C89">
        <v>0</v>
      </c>
      <c r="D89">
        <v>0</v>
      </c>
      <c r="E89" s="7">
        <v>1</v>
      </c>
      <c r="F89">
        <f t="shared" si="2"/>
        <v>0.72560920513584992</v>
      </c>
      <c r="G89" s="7">
        <f xml:space="preserve"> IF(Table5[[#This Row],[p(1)]]&gt; 0.5, 1, 0)</f>
        <v>1</v>
      </c>
      <c r="H89">
        <f xml:space="preserve"> IF(Table5[[#This Row],[Qualification]]= Table5[[#This Row],[OUTCOME]],0,1)</f>
        <v>0</v>
      </c>
      <c r="I89">
        <f>IF(Table5[[#This Row],[Qualification]]=1, Table5[[#This Row],[p(1)]], 1- Table5[[#This Row],[p(1)]])</f>
        <v>0.72560920513584992</v>
      </c>
      <c r="J89">
        <f xml:space="preserve"> $F$103*A89 + $E$103*B89 + $D$103*Table5[[#This Row],[Bank Debt]]+ $C$103*Table5[[#This Row],[Returned Check]]+ $G$103</f>
        <v>0.97245823608501358</v>
      </c>
    </row>
    <row r="90" spans="1:10" x14ac:dyDescent="0.3">
      <c r="A90">
        <v>0.20454545454545456</v>
      </c>
      <c r="B90">
        <v>0.25084976206662135</v>
      </c>
      <c r="C90">
        <v>1</v>
      </c>
      <c r="D90">
        <v>1</v>
      </c>
      <c r="E90" s="7">
        <v>0</v>
      </c>
      <c r="F90">
        <f t="shared" si="2"/>
        <v>0.5272782726522206</v>
      </c>
      <c r="G90" s="7">
        <f xml:space="preserve"> IF(Table5[[#This Row],[p(1)]]&gt; 0.5, 1, 0)</f>
        <v>1</v>
      </c>
      <c r="H90">
        <f xml:space="preserve"> IF(Table5[[#This Row],[Qualification]]= Table5[[#This Row],[OUTCOME]],0,1)</f>
        <v>1</v>
      </c>
      <c r="I90">
        <f>IF(Table5[[#This Row],[Qualification]]=1, Table5[[#This Row],[p(1)]], 1- Table5[[#This Row],[p(1)]])</f>
        <v>0.4727217273477794</v>
      </c>
      <c r="J90">
        <f xml:space="preserve"> $F$103*A90 + $E$103*B90 + $D$103*Table5[[#This Row],[Bank Debt]]+ $C$103*Table5[[#This Row],[Returned Check]]+ $G$103</f>
        <v>0.10922153968799769</v>
      </c>
    </row>
    <row r="91" spans="1:10" x14ac:dyDescent="0.3">
      <c r="A91">
        <v>0.15909090909090909</v>
      </c>
      <c r="B91">
        <v>0.94901427600271926</v>
      </c>
      <c r="C91">
        <v>1</v>
      </c>
      <c r="D91">
        <v>1</v>
      </c>
      <c r="E91" s="7">
        <v>0</v>
      </c>
      <c r="F91">
        <f t="shared" si="2"/>
        <v>0.65129806423249759</v>
      </c>
      <c r="G91" s="7">
        <f xml:space="preserve"> IF(Table5[[#This Row],[p(1)]]&gt; 0.5, 1, 0)</f>
        <v>1</v>
      </c>
      <c r="H91">
        <f xml:space="preserve"> IF(Table5[[#This Row],[Qualification]]= Table5[[#This Row],[OUTCOME]],0,1)</f>
        <v>1</v>
      </c>
      <c r="I91">
        <f>IF(Table5[[#This Row],[Qualification]]=1, Table5[[#This Row],[p(1)]], 1- Table5[[#This Row],[p(1)]])</f>
        <v>0.34870193576750241</v>
      </c>
      <c r="J91">
        <f xml:space="preserve"> $F$103*A91 + $E$103*B91 + $D$103*Table5[[#This Row],[Bank Debt]]+ $C$103*Table5[[#This Row],[Returned Check]]+ $G$103</f>
        <v>0.62474988833849365</v>
      </c>
    </row>
    <row r="92" spans="1:10" x14ac:dyDescent="0.3">
      <c r="A92">
        <v>0.84090909090909094</v>
      </c>
      <c r="B92">
        <v>0.48606390210740991</v>
      </c>
      <c r="C92">
        <v>0</v>
      </c>
      <c r="D92">
        <v>1</v>
      </c>
      <c r="E92" s="7">
        <v>1</v>
      </c>
      <c r="F92">
        <f t="shared" si="2"/>
        <v>0.57742266970263256</v>
      </c>
      <c r="G92" s="7">
        <f xml:space="preserve"> IF(Table5[[#This Row],[p(1)]]&gt; 0.5, 1, 0)</f>
        <v>1</v>
      </c>
      <c r="H92">
        <f xml:space="preserve"> IF(Table5[[#This Row],[Qualification]]= Table5[[#This Row],[OUTCOME]],0,1)</f>
        <v>0</v>
      </c>
      <c r="I92">
        <f>IF(Table5[[#This Row],[Qualification]]=1, Table5[[#This Row],[p(1)]], 1- Table5[[#This Row],[p(1)]])</f>
        <v>0.57742266970263256</v>
      </c>
      <c r="J92">
        <f xml:space="preserve"> $F$103*A92 + $E$103*B92 + $D$103*Table5[[#This Row],[Bank Debt]]+ $C$103*Table5[[#This Row],[Returned Check]]+ $G$103</f>
        <v>0.31220206781415416</v>
      </c>
    </row>
    <row r="93" spans="1:10" x14ac:dyDescent="0.3">
      <c r="A93">
        <v>0.77272727272727271</v>
      </c>
      <c r="B93">
        <v>0.56560163154316789</v>
      </c>
      <c r="C93">
        <v>0</v>
      </c>
      <c r="D93">
        <v>0</v>
      </c>
      <c r="E93" s="7">
        <v>1</v>
      </c>
      <c r="F93">
        <f t="shared" si="2"/>
        <v>0.68524223937013951</v>
      </c>
      <c r="G93" s="7">
        <f xml:space="preserve"> IF(Table5[[#This Row],[p(1)]]&gt; 0.5, 1, 0)</f>
        <v>1</v>
      </c>
      <c r="H93">
        <f xml:space="preserve"> IF(Table5[[#This Row],[Qualification]]= Table5[[#This Row],[OUTCOME]],0,1)</f>
        <v>0</v>
      </c>
      <c r="I93">
        <f>IF(Table5[[#This Row],[Qualification]]=1, Table5[[#This Row],[p(1)]], 1- Table5[[#This Row],[p(1)]])</f>
        <v>0.68524223937013951</v>
      </c>
      <c r="J93">
        <f xml:space="preserve"> $F$103*A93 + $E$103*B93 + $D$103*Table5[[#This Row],[Bank Debt]]+ $C$103*Table5[[#This Row],[Returned Check]]+ $G$103</f>
        <v>0.77796908075608595</v>
      </c>
    </row>
    <row r="94" spans="1:10" x14ac:dyDescent="0.3">
      <c r="A94">
        <v>0.31818181818181818</v>
      </c>
      <c r="B94">
        <v>0.38137321549966008</v>
      </c>
      <c r="C94">
        <v>0</v>
      </c>
      <c r="D94">
        <v>0</v>
      </c>
      <c r="E94" s="7">
        <v>0</v>
      </c>
      <c r="F94">
        <f t="shared" si="2"/>
        <v>0.68627770435412738</v>
      </c>
      <c r="G94" s="7">
        <f xml:space="preserve"> IF(Table5[[#This Row],[p(1)]]&gt; 0.5, 1, 0)</f>
        <v>1</v>
      </c>
      <c r="H94">
        <f xml:space="preserve"> IF(Table5[[#This Row],[Qualification]]= Table5[[#This Row],[OUTCOME]],0,1)</f>
        <v>1</v>
      </c>
      <c r="I94">
        <f>IF(Table5[[#This Row],[Qualification]]=1, Table5[[#This Row],[p(1)]], 1- Table5[[#This Row],[p(1)]])</f>
        <v>0.31372229564587262</v>
      </c>
      <c r="J94">
        <f xml:space="preserve"> $F$103*A94 + $E$103*B94 + $D$103*Table5[[#This Row],[Bank Debt]]+ $C$103*Table5[[#This Row],[Returned Check]]+ $G$103</f>
        <v>0.78277417683543693</v>
      </c>
    </row>
    <row r="95" spans="1:10" x14ac:dyDescent="0.3">
      <c r="A95">
        <v>0.25</v>
      </c>
      <c r="B95">
        <v>0.25900747790618628</v>
      </c>
      <c r="C95">
        <v>1</v>
      </c>
      <c r="D95">
        <v>1</v>
      </c>
      <c r="E95" s="7">
        <v>0</v>
      </c>
      <c r="F95">
        <f t="shared" si="2"/>
        <v>0.52531906573067388</v>
      </c>
      <c r="G95" s="7">
        <f xml:space="preserve"> IF(Table5[[#This Row],[p(1)]]&gt; 0.5, 1, 0)</f>
        <v>1</v>
      </c>
      <c r="H95">
        <f xml:space="preserve"> IF(Table5[[#This Row],[Qualification]]= Table5[[#This Row],[OUTCOME]],0,1)</f>
        <v>1</v>
      </c>
      <c r="I95">
        <f>IF(Table5[[#This Row],[Qualification]]=1, Table5[[#This Row],[p(1)]], 1- Table5[[#This Row],[p(1)]])</f>
        <v>0.47468093426932612</v>
      </c>
      <c r="J95">
        <f xml:space="preserve"> $F$103*A95 + $E$103*B95 + $D$103*Table5[[#This Row],[Bank Debt]]+ $C$103*Table5[[#This Row],[Returned Check]]+ $G$103</f>
        <v>0.10136296123503596</v>
      </c>
    </row>
    <row r="96" spans="1:10" x14ac:dyDescent="0.3">
      <c r="A96">
        <v>0.75</v>
      </c>
      <c r="B96">
        <v>0.78042148198504424</v>
      </c>
      <c r="C96">
        <v>1</v>
      </c>
      <c r="D96">
        <v>1</v>
      </c>
      <c r="E96" s="7">
        <v>0</v>
      </c>
      <c r="F96">
        <f t="shared" si="2"/>
        <v>0.58058817728842649</v>
      </c>
      <c r="G96" s="7">
        <f xml:space="preserve"> IF(Table5[[#This Row],[p(1)]]&gt; 0.5, 1, 0)</f>
        <v>1</v>
      </c>
      <c r="H96">
        <f xml:space="preserve"> IF(Table5[[#This Row],[Qualification]]= Table5[[#This Row],[OUTCOME]],0,1)</f>
        <v>1</v>
      </c>
      <c r="I96">
        <f>IF(Table5[[#This Row],[Qualification]]=1, Table5[[#This Row],[p(1)]], 1- Table5[[#This Row],[p(1)]])</f>
        <v>0.41941182271157351</v>
      </c>
      <c r="J96" s="10">
        <f xml:space="preserve"> $F$103*A96 + $E$103*B96 + $D$103*Table5[[#This Row],[Bank Debt]]+ $C$103*Table5[[#This Row],[Returned Check]]+ $G$103</f>
        <v>0.32518838080821544</v>
      </c>
    </row>
    <row r="97" spans="1:10" x14ac:dyDescent="0.3">
      <c r="A97">
        <v>0.68181818181818177</v>
      </c>
      <c r="B97">
        <v>0.5465669612508498</v>
      </c>
      <c r="C97">
        <v>1</v>
      </c>
      <c r="D97">
        <v>0</v>
      </c>
      <c r="E97" s="7">
        <v>1</v>
      </c>
      <c r="F97">
        <f t="shared" si="2"/>
        <v>0.63777140232337493</v>
      </c>
      <c r="G97" s="7">
        <f xml:space="preserve"> IF(Table5[[#This Row],[p(1)]]&gt; 0.5, 1, 0)</f>
        <v>1</v>
      </c>
      <c r="H97">
        <f xml:space="preserve"> IF(Table5[[#This Row],[Qualification]]= Table5[[#This Row],[OUTCOME]],0,1)</f>
        <v>0</v>
      </c>
      <c r="I97">
        <f>IF(Table5[[#This Row],[Qualification]]=1, Table5[[#This Row],[p(1)]], 1- Table5[[#This Row],[p(1)]])</f>
        <v>0.63777140232337493</v>
      </c>
      <c r="J97">
        <f xml:space="preserve"> $F$103*A97 + $E$103*B97 + $D$103*Table5[[#This Row],[Bank Debt]]+ $C$103*Table5[[#This Row],[Returned Check]]+ $G$103</f>
        <v>0.56570441775297398</v>
      </c>
    </row>
    <row r="98" spans="1:10" x14ac:dyDescent="0.3">
      <c r="A98">
        <v>0.18181818181818182</v>
      </c>
      <c r="B98">
        <v>0.52821210061182866</v>
      </c>
      <c r="C98">
        <v>0</v>
      </c>
      <c r="D98">
        <v>0</v>
      </c>
      <c r="E98" s="7">
        <v>1</v>
      </c>
      <c r="F98">
        <f t="shared" ref="F98:F101" si="3">1/(1+EXP(0-J98))</f>
        <v>0.71696989811731371</v>
      </c>
      <c r="G98" s="7">
        <f xml:space="preserve"> IF(Table5[[#This Row],[p(1)]]&gt; 0.5, 1, 0)</f>
        <v>1</v>
      </c>
      <c r="H98">
        <f xml:space="preserve"> IF(Table5[[#This Row],[Qualification]]= Table5[[#This Row],[OUTCOME]],0,1)</f>
        <v>0</v>
      </c>
      <c r="I98">
        <f>IF(Table5[[#This Row],[Qualification]]=1, Table5[[#This Row],[p(1)]], 1- Table5[[#This Row],[p(1)]])</f>
        <v>0.71696989811731371</v>
      </c>
      <c r="J98">
        <f xml:space="preserve"> $F$103*A98 + $E$103*B98 + $D$103*Table5[[#This Row],[Bank Debt]]+ $C$103*Table5[[#This Row],[Returned Check]]+ $G$103</f>
        <v>0.92948059755503321</v>
      </c>
    </row>
    <row r="99" spans="1:10" x14ac:dyDescent="0.3">
      <c r="A99">
        <v>0</v>
      </c>
      <c r="B99">
        <v>0.84704282800815767</v>
      </c>
      <c r="C99">
        <v>1</v>
      </c>
      <c r="D99">
        <v>1</v>
      </c>
      <c r="E99" s="7">
        <v>0</v>
      </c>
      <c r="F99">
        <f t="shared" si="3"/>
        <v>0.64553838637097527</v>
      </c>
      <c r="G99" s="7">
        <f xml:space="preserve"> IF(Table5[[#This Row],[p(1)]]&gt; 0.5, 1, 0)</f>
        <v>1</v>
      </c>
      <c r="H99">
        <f xml:space="preserve"> IF(Table5[[#This Row],[Qualification]]= Table5[[#This Row],[OUTCOME]],0,1)</f>
        <v>1</v>
      </c>
      <c r="I99">
        <f>IF(Table5[[#This Row],[Qualification]]=1, Table5[[#This Row],[p(1)]], 1- Table5[[#This Row],[p(1)]])</f>
        <v>0.35446161362902473</v>
      </c>
      <c r="J99">
        <f xml:space="preserve"> $F$103*A99 + $E$103*B99 + $D$103*Table5[[#This Row],[Bank Debt]]+ $C$103*Table5[[#This Row],[Returned Check]]+ $G$103</f>
        <v>0.59948461919784091</v>
      </c>
    </row>
    <row r="100" spans="1:10" x14ac:dyDescent="0.3">
      <c r="A100">
        <v>0.77272727272727271</v>
      </c>
      <c r="B100">
        <v>0.52345343303874914</v>
      </c>
      <c r="C100">
        <v>0</v>
      </c>
      <c r="D100">
        <v>0</v>
      </c>
      <c r="E100" s="7">
        <v>1</v>
      </c>
      <c r="F100">
        <f t="shared" si="3"/>
        <v>0.67867188747772045</v>
      </c>
      <c r="G100" s="7">
        <f xml:space="preserve"> IF(Table5[[#This Row],[p(1)]]&gt; 0.5, 1, 0)</f>
        <v>1</v>
      </c>
      <c r="H100">
        <f xml:space="preserve"> IF(Table5[[#This Row],[Qualification]]= Table5[[#This Row],[OUTCOME]],0,1)</f>
        <v>0</v>
      </c>
      <c r="I100">
        <f>IF(Table5[[#This Row],[Qualification]]=1, Table5[[#This Row],[p(1)]], 1- Table5[[#This Row],[p(1)]])</f>
        <v>0.67867188747772045</v>
      </c>
      <c r="J100">
        <f xml:space="preserve"> $F$103*A100 + $E$103*B100 + $D$103*Table5[[#This Row],[Bank Debt]]+ $C$103*Table5[[#This Row],[Returned Check]]+ $G$103</f>
        <v>0.74767502324670476</v>
      </c>
    </row>
    <row r="101" spans="1:10" x14ac:dyDescent="0.3">
      <c r="A101">
        <v>0.65909090909090906</v>
      </c>
      <c r="B101">
        <v>0.4371176070700204</v>
      </c>
      <c r="C101">
        <v>0</v>
      </c>
      <c r="D101">
        <v>0</v>
      </c>
      <c r="E101" s="7">
        <v>1</v>
      </c>
      <c r="F101">
        <f t="shared" si="3"/>
        <v>0.67259070565398693</v>
      </c>
      <c r="G101" s="7">
        <f xml:space="preserve"> IF(Table5[[#This Row],[p(1)]]&gt; 0.5, 1, 0)</f>
        <v>1</v>
      </c>
      <c r="H101">
        <f xml:space="preserve"> IF(Table5[[#This Row],[Qualification]]= Table5[[#This Row],[OUTCOME]],0,1)</f>
        <v>0</v>
      </c>
      <c r="I101">
        <f>IF(Table5[[#This Row],[Qualification]]=1, Table5[[#This Row],[p(1)]], 1- Table5[[#This Row],[p(1)]])</f>
        <v>0.67259070565398693</v>
      </c>
      <c r="J101">
        <f xml:space="preserve"> $F$103*A101 + $E$103*B101 + $D$103*Table5[[#This Row],[Bank Debt]]+ $C$103*Table5[[#This Row],[Returned Check]]+ $G$103</f>
        <v>0.71992592779185161</v>
      </c>
    </row>
    <row r="103" spans="1:10" x14ac:dyDescent="0.3">
      <c r="C103" s="11">
        <v>-0.38801627810496547</v>
      </c>
      <c r="D103" s="11">
        <v>-0.22602736458584985</v>
      </c>
      <c r="E103" s="11">
        <v>0.71875094510160975</v>
      </c>
      <c r="F103" s="11">
        <v>-0.30188277729542834</v>
      </c>
      <c r="G103" s="11">
        <v>0.60471542871625261</v>
      </c>
      <c r="I103" s="9" t="s">
        <v>31</v>
      </c>
      <c r="J103" s="9">
        <f xml:space="preserve"> SUM(Table5[Diff])</f>
        <v>41</v>
      </c>
    </row>
    <row r="104" spans="1:10" x14ac:dyDescent="0.3">
      <c r="C104" s="11" t="s">
        <v>24</v>
      </c>
      <c r="D104" s="11" t="s">
        <v>25</v>
      </c>
      <c r="E104" s="11" t="s">
        <v>23</v>
      </c>
      <c r="F104" s="11" t="s">
        <v>22</v>
      </c>
      <c r="G104" s="11" t="s">
        <v>21</v>
      </c>
      <c r="I104" s="9" t="s">
        <v>32</v>
      </c>
      <c r="J104" s="9">
        <f>SUM(Table5[Propensity])</f>
        <v>54.767433305036775</v>
      </c>
    </row>
  </sheetData>
  <phoneticPr fontId="19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28531-6AA3-4E41-8AAD-864EA721F22A}">
  <sheetPr codeName="Sheet6">
    <tabColor rgb="FF007800"/>
  </sheetPr>
  <dimension ref="B1:L292"/>
  <sheetViews>
    <sheetView topLeftCell="A268" zoomScaleNormal="100" workbookViewId="0">
      <selection activeCell="H287" sqref="H287"/>
    </sheetView>
  </sheetViews>
  <sheetFormatPr defaultRowHeight="14.4" x14ac:dyDescent="0.3"/>
  <cols>
    <col min="1" max="1" width="4.77734375" customWidth="1"/>
    <col min="2" max="2" width="16.109375" customWidth="1"/>
    <col min="3" max="3" width="16.33203125" bestFit="1" customWidth="1"/>
    <col min="4" max="4" width="11.21875" bestFit="1" customWidth="1"/>
    <col min="5" max="5" width="15.6640625" bestFit="1" customWidth="1"/>
    <col min="6" max="6" width="15.5546875" bestFit="1" customWidth="1"/>
    <col min="7" max="7" width="12.5546875" bestFit="1" customWidth="1"/>
    <col min="8" max="8" width="22" customWidth="1"/>
    <col min="9" max="9" width="15.6640625" customWidth="1"/>
    <col min="10" max="10" width="28.6640625" customWidth="1"/>
    <col min="11" max="11" width="15" customWidth="1"/>
    <col min="12" max="12" width="17.6640625" customWidth="1"/>
  </cols>
  <sheetData>
    <row r="1" spans="2:2" x14ac:dyDescent="0.3">
      <c r="B1" t="s">
        <v>221</v>
      </c>
    </row>
    <row r="2" spans="2:2" x14ac:dyDescent="0.3">
      <c r="B2" t="s">
        <v>33</v>
      </c>
    </row>
    <row r="3" spans="2:2" x14ac:dyDescent="0.3">
      <c r="B3" t="s">
        <v>34</v>
      </c>
    </row>
    <row r="4" spans="2:2" x14ac:dyDescent="0.3">
      <c r="B4" t="s">
        <v>35</v>
      </c>
    </row>
    <row r="5" spans="2:2" x14ac:dyDescent="0.3">
      <c r="B5" t="s">
        <v>36</v>
      </c>
    </row>
    <row r="6" spans="2:2" x14ac:dyDescent="0.3">
      <c r="B6" t="s">
        <v>37</v>
      </c>
    </row>
    <row r="7" spans="2:2" x14ac:dyDescent="0.3">
      <c r="B7" t="s">
        <v>38</v>
      </c>
    </row>
    <row r="8" spans="2:2" x14ac:dyDescent="0.3">
      <c r="B8" t="s">
        <v>39</v>
      </c>
    </row>
    <row r="9" spans="2:2" x14ac:dyDescent="0.3">
      <c r="B9" t="s">
        <v>40</v>
      </c>
    </row>
    <row r="10" spans="2:2" x14ac:dyDescent="0.3">
      <c r="B10" t="s">
        <v>41</v>
      </c>
    </row>
    <row r="11" spans="2:2" x14ac:dyDescent="0.3">
      <c r="B11" t="s">
        <v>220</v>
      </c>
    </row>
    <row r="12" spans="2:2" ht="34.200000000000003" customHeight="1" x14ac:dyDescent="0.3"/>
    <row r="13" spans="2:2" ht="15.75" customHeight="1" x14ac:dyDescent="0.3"/>
    <row r="16" spans="2:2" x14ac:dyDescent="0.3">
      <c r="B16" t="s">
        <v>42</v>
      </c>
    </row>
    <row r="17" spans="2:9" ht="15" thickBot="1" x14ac:dyDescent="0.35"/>
    <row r="18" spans="2:9" x14ac:dyDescent="0.3">
      <c r="B18" s="15" t="s">
        <v>46</v>
      </c>
      <c r="C18" s="15" t="s">
        <v>47</v>
      </c>
      <c r="D18" s="15" t="s">
        <v>48</v>
      </c>
      <c r="E18" s="15" t="s">
        <v>49</v>
      </c>
    </row>
    <row r="19" spans="2:9" x14ac:dyDescent="0.3">
      <c r="B19" s="19" t="s">
        <v>2</v>
      </c>
      <c r="C19" s="16" t="s">
        <v>43</v>
      </c>
      <c r="D19" s="18">
        <v>45</v>
      </c>
      <c r="E19" s="21">
        <v>65.217391304347828</v>
      </c>
    </row>
    <row r="20" spans="2:9" ht="15" thickBot="1" x14ac:dyDescent="0.35">
      <c r="B20" s="20" t="s">
        <v>44</v>
      </c>
      <c r="C20" s="17" t="s">
        <v>45</v>
      </c>
      <c r="D20" s="2">
        <v>24</v>
      </c>
      <c r="E20" s="22">
        <v>34.782608695652172</v>
      </c>
    </row>
    <row r="22" spans="2:9" ht="15" thickBot="1" x14ac:dyDescent="0.35"/>
    <row r="23" spans="2:9" x14ac:dyDescent="0.3">
      <c r="B23" s="25" t="s">
        <v>46</v>
      </c>
      <c r="C23" s="15" t="s">
        <v>50</v>
      </c>
      <c r="D23" s="15" t="s">
        <v>51</v>
      </c>
      <c r="E23" s="15" t="s">
        <v>52</v>
      </c>
      <c r="F23" s="15" t="s">
        <v>14</v>
      </c>
      <c r="G23" s="15" t="s">
        <v>15</v>
      </c>
      <c r="H23" s="15" t="s">
        <v>5</v>
      </c>
      <c r="I23" s="15" t="s">
        <v>53</v>
      </c>
    </row>
    <row r="24" spans="2:9" x14ac:dyDescent="0.3">
      <c r="B24" s="18" t="s">
        <v>1</v>
      </c>
      <c r="C24" s="18">
        <v>69</v>
      </c>
      <c r="D24" s="18">
        <v>0</v>
      </c>
      <c r="E24" s="18">
        <v>69</v>
      </c>
      <c r="F24" s="21">
        <v>18</v>
      </c>
      <c r="G24" s="21">
        <v>62</v>
      </c>
      <c r="H24" s="21">
        <v>40.057971014492736</v>
      </c>
      <c r="I24" s="21">
        <v>13.500418357320518</v>
      </c>
    </row>
    <row r="25" spans="2:9" x14ac:dyDescent="0.3">
      <c r="B25" t="s">
        <v>0</v>
      </c>
      <c r="C25">
        <v>69</v>
      </c>
      <c r="D25">
        <v>0</v>
      </c>
      <c r="E25">
        <v>69</v>
      </c>
      <c r="F25" s="26">
        <v>40000</v>
      </c>
      <c r="G25" s="26">
        <v>14750000</v>
      </c>
      <c r="H25" s="26">
        <v>4629565.2173913037</v>
      </c>
      <c r="I25" s="26">
        <v>2946475.1797112981</v>
      </c>
    </row>
    <row r="26" spans="2:9" x14ac:dyDescent="0.3">
      <c r="B26" t="s">
        <v>3</v>
      </c>
      <c r="C26">
        <v>69</v>
      </c>
      <c r="D26">
        <v>0</v>
      </c>
      <c r="E26">
        <v>69</v>
      </c>
      <c r="F26" s="26">
        <v>0</v>
      </c>
      <c r="G26" s="26">
        <v>1</v>
      </c>
      <c r="H26" s="26">
        <v>0.53623188405797106</v>
      </c>
      <c r="I26" s="26">
        <v>0.50233894536187462</v>
      </c>
    </row>
    <row r="27" spans="2:9" ht="15" thickBot="1" x14ac:dyDescent="0.35">
      <c r="B27" s="2" t="s">
        <v>4</v>
      </c>
      <c r="C27" s="2">
        <v>69</v>
      </c>
      <c r="D27" s="2">
        <v>0</v>
      </c>
      <c r="E27" s="2">
        <v>69</v>
      </c>
      <c r="F27" s="22">
        <v>0</v>
      </c>
      <c r="G27" s="22">
        <v>1</v>
      </c>
      <c r="H27" s="22">
        <v>0.57971014492753625</v>
      </c>
      <c r="I27" s="22">
        <v>0.49722160704580609</v>
      </c>
    </row>
    <row r="30" spans="2:9" x14ac:dyDescent="0.3">
      <c r="B30" t="s">
        <v>54</v>
      </c>
    </row>
    <row r="31" spans="2:9" ht="15" thickBot="1" x14ac:dyDescent="0.35"/>
    <row r="32" spans="2:9" x14ac:dyDescent="0.3">
      <c r="B32" s="15" t="s">
        <v>46</v>
      </c>
      <c r="C32" s="15" t="s">
        <v>47</v>
      </c>
      <c r="D32" s="15" t="s">
        <v>48</v>
      </c>
      <c r="E32" s="15" t="s">
        <v>49</v>
      </c>
    </row>
    <row r="33" spans="2:9" x14ac:dyDescent="0.3">
      <c r="B33" s="19" t="s">
        <v>2</v>
      </c>
      <c r="C33" s="16" t="s">
        <v>43</v>
      </c>
      <c r="D33" s="18">
        <v>9</v>
      </c>
      <c r="E33" s="21">
        <v>60</v>
      </c>
    </row>
    <row r="34" spans="2:9" ht="15" thickBot="1" x14ac:dyDescent="0.35">
      <c r="B34" s="20" t="s">
        <v>44</v>
      </c>
      <c r="C34" s="17" t="s">
        <v>45</v>
      </c>
      <c r="D34" s="2">
        <v>6</v>
      </c>
      <c r="E34" s="22">
        <v>40</v>
      </c>
    </row>
    <row r="36" spans="2:9" ht="15" thickBot="1" x14ac:dyDescent="0.35"/>
    <row r="37" spans="2:9" x14ac:dyDescent="0.3">
      <c r="B37" s="25" t="s">
        <v>46</v>
      </c>
      <c r="C37" s="15" t="s">
        <v>1</v>
      </c>
      <c r="D37" s="15" t="s">
        <v>0</v>
      </c>
      <c r="E37" s="15" t="s">
        <v>3</v>
      </c>
      <c r="F37" s="15" t="s">
        <v>4</v>
      </c>
      <c r="G37" s="15" t="e">
        <v>#N/A</v>
      </c>
      <c r="H37" s="15" t="e">
        <v>#N/A</v>
      </c>
      <c r="I37" s="15" t="e">
        <v>#N/A</v>
      </c>
    </row>
    <row r="38" spans="2:9" x14ac:dyDescent="0.3">
      <c r="B38" s="18" t="s">
        <v>1</v>
      </c>
      <c r="C38" s="18">
        <v>15</v>
      </c>
      <c r="D38" s="18">
        <v>0</v>
      </c>
      <c r="E38" s="18">
        <v>15</v>
      </c>
      <c r="F38" s="21">
        <v>19</v>
      </c>
      <c r="G38" s="21">
        <v>60</v>
      </c>
      <c r="H38" s="21">
        <v>34.133333333333333</v>
      </c>
      <c r="I38" s="21">
        <v>13.532324616406804</v>
      </c>
    </row>
    <row r="39" spans="2:9" x14ac:dyDescent="0.3">
      <c r="B39" t="s">
        <v>0</v>
      </c>
      <c r="C39">
        <v>15</v>
      </c>
      <c r="D39">
        <v>0</v>
      </c>
      <c r="E39">
        <v>15</v>
      </c>
      <c r="F39" s="26">
        <v>380000</v>
      </c>
      <c r="G39" s="26">
        <v>10300000</v>
      </c>
      <c r="H39" s="26">
        <v>5264000</v>
      </c>
      <c r="I39" s="26">
        <v>2956022.4240402118</v>
      </c>
    </row>
    <row r="40" spans="2:9" x14ac:dyDescent="0.3">
      <c r="B40" t="s">
        <v>3</v>
      </c>
      <c r="C40">
        <v>15</v>
      </c>
      <c r="D40">
        <v>0</v>
      </c>
      <c r="E40">
        <v>15</v>
      </c>
      <c r="F40" s="26">
        <v>0</v>
      </c>
      <c r="G40" s="26">
        <v>1</v>
      </c>
      <c r="H40" s="26">
        <v>0.53333333333333344</v>
      </c>
      <c r="I40" s="26">
        <v>0.5163977794943222</v>
      </c>
    </row>
    <row r="41" spans="2:9" ht="15" thickBot="1" x14ac:dyDescent="0.35">
      <c r="B41" s="2" t="s">
        <v>4</v>
      </c>
      <c r="C41" s="2">
        <v>15</v>
      </c>
      <c r="D41" s="2">
        <v>0</v>
      </c>
      <c r="E41" s="2">
        <v>15</v>
      </c>
      <c r="F41" s="22">
        <v>0</v>
      </c>
      <c r="G41" s="22">
        <v>1</v>
      </c>
      <c r="H41" s="22">
        <v>0.4</v>
      </c>
      <c r="I41" s="22">
        <v>0.50709255283710997</v>
      </c>
    </row>
    <row r="44" spans="2:9" x14ac:dyDescent="0.3">
      <c r="B44" t="s">
        <v>55</v>
      </c>
    </row>
    <row r="45" spans="2:9" ht="15" thickBot="1" x14ac:dyDescent="0.35"/>
    <row r="46" spans="2:9" x14ac:dyDescent="0.3">
      <c r="B46" s="25" t="s">
        <v>56</v>
      </c>
      <c r="C46" s="15" t="s">
        <v>1</v>
      </c>
      <c r="D46" s="15" t="s">
        <v>0</v>
      </c>
      <c r="E46" s="15" t="s">
        <v>3</v>
      </c>
      <c r="F46" s="15" t="s">
        <v>4</v>
      </c>
    </row>
    <row r="47" spans="2:9" x14ac:dyDescent="0.3">
      <c r="B47" s="18" t="s">
        <v>1</v>
      </c>
      <c r="C47" s="27">
        <v>1</v>
      </c>
      <c r="D47" s="21">
        <v>4.6397097986899706E-2</v>
      </c>
      <c r="E47" s="21">
        <v>-0.13692586090847933</v>
      </c>
      <c r="F47" s="21">
        <v>-7.5184181290894991E-2</v>
      </c>
    </row>
    <row r="48" spans="2:9" x14ac:dyDescent="0.3">
      <c r="B48" t="s">
        <v>0</v>
      </c>
      <c r="C48" s="26">
        <v>4.6397097986899706E-2</v>
      </c>
      <c r="D48" s="28">
        <v>1</v>
      </c>
      <c r="E48" s="26">
        <v>-0.57351821347133047</v>
      </c>
      <c r="F48" s="26">
        <v>-0.73609766817238598</v>
      </c>
    </row>
    <row r="49" spans="2:6" x14ac:dyDescent="0.3">
      <c r="B49" t="s">
        <v>3</v>
      </c>
      <c r="C49" s="26">
        <v>-0.13692586090847933</v>
      </c>
      <c r="D49" s="26">
        <v>-0.57351821347133047</v>
      </c>
      <c r="E49" s="28">
        <v>1</v>
      </c>
      <c r="F49" s="26">
        <v>0.44456255266714001</v>
      </c>
    </row>
    <row r="50" spans="2:6" ht="15" thickBot="1" x14ac:dyDescent="0.35">
      <c r="B50" s="2" t="s">
        <v>4</v>
      </c>
      <c r="C50" s="22">
        <v>-7.5184181290894991E-2</v>
      </c>
      <c r="D50" s="22">
        <v>-0.73609766817238598</v>
      </c>
      <c r="E50" s="22">
        <v>0.44456255266714001</v>
      </c>
      <c r="F50" s="29">
        <v>1</v>
      </c>
    </row>
    <row r="53" spans="2:6" x14ac:dyDescent="0.3">
      <c r="B53" s="30" t="s">
        <v>57</v>
      </c>
    </row>
    <row r="55" spans="2:6" x14ac:dyDescent="0.3">
      <c r="B55" t="s">
        <v>58</v>
      </c>
    </row>
    <row r="56" spans="2:6" ht="15" thickBot="1" x14ac:dyDescent="0.35"/>
    <row r="57" spans="2:6" x14ac:dyDescent="0.3">
      <c r="B57" s="15" t="s">
        <v>47</v>
      </c>
      <c r="C57" s="15" t="s">
        <v>59</v>
      </c>
    </row>
    <row r="58" spans="2:6" x14ac:dyDescent="0.3">
      <c r="B58" s="31" t="s">
        <v>43</v>
      </c>
      <c r="C58" s="31" t="s">
        <v>43</v>
      </c>
    </row>
    <row r="59" spans="2:6" ht="15" thickBot="1" x14ac:dyDescent="0.35">
      <c r="B59" s="32" t="s">
        <v>45</v>
      </c>
      <c r="C59" s="32" t="s">
        <v>45</v>
      </c>
    </row>
    <row r="62" spans="2:6" x14ac:dyDescent="0.3">
      <c r="B62" t="s">
        <v>60</v>
      </c>
    </row>
    <row r="63" spans="2:6" ht="15" thickBot="1" x14ac:dyDescent="0.35"/>
    <row r="64" spans="2:6" x14ac:dyDescent="0.3">
      <c r="B64" s="25" t="s">
        <v>61</v>
      </c>
      <c r="C64" s="15" t="s">
        <v>62</v>
      </c>
      <c r="D64" s="15" t="s">
        <v>63</v>
      </c>
    </row>
    <row r="65" spans="2:5" x14ac:dyDescent="0.3">
      <c r="B65" s="18" t="s">
        <v>50</v>
      </c>
      <c r="C65" s="18">
        <v>69</v>
      </c>
      <c r="D65" s="18">
        <v>69</v>
      </c>
    </row>
    <row r="66" spans="2:5" x14ac:dyDescent="0.3">
      <c r="B66" t="s">
        <v>64</v>
      </c>
      <c r="C66" s="26">
        <v>69</v>
      </c>
      <c r="D66" s="26">
        <v>69</v>
      </c>
    </row>
    <row r="67" spans="2:5" x14ac:dyDescent="0.3">
      <c r="B67" t="s">
        <v>65</v>
      </c>
      <c r="C67">
        <v>68</v>
      </c>
      <c r="D67">
        <v>64</v>
      </c>
    </row>
    <row r="68" spans="2:5" x14ac:dyDescent="0.3">
      <c r="B68" t="s">
        <v>66</v>
      </c>
      <c r="C68" s="26">
        <v>89.160489698391586</v>
      </c>
      <c r="D68" s="26">
        <v>7.1927729550225195E-7</v>
      </c>
    </row>
    <row r="69" spans="2:5" x14ac:dyDescent="0.3">
      <c r="B69" t="s">
        <v>67</v>
      </c>
      <c r="C69" s="26">
        <v>0</v>
      </c>
      <c r="D69" s="54">
        <v>0.99999999193277989</v>
      </c>
    </row>
    <row r="70" spans="2:5" x14ac:dyDescent="0.3">
      <c r="B70" t="s">
        <v>68</v>
      </c>
      <c r="C70" s="26">
        <v>0</v>
      </c>
      <c r="D70" s="54">
        <v>0.72532892818206962</v>
      </c>
    </row>
    <row r="71" spans="2:5" x14ac:dyDescent="0.3">
      <c r="B71" t="s">
        <v>69</v>
      </c>
      <c r="C71" s="26">
        <v>0</v>
      </c>
      <c r="D71" s="54">
        <v>0.99999999605247225</v>
      </c>
    </row>
    <row r="72" spans="2:5" x14ac:dyDescent="0.3">
      <c r="B72" t="s">
        <v>70</v>
      </c>
      <c r="C72" s="26">
        <v>91.160489698391586</v>
      </c>
      <c r="D72" s="26">
        <v>10.000000719277296</v>
      </c>
    </row>
    <row r="73" spans="2:5" x14ac:dyDescent="0.3">
      <c r="B73" t="s">
        <v>71</v>
      </c>
      <c r="C73" s="26">
        <v>93.394596202988851</v>
      </c>
      <c r="D73" s="26">
        <v>21.170533242263595</v>
      </c>
    </row>
    <row r="74" spans="2:5" ht="15" thickBot="1" x14ac:dyDescent="0.35">
      <c r="B74" s="2" t="s">
        <v>72</v>
      </c>
      <c r="C74" s="2">
        <v>0</v>
      </c>
      <c r="D74" s="2">
        <v>46</v>
      </c>
    </row>
    <row r="77" spans="2:5" x14ac:dyDescent="0.3">
      <c r="B77" t="s">
        <v>73</v>
      </c>
    </row>
    <row r="78" spans="2:5" ht="15" thickBot="1" x14ac:dyDescent="0.35"/>
    <row r="79" spans="2:5" x14ac:dyDescent="0.3">
      <c r="B79" s="25" t="s">
        <v>61</v>
      </c>
      <c r="C79" s="15" t="s">
        <v>65</v>
      </c>
      <c r="D79" s="15" t="s">
        <v>74</v>
      </c>
      <c r="E79" s="15" t="s">
        <v>75</v>
      </c>
    </row>
    <row r="80" spans="2:5" x14ac:dyDescent="0.3">
      <c r="B80" s="18" t="s">
        <v>66</v>
      </c>
      <c r="C80" s="18">
        <v>4</v>
      </c>
      <c r="D80" s="21">
        <v>89.160488979114291</v>
      </c>
      <c r="E80" s="33" t="s">
        <v>78</v>
      </c>
    </row>
    <row r="81" spans="2:7" x14ac:dyDescent="0.3">
      <c r="B81" t="s">
        <v>76</v>
      </c>
      <c r="C81">
        <v>4</v>
      </c>
      <c r="D81" s="26">
        <v>47.481866181517852</v>
      </c>
      <c r="E81" s="34" t="s">
        <v>78</v>
      </c>
    </row>
    <row r="82" spans="2:7" ht="15" thickBot="1" x14ac:dyDescent="0.35">
      <c r="B82" s="2" t="s">
        <v>77</v>
      </c>
      <c r="C82" s="2">
        <v>4</v>
      </c>
      <c r="D82" s="22">
        <v>9.0472723913388758E-5</v>
      </c>
      <c r="E82" s="22">
        <v>0.99999999897686664</v>
      </c>
    </row>
    <row r="85" spans="2:7" x14ac:dyDescent="0.3">
      <c r="B85" t="s">
        <v>79</v>
      </c>
    </row>
    <row r="86" spans="2:7" ht="15" thickBot="1" x14ac:dyDescent="0.35"/>
    <row r="87" spans="2:7" x14ac:dyDescent="0.3">
      <c r="B87" s="25" t="s">
        <v>80</v>
      </c>
      <c r="C87" s="15" t="s">
        <v>65</v>
      </c>
      <c r="D87" s="15" t="s">
        <v>81</v>
      </c>
      <c r="E87" s="15" t="s">
        <v>82</v>
      </c>
      <c r="F87" s="15" t="s">
        <v>83</v>
      </c>
      <c r="G87" s="15" t="s">
        <v>84</v>
      </c>
    </row>
    <row r="88" spans="2:7" x14ac:dyDescent="0.3">
      <c r="B88" s="18" t="s">
        <v>1</v>
      </c>
      <c r="C88" s="18">
        <v>1</v>
      </c>
      <c r="D88" s="21">
        <v>7.9503692034812323E-5</v>
      </c>
      <c r="E88" s="21">
        <v>0.99288576911906945</v>
      </c>
      <c r="F88" s="21">
        <v>13.984518461212872</v>
      </c>
      <c r="G88" s="21">
        <v>1.8432210822783013E-4</v>
      </c>
    </row>
    <row r="89" spans="2:7" x14ac:dyDescent="0.3">
      <c r="B89" t="s">
        <v>0</v>
      </c>
      <c r="C89">
        <v>1</v>
      </c>
      <c r="D89" s="26">
        <v>8.3000854438569334E-5</v>
      </c>
      <c r="E89" s="26">
        <v>0.99273098884537891</v>
      </c>
      <c r="F89" s="26">
        <v>41.987468360676019</v>
      </c>
      <c r="G89" s="34" t="s">
        <v>78</v>
      </c>
    </row>
    <row r="90" spans="2:7" x14ac:dyDescent="0.3">
      <c r="B90" t="s">
        <v>3</v>
      </c>
      <c r="C90">
        <v>1</v>
      </c>
      <c r="D90" s="26">
        <v>1.0928580943191298E-5</v>
      </c>
      <c r="E90" s="26">
        <v>0.99736232576542083</v>
      </c>
      <c r="F90" s="26">
        <v>288.34922639370689</v>
      </c>
      <c r="G90" s="34" t="s">
        <v>78</v>
      </c>
    </row>
    <row r="91" spans="2:7" ht="15" thickBot="1" x14ac:dyDescent="0.35">
      <c r="B91" s="2" t="s">
        <v>4</v>
      </c>
      <c r="C91" s="2">
        <v>1</v>
      </c>
      <c r="D91" s="22">
        <v>1.559255779688205E-6</v>
      </c>
      <c r="E91" s="22">
        <v>0.99900368050124733</v>
      </c>
      <c r="F91" s="22">
        <v>72.087306954680116</v>
      </c>
      <c r="G91" s="35" t="s">
        <v>78</v>
      </c>
    </row>
    <row r="94" spans="2:7" x14ac:dyDescent="0.3">
      <c r="B94" t="s">
        <v>85</v>
      </c>
    </row>
    <row r="95" spans="2:7" ht="15" thickBot="1" x14ac:dyDescent="0.35"/>
    <row r="96" spans="2:7" x14ac:dyDescent="0.3">
      <c r="B96" s="25" t="s">
        <v>61</v>
      </c>
      <c r="C96" s="15" t="s">
        <v>74</v>
      </c>
      <c r="D96" s="15" t="s">
        <v>65</v>
      </c>
      <c r="E96" s="15" t="s">
        <v>75</v>
      </c>
    </row>
    <row r="97" spans="2:11" ht="15" thickBot="1" x14ac:dyDescent="0.35">
      <c r="B97" s="36" t="s">
        <v>86</v>
      </c>
      <c r="C97" s="37"/>
      <c r="D97" s="36">
        <v>1</v>
      </c>
      <c r="E97" s="37"/>
    </row>
    <row r="100" spans="2:11" x14ac:dyDescent="0.3">
      <c r="B100" t="s">
        <v>87</v>
      </c>
    </row>
    <row r="101" spans="2:11" ht="15" thickBot="1" x14ac:dyDescent="0.35"/>
    <row r="102" spans="2:11" x14ac:dyDescent="0.3">
      <c r="B102" s="25" t="s">
        <v>80</v>
      </c>
      <c r="C102" s="15" t="s">
        <v>88</v>
      </c>
      <c r="D102" s="15" t="s">
        <v>89</v>
      </c>
      <c r="E102" s="15" t="s">
        <v>90</v>
      </c>
      <c r="F102" s="15" t="s">
        <v>75</v>
      </c>
      <c r="G102" s="15" t="s">
        <v>91</v>
      </c>
      <c r="H102" s="15" t="s">
        <v>92</v>
      </c>
      <c r="I102" s="15" t="s">
        <v>93</v>
      </c>
      <c r="J102" s="15" t="s">
        <v>94</v>
      </c>
      <c r="K102" s="15" t="s">
        <v>95</v>
      </c>
    </row>
    <row r="103" spans="2:11" x14ac:dyDescent="0.3">
      <c r="B103" s="18" t="s">
        <v>96</v>
      </c>
      <c r="C103" s="21">
        <v>-1112.1947146356542</v>
      </c>
      <c r="D103" s="21">
        <v>126636.82269659298</v>
      </c>
      <c r="E103" s="21">
        <v>7.7133252115655889E-5</v>
      </c>
      <c r="F103" s="21">
        <v>0.99299262596293991</v>
      </c>
      <c r="G103" s="21">
        <v>-249315.80631654232</v>
      </c>
      <c r="H103" s="21">
        <v>247091.41688727104</v>
      </c>
      <c r="I103" s="21"/>
      <c r="J103" s="21"/>
      <c r="K103" s="21"/>
    </row>
    <row r="104" spans="2:11" x14ac:dyDescent="0.3">
      <c r="B104" t="s">
        <v>1</v>
      </c>
      <c r="C104" s="26">
        <v>-7.1827146725902811</v>
      </c>
      <c r="D104" s="26">
        <v>805.55457079772907</v>
      </c>
      <c r="E104" s="26">
        <v>7.9503692034812336E-5</v>
      </c>
      <c r="F104" s="26">
        <v>0.99288576911906945</v>
      </c>
      <c r="G104" s="26">
        <v>-1586.0406610177599</v>
      </c>
      <c r="H104" s="26">
        <v>1571.6752316725795</v>
      </c>
      <c r="I104" s="26"/>
      <c r="J104" s="26"/>
      <c r="K104" s="26"/>
    </row>
    <row r="105" spans="2:11" x14ac:dyDescent="0.3">
      <c r="B105" t="s">
        <v>0</v>
      </c>
      <c r="C105" s="26">
        <v>2.1359118100989477E-4</v>
      </c>
      <c r="D105" s="26">
        <v>2.3444557249884736E-2</v>
      </c>
      <c r="E105" s="26">
        <v>8.3000854438569321E-5</v>
      </c>
      <c r="F105" s="26">
        <v>0.99273098884537891</v>
      </c>
      <c r="G105" s="26">
        <v>-4.5736896662251593E-2</v>
      </c>
      <c r="H105" s="26">
        <v>4.616407902427138E-2</v>
      </c>
      <c r="I105" s="26">
        <v>1.0002136139932303</v>
      </c>
      <c r="J105" s="26">
        <v>0.95529326997716579</v>
      </c>
      <c r="K105" s="26">
        <v>1.0472462280000274</v>
      </c>
    </row>
    <row r="106" spans="2:11" x14ac:dyDescent="0.3">
      <c r="B106" t="s">
        <v>3</v>
      </c>
      <c r="C106" s="26">
        <v>262.22324620194433</v>
      </c>
      <c r="D106" s="26">
        <v>79321.20494609118</v>
      </c>
      <c r="E106" s="26">
        <v>1.0928580943191298E-5</v>
      </c>
      <c r="F106" s="26">
        <v>0.99736232576542083</v>
      </c>
      <c r="G106" s="26">
        <v>-155204.48165845714</v>
      </c>
      <c r="H106" s="26">
        <v>155728.928150861</v>
      </c>
      <c r="I106" s="26"/>
      <c r="J106" s="26"/>
      <c r="K106" s="26"/>
    </row>
    <row r="107" spans="2:11" ht="15" thickBot="1" x14ac:dyDescent="0.35">
      <c r="B107" s="2" t="s">
        <v>4</v>
      </c>
      <c r="C107" s="22">
        <v>93.988098030076543</v>
      </c>
      <c r="D107" s="22">
        <v>75268.659223055627</v>
      </c>
      <c r="E107" s="22">
        <v>1.5592557796882054E-6</v>
      </c>
      <c r="F107" s="22">
        <v>0.99900368050124733</v>
      </c>
      <c r="G107" s="22">
        <v>-147429.87314377748</v>
      </c>
      <c r="H107" s="22">
        <v>147617.84933983762</v>
      </c>
      <c r="I107" s="22"/>
      <c r="J107" s="22"/>
      <c r="K107" s="22"/>
    </row>
    <row r="110" spans="2:11" x14ac:dyDescent="0.3">
      <c r="B110" t="s">
        <v>97</v>
      </c>
    </row>
    <row r="112" spans="2:11" x14ac:dyDescent="0.3">
      <c r="B112" t="s">
        <v>98</v>
      </c>
    </row>
    <row r="115" spans="2:8" x14ac:dyDescent="0.3">
      <c r="B115" t="s">
        <v>99</v>
      </c>
    </row>
    <row r="116" spans="2:8" ht="15" thickBot="1" x14ac:dyDescent="0.35"/>
    <row r="117" spans="2:8" x14ac:dyDescent="0.3">
      <c r="B117" s="25" t="s">
        <v>80</v>
      </c>
      <c r="C117" s="15" t="s">
        <v>88</v>
      </c>
      <c r="D117" s="15" t="s">
        <v>89</v>
      </c>
      <c r="E117" s="15" t="s">
        <v>90</v>
      </c>
      <c r="F117" s="15" t="s">
        <v>75</v>
      </c>
      <c r="G117" s="15" t="s">
        <v>91</v>
      </c>
      <c r="H117" s="15" t="s">
        <v>92</v>
      </c>
    </row>
    <row r="118" spans="2:8" x14ac:dyDescent="0.3">
      <c r="B118" s="18" t="s">
        <v>1</v>
      </c>
      <c r="C118" s="21">
        <v>-53.073350735257421</v>
      </c>
      <c r="D118" s="21">
        <v>5952.273231106863</v>
      </c>
      <c r="E118" s="21">
        <v>7.9503692034812336E-5</v>
      </c>
      <c r="F118" s="21">
        <v>0.99288576911906945</v>
      </c>
      <c r="G118" s="21">
        <v>-11719.314509846565</v>
      </c>
      <c r="H118" s="21">
        <v>11613.167808376049</v>
      </c>
    </row>
    <row r="119" spans="2:8" x14ac:dyDescent="0.3">
      <c r="B119" t="s">
        <v>0</v>
      </c>
      <c r="C119" s="26">
        <v>344.4504605887584</v>
      </c>
      <c r="D119" s="26">
        <v>37808.155303229534</v>
      </c>
      <c r="E119" s="26">
        <v>8.3000854438569321E-5</v>
      </c>
      <c r="F119" s="26">
        <v>0.99273098884537891</v>
      </c>
      <c r="G119" s="26">
        <v>-73758.172255638157</v>
      </c>
      <c r="H119" s="26">
        <v>74447.073176815684</v>
      </c>
    </row>
    <row r="120" spans="2:8" x14ac:dyDescent="0.3">
      <c r="B120" t="s">
        <v>3</v>
      </c>
      <c r="C120" s="26">
        <v>72.095590715252868</v>
      </c>
      <c r="D120" s="26">
        <v>21808.551338083766</v>
      </c>
      <c r="E120" s="26">
        <v>1.0928580943191296E-5</v>
      </c>
      <c r="F120" s="26">
        <v>0.99736232576542083</v>
      </c>
      <c r="G120" s="26">
        <v>-42671.879586921721</v>
      </c>
      <c r="H120" s="26">
        <v>42816.070768352227</v>
      </c>
    </row>
    <row r="121" spans="2:8" ht="15" thickBot="1" x14ac:dyDescent="0.35">
      <c r="B121" s="2" t="s">
        <v>4</v>
      </c>
      <c r="C121" s="22">
        <v>25.577819585665715</v>
      </c>
      <c r="D121" s="22">
        <v>20483.531706814589</v>
      </c>
      <c r="E121" s="22">
        <v>1.5592557796882054E-6</v>
      </c>
      <c r="F121" s="22">
        <v>0.99900368050124733</v>
      </c>
      <c r="G121" s="22">
        <v>-40121.406601955176</v>
      </c>
      <c r="H121" s="22">
        <v>40172.562241126514</v>
      </c>
    </row>
    <row r="141" spans="2:7" x14ac:dyDescent="0.3">
      <c r="G141" t="s">
        <v>100</v>
      </c>
    </row>
    <row r="144" spans="2:7" x14ac:dyDescent="0.3">
      <c r="B144" t="s">
        <v>101</v>
      </c>
    </row>
    <row r="145" spans="2:12" ht="15" thickBot="1" x14ac:dyDescent="0.35"/>
    <row r="146" spans="2:12" x14ac:dyDescent="0.3">
      <c r="B146" s="25" t="s">
        <v>102</v>
      </c>
      <c r="C146" s="15" t="s">
        <v>103</v>
      </c>
      <c r="D146" s="55" t="s">
        <v>2</v>
      </c>
      <c r="E146" s="15" t="s">
        <v>104</v>
      </c>
      <c r="F146" s="15" t="s">
        <v>62</v>
      </c>
      <c r="G146" s="15" t="s">
        <v>105</v>
      </c>
      <c r="H146" s="55" t="s">
        <v>106</v>
      </c>
      <c r="I146" s="15" t="s">
        <v>107</v>
      </c>
      <c r="J146" s="15" t="s">
        <v>108</v>
      </c>
      <c r="K146" s="15" t="s">
        <v>109</v>
      </c>
      <c r="L146" s="15" t="s">
        <v>110</v>
      </c>
    </row>
    <row r="147" spans="2:12" x14ac:dyDescent="0.3">
      <c r="B147" s="18" t="s">
        <v>111</v>
      </c>
      <c r="C147" s="18">
        <v>1</v>
      </c>
      <c r="D147" s="56">
        <v>0</v>
      </c>
      <c r="E147" s="21">
        <v>2.2204460492503131E-16</v>
      </c>
      <c r="F147" s="21">
        <v>0.34782608695652173</v>
      </c>
      <c r="G147" s="21">
        <v>0</v>
      </c>
      <c r="H147" s="47">
        <v>2.2204460492503131E-16</v>
      </c>
      <c r="I147" s="21"/>
      <c r="J147" s="21">
        <v>-0.73029674334022154</v>
      </c>
      <c r="K147" s="21">
        <v>9.9999999999999998E-17</v>
      </c>
      <c r="L147" s="21">
        <v>0.99999999999999989</v>
      </c>
    </row>
    <row r="148" spans="2:12" x14ac:dyDescent="0.3">
      <c r="B148" t="s">
        <v>112</v>
      </c>
      <c r="C148">
        <v>1</v>
      </c>
      <c r="D148" s="7">
        <v>0</v>
      </c>
      <c r="E148" s="26">
        <v>2.2204460492503131E-16</v>
      </c>
      <c r="F148" s="26">
        <v>0.34782608695652173</v>
      </c>
      <c r="G148" s="26">
        <v>0</v>
      </c>
      <c r="H148" s="48">
        <v>2.2204460492503131E-16</v>
      </c>
      <c r="I148" s="26"/>
      <c r="J148" s="26">
        <v>-0.73029674334022154</v>
      </c>
      <c r="K148" s="26">
        <v>9.9999999999999998E-17</v>
      </c>
      <c r="L148" s="26">
        <v>0.99999999999999989</v>
      </c>
    </row>
    <row r="149" spans="2:12" x14ac:dyDescent="0.3">
      <c r="B149" t="s">
        <v>113</v>
      </c>
      <c r="C149">
        <v>1</v>
      </c>
      <c r="D149" s="7">
        <v>0</v>
      </c>
      <c r="E149" s="26">
        <v>2.2204460492503131E-16</v>
      </c>
      <c r="F149" s="26">
        <v>0.34782608695652173</v>
      </c>
      <c r="G149" s="26">
        <v>0</v>
      </c>
      <c r="H149" s="48">
        <v>2.2204460492503131E-16</v>
      </c>
      <c r="I149" s="26"/>
      <c r="J149" s="26">
        <v>-0.73029674334022154</v>
      </c>
      <c r="K149" s="26">
        <v>9.9999999999999998E-17</v>
      </c>
      <c r="L149" s="26">
        <v>0.99999999999999989</v>
      </c>
    </row>
    <row r="150" spans="2:12" x14ac:dyDescent="0.3">
      <c r="B150" t="s">
        <v>114</v>
      </c>
      <c r="C150">
        <v>1</v>
      </c>
      <c r="D150" s="7">
        <v>1</v>
      </c>
      <c r="E150" s="26">
        <v>0.99999999999999978</v>
      </c>
      <c r="F150" s="26">
        <v>0.34782608695652173</v>
      </c>
      <c r="G150" s="26">
        <v>1</v>
      </c>
      <c r="H150" s="48">
        <v>0.99999999999999978</v>
      </c>
      <c r="I150" s="26"/>
      <c r="J150" s="26">
        <v>1.3693063937629153</v>
      </c>
      <c r="K150" s="26">
        <v>9.9999999999999998E-17</v>
      </c>
      <c r="L150" s="26">
        <v>0.99999999999999989</v>
      </c>
    </row>
    <row r="151" spans="2:12" x14ac:dyDescent="0.3">
      <c r="B151" t="s">
        <v>115</v>
      </c>
      <c r="C151">
        <v>1</v>
      </c>
      <c r="D151" s="7">
        <v>0</v>
      </c>
      <c r="E151" s="26">
        <v>1.4700080025252694E-8</v>
      </c>
      <c r="F151" s="26">
        <v>0.34782608695652173</v>
      </c>
      <c r="G151" s="26">
        <v>0</v>
      </c>
      <c r="H151" s="48">
        <v>1.4700080025252694E-8</v>
      </c>
      <c r="I151" s="26">
        <v>-1.2124388743909959E-4</v>
      </c>
      <c r="J151" s="26">
        <v>-0.73029674334022154</v>
      </c>
      <c r="K151" s="26">
        <v>9.9999999999999998E-17</v>
      </c>
      <c r="L151" s="26">
        <v>0.99999999999999989</v>
      </c>
    </row>
    <row r="152" spans="2:12" x14ac:dyDescent="0.3">
      <c r="B152" t="s">
        <v>116</v>
      </c>
      <c r="C152">
        <v>1</v>
      </c>
      <c r="D152" s="7">
        <v>0</v>
      </c>
      <c r="E152" s="26">
        <v>2.2204460492503131E-16</v>
      </c>
      <c r="F152" s="26">
        <v>0.34782608695652173</v>
      </c>
      <c r="G152" s="26">
        <v>0</v>
      </c>
      <c r="H152" s="48">
        <v>2.2204460492503131E-16</v>
      </c>
      <c r="I152" s="26"/>
      <c r="J152" s="26">
        <v>-0.73029674334022154</v>
      </c>
      <c r="K152" s="26">
        <v>9.9999999999999998E-17</v>
      </c>
      <c r="L152" s="26">
        <v>0.99999999999999989</v>
      </c>
    </row>
    <row r="153" spans="2:12" x14ac:dyDescent="0.3">
      <c r="B153" t="s">
        <v>117</v>
      </c>
      <c r="C153">
        <v>1</v>
      </c>
      <c r="D153" s="7">
        <v>0</v>
      </c>
      <c r="E153" s="26">
        <v>2.2204460492503131E-16</v>
      </c>
      <c r="F153" s="26">
        <v>0.34782608695652173</v>
      </c>
      <c r="G153" s="26">
        <v>0</v>
      </c>
      <c r="H153" s="48">
        <v>2.2204460492503131E-16</v>
      </c>
      <c r="I153" s="26"/>
      <c r="J153" s="26">
        <v>-0.73029674334022154</v>
      </c>
      <c r="K153" s="26">
        <v>9.9999999999999998E-17</v>
      </c>
      <c r="L153" s="26">
        <v>0.99999999999999989</v>
      </c>
    </row>
    <row r="154" spans="2:12" x14ac:dyDescent="0.3">
      <c r="B154" t="s">
        <v>118</v>
      </c>
      <c r="C154">
        <v>1</v>
      </c>
      <c r="D154" s="7">
        <v>0</v>
      </c>
      <c r="E154" s="26">
        <v>2.2204460492503131E-16</v>
      </c>
      <c r="F154" s="26">
        <v>0.34782608695652173</v>
      </c>
      <c r="G154" s="26">
        <v>0</v>
      </c>
      <c r="H154" s="48">
        <v>2.2204460492503131E-16</v>
      </c>
      <c r="I154" s="26"/>
      <c r="J154" s="26">
        <v>-0.73029674334022154</v>
      </c>
      <c r="K154" s="26">
        <v>9.9999999999999998E-17</v>
      </c>
      <c r="L154" s="26">
        <v>0.99999999999999989</v>
      </c>
    </row>
    <row r="155" spans="2:12" x14ac:dyDescent="0.3">
      <c r="B155" t="s">
        <v>119</v>
      </c>
      <c r="C155">
        <v>1</v>
      </c>
      <c r="D155" s="7">
        <v>0</v>
      </c>
      <c r="E155" s="26">
        <v>2.2204460492503131E-16</v>
      </c>
      <c r="F155" s="26">
        <v>0.34782608695652173</v>
      </c>
      <c r="G155" s="26">
        <v>0</v>
      </c>
      <c r="H155" s="48">
        <v>2.2204460492503131E-16</v>
      </c>
      <c r="I155" s="26"/>
      <c r="J155" s="26">
        <v>-0.73029674334022154</v>
      </c>
      <c r="K155" s="26">
        <v>9.9999999999999998E-17</v>
      </c>
      <c r="L155" s="26">
        <v>0.99999999999999989</v>
      </c>
    </row>
    <row r="156" spans="2:12" x14ac:dyDescent="0.3">
      <c r="B156" t="s">
        <v>120</v>
      </c>
      <c r="C156">
        <v>1</v>
      </c>
      <c r="D156" s="7">
        <v>0</v>
      </c>
      <c r="E156" s="26">
        <v>2.2204460492503131E-16</v>
      </c>
      <c r="F156" s="26">
        <v>0.34782608695652173</v>
      </c>
      <c r="G156" s="26">
        <v>0</v>
      </c>
      <c r="H156" s="48">
        <v>2.2204460492503131E-16</v>
      </c>
      <c r="I156" s="26"/>
      <c r="J156" s="26">
        <v>-0.73029674334022154</v>
      </c>
      <c r="K156" s="26">
        <v>9.9999999999999998E-17</v>
      </c>
      <c r="L156" s="26">
        <v>0.99999999999999989</v>
      </c>
    </row>
    <row r="157" spans="2:12" x14ac:dyDescent="0.3">
      <c r="B157" t="s">
        <v>121</v>
      </c>
      <c r="C157">
        <v>1</v>
      </c>
      <c r="D157" s="7">
        <v>0</v>
      </c>
      <c r="E157" s="26">
        <v>2.2204460492503131E-16</v>
      </c>
      <c r="F157" s="26">
        <v>0.34782608695652173</v>
      </c>
      <c r="G157" s="26">
        <v>0</v>
      </c>
      <c r="H157" s="48">
        <v>2.2204460492503131E-16</v>
      </c>
      <c r="I157" s="26"/>
      <c r="J157" s="26">
        <v>-0.73029674334022154</v>
      </c>
      <c r="K157" s="26">
        <v>9.9999999999999998E-17</v>
      </c>
      <c r="L157" s="26">
        <v>0.99999999999999989</v>
      </c>
    </row>
    <row r="158" spans="2:12" x14ac:dyDescent="0.3">
      <c r="B158" t="s">
        <v>122</v>
      </c>
      <c r="C158">
        <v>1</v>
      </c>
      <c r="D158" s="7">
        <v>0</v>
      </c>
      <c r="E158" s="26">
        <v>2.2204460492503131E-16</v>
      </c>
      <c r="F158" s="26">
        <v>0.34782608695652173</v>
      </c>
      <c r="G158" s="26">
        <v>0</v>
      </c>
      <c r="H158" s="48">
        <v>2.2204460492503131E-16</v>
      </c>
      <c r="I158" s="26"/>
      <c r="J158" s="26">
        <v>-0.73029674334022154</v>
      </c>
      <c r="K158" s="26">
        <v>9.9999999999999998E-17</v>
      </c>
      <c r="L158" s="26">
        <v>0.99999999999999989</v>
      </c>
    </row>
    <row r="159" spans="2:12" x14ac:dyDescent="0.3">
      <c r="B159" t="s">
        <v>123</v>
      </c>
      <c r="C159">
        <v>1</v>
      </c>
      <c r="D159" s="7">
        <v>0</v>
      </c>
      <c r="E159" s="26">
        <v>2.2204460492503131E-16</v>
      </c>
      <c r="F159" s="26">
        <v>0.34782608695652173</v>
      </c>
      <c r="G159" s="26">
        <v>0</v>
      </c>
      <c r="H159" s="48">
        <v>2.2204460492503131E-16</v>
      </c>
      <c r="I159" s="26"/>
      <c r="J159" s="26">
        <v>-0.73029674334022154</v>
      </c>
      <c r="K159" s="26">
        <v>9.9999999999999998E-17</v>
      </c>
      <c r="L159" s="26">
        <v>0.99999999999999989</v>
      </c>
    </row>
    <row r="160" spans="2:12" x14ac:dyDescent="0.3">
      <c r="B160" t="s">
        <v>124</v>
      </c>
      <c r="C160">
        <v>1</v>
      </c>
      <c r="D160" s="7">
        <v>1</v>
      </c>
      <c r="E160" s="26">
        <v>0.99999999999999978</v>
      </c>
      <c r="F160" s="26">
        <v>0.34782608695652173</v>
      </c>
      <c r="G160" s="26">
        <v>1</v>
      </c>
      <c r="H160" s="48">
        <v>0.99999999999999978</v>
      </c>
      <c r="I160" s="26"/>
      <c r="J160" s="26">
        <v>1.3693063937629153</v>
      </c>
      <c r="K160" s="26">
        <v>9.9999999999999998E-17</v>
      </c>
      <c r="L160" s="26">
        <v>0.99999999999999989</v>
      </c>
    </row>
    <row r="161" spans="2:12" x14ac:dyDescent="0.3">
      <c r="B161" t="s">
        <v>125</v>
      </c>
      <c r="C161">
        <v>1</v>
      </c>
      <c r="D161" s="7">
        <v>0</v>
      </c>
      <c r="E161" s="26">
        <v>1.6744697479166242E-7</v>
      </c>
      <c r="F161" s="26">
        <v>0.34782608695652173</v>
      </c>
      <c r="G161" s="26">
        <v>0</v>
      </c>
      <c r="H161" s="48">
        <v>1.6744697479166242E-7</v>
      </c>
      <c r="I161" s="26">
        <v>-4.0920288712343721E-4</v>
      </c>
      <c r="J161" s="26">
        <v>-0.73029674334022154</v>
      </c>
      <c r="K161" s="26">
        <v>9.9999999999999998E-17</v>
      </c>
      <c r="L161" s="26">
        <v>0.99999999999999989</v>
      </c>
    </row>
    <row r="162" spans="2:12" x14ac:dyDescent="0.3">
      <c r="B162" t="s">
        <v>126</v>
      </c>
      <c r="C162">
        <v>1</v>
      </c>
      <c r="D162" s="7">
        <v>0</v>
      </c>
      <c r="E162" s="26">
        <v>2.2204460492503131E-16</v>
      </c>
      <c r="F162" s="26">
        <v>0.34782608695652173</v>
      </c>
      <c r="G162" s="26">
        <v>0</v>
      </c>
      <c r="H162" s="48">
        <v>2.2204460492503131E-16</v>
      </c>
      <c r="I162" s="26"/>
      <c r="J162" s="26">
        <v>-0.73029674334022154</v>
      </c>
      <c r="K162" s="26">
        <v>9.9999999999999998E-17</v>
      </c>
      <c r="L162" s="26">
        <v>0.99999999999999989</v>
      </c>
    </row>
    <row r="163" spans="2:12" x14ac:dyDescent="0.3">
      <c r="B163" t="s">
        <v>127</v>
      </c>
      <c r="C163">
        <v>1</v>
      </c>
      <c r="D163" s="7">
        <v>0</v>
      </c>
      <c r="E163" s="26">
        <v>2.2204460492503131E-16</v>
      </c>
      <c r="F163" s="26">
        <v>0.34782608695652173</v>
      </c>
      <c r="G163" s="26">
        <v>0</v>
      </c>
      <c r="H163" s="48">
        <v>2.2204460492503131E-16</v>
      </c>
      <c r="I163" s="26"/>
      <c r="J163" s="26">
        <v>-0.73029674334022154</v>
      </c>
      <c r="K163" s="26">
        <v>9.9999999999999998E-17</v>
      </c>
      <c r="L163" s="26">
        <v>0.99999999999999989</v>
      </c>
    </row>
    <row r="164" spans="2:12" x14ac:dyDescent="0.3">
      <c r="B164" t="s">
        <v>128</v>
      </c>
      <c r="C164">
        <v>1</v>
      </c>
      <c r="D164" s="7">
        <v>1</v>
      </c>
      <c r="E164" s="26">
        <v>0.99999999999999978</v>
      </c>
      <c r="F164" s="26">
        <v>0.34782608695652173</v>
      </c>
      <c r="G164" s="26">
        <v>1</v>
      </c>
      <c r="H164" s="48">
        <v>0.99999999999999978</v>
      </c>
      <c r="I164" s="26"/>
      <c r="J164" s="26">
        <v>1.3693063937629153</v>
      </c>
      <c r="K164" s="26">
        <v>9.9999999999999998E-17</v>
      </c>
      <c r="L164" s="26">
        <v>0.99999999999999989</v>
      </c>
    </row>
    <row r="165" spans="2:12" x14ac:dyDescent="0.3">
      <c r="B165" t="s">
        <v>129</v>
      </c>
      <c r="C165">
        <v>1</v>
      </c>
      <c r="D165" s="7">
        <v>0</v>
      </c>
      <c r="E165" s="26">
        <v>2.2204460492503131E-16</v>
      </c>
      <c r="F165" s="26">
        <v>0.34782608695652173</v>
      </c>
      <c r="G165" s="26">
        <v>0</v>
      </c>
      <c r="H165" s="48">
        <v>2.2204460492503131E-16</v>
      </c>
      <c r="I165" s="26"/>
      <c r="J165" s="26">
        <v>-0.73029674334022154</v>
      </c>
      <c r="K165" s="26">
        <v>9.9999999999999998E-17</v>
      </c>
      <c r="L165" s="26">
        <v>0.99999999999999989</v>
      </c>
    </row>
    <row r="166" spans="2:12" x14ac:dyDescent="0.3">
      <c r="B166" t="s">
        <v>130</v>
      </c>
      <c r="C166">
        <v>1</v>
      </c>
      <c r="D166" s="7">
        <v>1</v>
      </c>
      <c r="E166" s="26">
        <v>0.99999999999999978</v>
      </c>
      <c r="F166" s="26">
        <v>0.34782608695652173</v>
      </c>
      <c r="G166" s="26">
        <v>1</v>
      </c>
      <c r="H166" s="48">
        <v>0.99999999999999978</v>
      </c>
      <c r="I166" s="26"/>
      <c r="J166" s="26">
        <v>1.3693063937629153</v>
      </c>
      <c r="K166" s="26">
        <v>9.9999999999999998E-17</v>
      </c>
      <c r="L166" s="26">
        <v>0.99999999999999989</v>
      </c>
    </row>
    <row r="167" spans="2:12" x14ac:dyDescent="0.3">
      <c r="B167" t="s">
        <v>131</v>
      </c>
      <c r="C167">
        <v>1</v>
      </c>
      <c r="D167" s="7">
        <v>0</v>
      </c>
      <c r="E167" s="26">
        <v>2.2204460492503131E-16</v>
      </c>
      <c r="F167" s="26">
        <v>0.34782608695652173</v>
      </c>
      <c r="G167" s="26">
        <v>0</v>
      </c>
      <c r="H167" s="48">
        <v>2.2204460492503131E-16</v>
      </c>
      <c r="I167" s="26"/>
      <c r="J167" s="26">
        <v>-0.73029674334022154</v>
      </c>
      <c r="K167" s="26">
        <v>9.9999999999999998E-17</v>
      </c>
      <c r="L167" s="26">
        <v>0.99999999999999989</v>
      </c>
    </row>
    <row r="168" spans="2:12" x14ac:dyDescent="0.3">
      <c r="B168" t="s">
        <v>132</v>
      </c>
      <c r="C168">
        <v>1</v>
      </c>
      <c r="D168" s="7">
        <v>0</v>
      </c>
      <c r="E168" s="26">
        <v>2.2204460492503131E-16</v>
      </c>
      <c r="F168" s="26">
        <v>0.34782608695652173</v>
      </c>
      <c r="G168" s="26">
        <v>0</v>
      </c>
      <c r="H168" s="48">
        <v>2.2204460492503131E-16</v>
      </c>
      <c r="I168" s="26"/>
      <c r="J168" s="26">
        <v>-0.73029674334022154</v>
      </c>
      <c r="K168" s="26">
        <v>9.9999999999999998E-17</v>
      </c>
      <c r="L168" s="26">
        <v>0.99999999999999989</v>
      </c>
    </row>
    <row r="169" spans="2:12" x14ac:dyDescent="0.3">
      <c r="B169" t="s">
        <v>133</v>
      </c>
      <c r="C169">
        <v>1</v>
      </c>
      <c r="D169" s="7">
        <v>0</v>
      </c>
      <c r="E169" s="26">
        <v>2.2204460492503131E-16</v>
      </c>
      <c r="F169" s="26">
        <v>0.34782608695652173</v>
      </c>
      <c r="G169" s="26">
        <v>0</v>
      </c>
      <c r="H169" s="48">
        <v>2.2204460492503131E-16</v>
      </c>
      <c r="I169" s="26"/>
      <c r="J169" s="26">
        <v>-0.73029674334022154</v>
      </c>
      <c r="K169" s="26">
        <v>9.9999999999999998E-17</v>
      </c>
      <c r="L169" s="26">
        <v>0.99999999999999989</v>
      </c>
    </row>
    <row r="170" spans="2:12" x14ac:dyDescent="0.3">
      <c r="B170" t="s">
        <v>134</v>
      </c>
      <c r="C170">
        <v>1</v>
      </c>
      <c r="D170" s="7">
        <v>1</v>
      </c>
      <c r="E170" s="26">
        <v>0.99999999999999978</v>
      </c>
      <c r="F170" s="26">
        <v>0.34782608695652173</v>
      </c>
      <c r="G170" s="26">
        <v>1</v>
      </c>
      <c r="H170" s="48">
        <v>0.99999999999999978</v>
      </c>
      <c r="I170" s="26"/>
      <c r="J170" s="26">
        <v>1.3693063937629153</v>
      </c>
      <c r="K170" s="26">
        <v>9.9999999999999998E-17</v>
      </c>
      <c r="L170" s="26">
        <v>0.99999999999999989</v>
      </c>
    </row>
    <row r="171" spans="2:12" x14ac:dyDescent="0.3">
      <c r="B171" t="s">
        <v>135</v>
      </c>
      <c r="C171">
        <v>1</v>
      </c>
      <c r="D171" s="7">
        <v>1</v>
      </c>
      <c r="E171" s="26">
        <v>0.99999999999999978</v>
      </c>
      <c r="F171" s="26">
        <v>0.34782608695652173</v>
      </c>
      <c r="G171" s="26">
        <v>1</v>
      </c>
      <c r="H171" s="48">
        <v>0.99999999999999978</v>
      </c>
      <c r="I171" s="26"/>
      <c r="J171" s="26">
        <v>1.3693063937629153</v>
      </c>
      <c r="K171" s="26">
        <v>9.9999999999999998E-17</v>
      </c>
      <c r="L171" s="26">
        <v>0.99999999999999989</v>
      </c>
    </row>
    <row r="172" spans="2:12" x14ac:dyDescent="0.3">
      <c r="B172" t="s">
        <v>136</v>
      </c>
      <c r="C172">
        <v>1</v>
      </c>
      <c r="D172" s="7">
        <v>1</v>
      </c>
      <c r="E172" s="26">
        <v>0.99999999999999978</v>
      </c>
      <c r="F172" s="26">
        <v>0.34782608695652173</v>
      </c>
      <c r="G172" s="26">
        <v>1</v>
      </c>
      <c r="H172" s="48">
        <v>0.99999999999999978</v>
      </c>
      <c r="I172" s="26"/>
      <c r="J172" s="26">
        <v>1.3693063937629153</v>
      </c>
      <c r="K172" s="26">
        <v>9.9999999999999998E-17</v>
      </c>
      <c r="L172" s="26">
        <v>0.99999999999999989</v>
      </c>
    </row>
    <row r="173" spans="2:12" x14ac:dyDescent="0.3">
      <c r="B173" t="s">
        <v>137</v>
      </c>
      <c r="C173">
        <v>1</v>
      </c>
      <c r="D173" s="7">
        <v>0</v>
      </c>
      <c r="E173" s="26">
        <v>2.2204460492503131E-16</v>
      </c>
      <c r="F173" s="26">
        <v>0.34782608695652173</v>
      </c>
      <c r="G173" s="26">
        <v>0</v>
      </c>
      <c r="H173" s="48">
        <v>2.2204460492503131E-16</v>
      </c>
      <c r="I173" s="26"/>
      <c r="J173" s="26">
        <v>-0.73029674334022154</v>
      </c>
      <c r="K173" s="26">
        <v>9.9999999999999998E-17</v>
      </c>
      <c r="L173" s="26">
        <v>0.99999999999999989</v>
      </c>
    </row>
    <row r="174" spans="2:12" x14ac:dyDescent="0.3">
      <c r="B174" t="s">
        <v>138</v>
      </c>
      <c r="C174">
        <v>1</v>
      </c>
      <c r="D174" s="7">
        <v>1</v>
      </c>
      <c r="E174" s="26">
        <v>0.99999999999999978</v>
      </c>
      <c r="F174" s="26">
        <v>0.34782608695652173</v>
      </c>
      <c r="G174" s="26">
        <v>1</v>
      </c>
      <c r="H174" s="48">
        <v>0.99999999999999978</v>
      </c>
      <c r="I174" s="26"/>
      <c r="J174" s="26">
        <v>1.3693063937629153</v>
      </c>
      <c r="K174" s="26">
        <v>9.9999999999999998E-17</v>
      </c>
      <c r="L174" s="26">
        <v>0.99999999999999989</v>
      </c>
    </row>
    <row r="175" spans="2:12" x14ac:dyDescent="0.3">
      <c r="B175" t="s">
        <v>139</v>
      </c>
      <c r="C175">
        <v>1</v>
      </c>
      <c r="D175" s="7">
        <v>1</v>
      </c>
      <c r="E175" s="26">
        <v>0.99999984206766113</v>
      </c>
      <c r="F175" s="26">
        <v>0.34782608695652173</v>
      </c>
      <c r="G175" s="26">
        <v>1</v>
      </c>
      <c r="H175" s="48">
        <v>0.99999984206766113</v>
      </c>
      <c r="I175" s="26">
        <v>3.9740705053638477E-4</v>
      </c>
      <c r="J175" s="26">
        <v>1.3693063937629153</v>
      </c>
      <c r="K175" s="26">
        <v>9.9999999999999998E-17</v>
      </c>
      <c r="L175" s="26">
        <v>0.99999999999999989</v>
      </c>
    </row>
    <row r="176" spans="2:12" x14ac:dyDescent="0.3">
      <c r="B176" t="s">
        <v>140</v>
      </c>
      <c r="C176">
        <v>1</v>
      </c>
      <c r="D176" s="7">
        <v>0</v>
      </c>
      <c r="E176" s="26">
        <v>2.2204460492503131E-16</v>
      </c>
      <c r="F176" s="26">
        <v>0.34782608695652173</v>
      </c>
      <c r="G176" s="26">
        <v>0</v>
      </c>
      <c r="H176" s="48">
        <v>2.2204460492503131E-16</v>
      </c>
      <c r="I176" s="26"/>
      <c r="J176" s="26">
        <v>-0.73029674334022154</v>
      </c>
      <c r="K176" s="26">
        <v>9.9999999999999998E-17</v>
      </c>
      <c r="L176" s="26">
        <v>0.99999999999999989</v>
      </c>
    </row>
    <row r="177" spans="2:12" x14ac:dyDescent="0.3">
      <c r="B177" t="s">
        <v>141</v>
      </c>
      <c r="C177">
        <v>1</v>
      </c>
      <c r="D177" s="7">
        <v>1</v>
      </c>
      <c r="E177" s="26">
        <v>0.99999999999999978</v>
      </c>
      <c r="F177" s="26">
        <v>0.34782608695652173</v>
      </c>
      <c r="G177" s="26">
        <v>1</v>
      </c>
      <c r="H177" s="48">
        <v>0.99999999999999978</v>
      </c>
      <c r="I177" s="26"/>
      <c r="J177" s="26">
        <v>1.3693063937629153</v>
      </c>
      <c r="K177" s="26">
        <v>9.9999999999999998E-17</v>
      </c>
      <c r="L177" s="26">
        <v>0.99999999999999989</v>
      </c>
    </row>
    <row r="178" spans="2:12" x14ac:dyDescent="0.3">
      <c r="B178" t="s">
        <v>142</v>
      </c>
      <c r="C178">
        <v>1</v>
      </c>
      <c r="D178" s="7">
        <v>0</v>
      </c>
      <c r="E178" s="26">
        <v>2.2204460492503131E-16</v>
      </c>
      <c r="F178" s="26">
        <v>0.34782608695652173</v>
      </c>
      <c r="G178" s="26">
        <v>0</v>
      </c>
      <c r="H178" s="48">
        <v>2.2204460492503131E-16</v>
      </c>
      <c r="I178" s="26"/>
      <c r="J178" s="26">
        <v>-0.73029674334022154</v>
      </c>
      <c r="K178" s="26">
        <v>9.9999999999999998E-17</v>
      </c>
      <c r="L178" s="26">
        <v>0.99999999999999989</v>
      </c>
    </row>
    <row r="179" spans="2:12" x14ac:dyDescent="0.3">
      <c r="B179" t="s">
        <v>143</v>
      </c>
      <c r="C179">
        <v>1</v>
      </c>
      <c r="D179" s="7">
        <v>0</v>
      </c>
      <c r="E179" s="26">
        <v>2.2204460492503131E-16</v>
      </c>
      <c r="F179" s="26">
        <v>0.34782608695652173</v>
      </c>
      <c r="G179" s="26">
        <v>0</v>
      </c>
      <c r="H179" s="48">
        <v>2.2204460492503131E-16</v>
      </c>
      <c r="I179" s="26"/>
      <c r="J179" s="26">
        <v>-0.73029674334022154</v>
      </c>
      <c r="K179" s="26">
        <v>9.9999999999999998E-17</v>
      </c>
      <c r="L179" s="26">
        <v>0.99999999999999989</v>
      </c>
    </row>
    <row r="180" spans="2:12" x14ac:dyDescent="0.3">
      <c r="B180" t="s">
        <v>144</v>
      </c>
      <c r="C180">
        <v>1</v>
      </c>
      <c r="D180" s="7">
        <v>1</v>
      </c>
      <c r="E180" s="26">
        <v>0.99999999999999978</v>
      </c>
      <c r="F180" s="26">
        <v>0.34782608695652173</v>
      </c>
      <c r="G180" s="26">
        <v>1</v>
      </c>
      <c r="H180" s="48">
        <v>0.99999999999999978</v>
      </c>
      <c r="I180" s="26"/>
      <c r="J180" s="26">
        <v>1.3693063937629153</v>
      </c>
      <c r="K180" s="26">
        <v>9.9999999999999998E-17</v>
      </c>
      <c r="L180" s="26">
        <v>0.99999999999999989</v>
      </c>
    </row>
    <row r="181" spans="2:12" x14ac:dyDescent="0.3">
      <c r="B181" t="s">
        <v>145</v>
      </c>
      <c r="C181">
        <v>1</v>
      </c>
      <c r="D181" s="7">
        <v>0</v>
      </c>
      <c r="E181" s="26">
        <v>2.2204460492503131E-16</v>
      </c>
      <c r="F181" s="26">
        <v>0.34782608695652173</v>
      </c>
      <c r="G181" s="26">
        <v>0</v>
      </c>
      <c r="H181" s="48">
        <v>2.2204460492503131E-16</v>
      </c>
      <c r="I181" s="26"/>
      <c r="J181" s="26">
        <v>-0.73029674334022154</v>
      </c>
      <c r="K181" s="26">
        <v>9.9999999999999998E-17</v>
      </c>
      <c r="L181" s="26">
        <v>0.99999999999999989</v>
      </c>
    </row>
    <row r="182" spans="2:12" x14ac:dyDescent="0.3">
      <c r="B182" t="s">
        <v>146</v>
      </c>
      <c r="C182">
        <v>1</v>
      </c>
      <c r="D182" s="7">
        <v>1</v>
      </c>
      <c r="E182" s="26">
        <v>0.99999999999999978</v>
      </c>
      <c r="F182" s="26">
        <v>0.34782608695652173</v>
      </c>
      <c r="G182" s="26">
        <v>1</v>
      </c>
      <c r="H182" s="48">
        <v>0.99999999999999978</v>
      </c>
      <c r="I182" s="26"/>
      <c r="J182" s="26">
        <v>1.3693063937629153</v>
      </c>
      <c r="K182" s="26">
        <v>9.9999999999999998E-17</v>
      </c>
      <c r="L182" s="26">
        <v>0.99999999999999989</v>
      </c>
    </row>
    <row r="183" spans="2:12" x14ac:dyDescent="0.3">
      <c r="B183" t="s">
        <v>147</v>
      </c>
      <c r="C183">
        <v>1</v>
      </c>
      <c r="D183" s="7">
        <v>0</v>
      </c>
      <c r="E183" s="26">
        <v>2.2204460492503131E-16</v>
      </c>
      <c r="F183" s="26">
        <v>0.34782608695652173</v>
      </c>
      <c r="G183" s="26">
        <v>0</v>
      </c>
      <c r="H183" s="48">
        <v>2.2204460492503131E-16</v>
      </c>
      <c r="I183" s="26"/>
      <c r="J183" s="26">
        <v>-0.73029674334022154</v>
      </c>
      <c r="K183" s="26">
        <v>9.9999999999999998E-17</v>
      </c>
      <c r="L183" s="26">
        <v>0.99999999999999989</v>
      </c>
    </row>
    <row r="184" spans="2:12" x14ac:dyDescent="0.3">
      <c r="B184" t="s">
        <v>148</v>
      </c>
      <c r="C184">
        <v>1</v>
      </c>
      <c r="D184" s="7">
        <v>0</v>
      </c>
      <c r="E184" s="26">
        <v>2.2204460492503131E-16</v>
      </c>
      <c r="F184" s="26">
        <v>0.34782608695652173</v>
      </c>
      <c r="G184" s="26">
        <v>0</v>
      </c>
      <c r="H184" s="48">
        <v>2.2204460492503131E-16</v>
      </c>
      <c r="I184" s="26"/>
      <c r="J184" s="26">
        <v>-0.73029674334022154</v>
      </c>
      <c r="K184" s="26">
        <v>9.9999999999999998E-17</v>
      </c>
      <c r="L184" s="26">
        <v>0.99999999999999989</v>
      </c>
    </row>
    <row r="185" spans="2:12" x14ac:dyDescent="0.3">
      <c r="B185" t="s">
        <v>149</v>
      </c>
      <c r="C185">
        <v>1</v>
      </c>
      <c r="D185" s="7">
        <v>1</v>
      </c>
      <c r="E185" s="26">
        <v>0.99999999999999978</v>
      </c>
      <c r="F185" s="26">
        <v>0.34782608695652173</v>
      </c>
      <c r="G185" s="26">
        <v>1</v>
      </c>
      <c r="H185" s="48">
        <v>0.99999999999999978</v>
      </c>
      <c r="I185" s="26"/>
      <c r="J185" s="26">
        <v>1.3693063937629153</v>
      </c>
      <c r="K185" s="26">
        <v>9.9999999999999998E-17</v>
      </c>
      <c r="L185" s="26">
        <v>0.99999999999999989</v>
      </c>
    </row>
    <row r="186" spans="2:12" x14ac:dyDescent="0.3">
      <c r="B186" t="s">
        <v>150</v>
      </c>
      <c r="C186">
        <v>1</v>
      </c>
      <c r="D186" s="7">
        <v>0</v>
      </c>
      <c r="E186" s="26">
        <v>2.2204460492503131E-16</v>
      </c>
      <c r="F186" s="26">
        <v>0.34782608695652173</v>
      </c>
      <c r="G186" s="26">
        <v>0</v>
      </c>
      <c r="H186" s="48">
        <v>2.2204460492503131E-16</v>
      </c>
      <c r="I186" s="26"/>
      <c r="J186" s="26">
        <v>-0.73029674334022154</v>
      </c>
      <c r="K186" s="26">
        <v>9.9999999999999998E-17</v>
      </c>
      <c r="L186" s="26">
        <v>0.99999999999999989</v>
      </c>
    </row>
    <row r="187" spans="2:12" x14ac:dyDescent="0.3">
      <c r="B187" t="s">
        <v>151</v>
      </c>
      <c r="C187">
        <v>1</v>
      </c>
      <c r="D187" s="7">
        <v>0</v>
      </c>
      <c r="E187" s="26">
        <v>2.2204460492503131E-16</v>
      </c>
      <c r="F187" s="26">
        <v>0.34782608695652173</v>
      </c>
      <c r="G187" s="26">
        <v>0</v>
      </c>
      <c r="H187" s="48">
        <v>2.2204460492503131E-16</v>
      </c>
      <c r="I187" s="26"/>
      <c r="J187" s="26">
        <v>-0.73029674334022154</v>
      </c>
      <c r="K187" s="26">
        <v>9.9999999999999998E-17</v>
      </c>
      <c r="L187" s="26">
        <v>0.99999999999999989</v>
      </c>
    </row>
    <row r="188" spans="2:12" x14ac:dyDescent="0.3">
      <c r="B188" t="s">
        <v>152</v>
      </c>
      <c r="C188">
        <v>1</v>
      </c>
      <c r="D188" s="7">
        <v>0</v>
      </c>
      <c r="E188" s="26">
        <v>2.2204460492503131E-16</v>
      </c>
      <c r="F188" s="26">
        <v>0.34782608695652173</v>
      </c>
      <c r="G188" s="26">
        <v>0</v>
      </c>
      <c r="H188" s="48">
        <v>2.2204460492503131E-16</v>
      </c>
      <c r="I188" s="26"/>
      <c r="J188" s="26">
        <v>-0.73029674334022154</v>
      </c>
      <c r="K188" s="26">
        <v>9.9999999999999998E-17</v>
      </c>
      <c r="L188" s="26">
        <v>0.99999999999999989</v>
      </c>
    </row>
    <row r="189" spans="2:12" x14ac:dyDescent="0.3">
      <c r="B189" t="s">
        <v>153</v>
      </c>
      <c r="C189">
        <v>1</v>
      </c>
      <c r="D189" s="7">
        <v>1</v>
      </c>
      <c r="E189" s="26">
        <v>0.99999999999999978</v>
      </c>
      <c r="F189" s="26">
        <v>0.34782608695652173</v>
      </c>
      <c r="G189" s="26">
        <v>1</v>
      </c>
      <c r="H189" s="48">
        <v>0.99999999999999978</v>
      </c>
      <c r="I189" s="26"/>
      <c r="J189" s="26">
        <v>1.3693063937629153</v>
      </c>
      <c r="K189" s="26">
        <v>9.9999999999999998E-17</v>
      </c>
      <c r="L189" s="26">
        <v>0.99999999999999989</v>
      </c>
    </row>
    <row r="190" spans="2:12" x14ac:dyDescent="0.3">
      <c r="B190" t="s">
        <v>154</v>
      </c>
      <c r="C190">
        <v>1</v>
      </c>
      <c r="D190" s="7">
        <v>0</v>
      </c>
      <c r="E190" s="26">
        <v>2.2204460492503131E-16</v>
      </c>
      <c r="F190" s="26">
        <v>0.34782608695652173</v>
      </c>
      <c r="G190" s="26">
        <v>0</v>
      </c>
      <c r="H190" s="48">
        <v>2.2204460492503131E-16</v>
      </c>
      <c r="I190" s="26"/>
      <c r="J190" s="26">
        <v>-0.73029674334022154</v>
      </c>
      <c r="K190" s="26">
        <v>9.9999999999999998E-17</v>
      </c>
      <c r="L190" s="26">
        <v>0.99999999999999989</v>
      </c>
    </row>
    <row r="191" spans="2:12" x14ac:dyDescent="0.3">
      <c r="B191" t="s">
        <v>155</v>
      </c>
      <c r="C191">
        <v>1</v>
      </c>
      <c r="D191" s="7">
        <v>0</v>
      </c>
      <c r="E191" s="26">
        <v>2.2204460492503131E-16</v>
      </c>
      <c r="F191" s="26">
        <v>0.34782608695652173</v>
      </c>
      <c r="G191" s="26">
        <v>0</v>
      </c>
      <c r="H191" s="48">
        <v>2.2204460492503131E-16</v>
      </c>
      <c r="I191" s="26"/>
      <c r="J191" s="26">
        <v>-0.73029674334022154</v>
      </c>
      <c r="K191" s="26">
        <v>9.9999999999999998E-17</v>
      </c>
      <c r="L191" s="26">
        <v>0.99999999999999989</v>
      </c>
    </row>
    <row r="192" spans="2:12" x14ac:dyDescent="0.3">
      <c r="B192" t="s">
        <v>156</v>
      </c>
      <c r="C192">
        <v>1</v>
      </c>
      <c r="D192" s="7">
        <v>1</v>
      </c>
      <c r="E192" s="26">
        <v>0.99999999999999978</v>
      </c>
      <c r="F192" s="26">
        <v>0.34782608695652173</v>
      </c>
      <c r="G192" s="26">
        <v>1</v>
      </c>
      <c r="H192" s="48">
        <v>0.99999999999999978</v>
      </c>
      <c r="I192" s="26"/>
      <c r="J192" s="26">
        <v>1.3693063937629153</v>
      </c>
      <c r="K192" s="26">
        <v>9.9999999999999998E-17</v>
      </c>
      <c r="L192" s="26">
        <v>0.99999999999999989</v>
      </c>
    </row>
    <row r="193" spans="2:12" x14ac:dyDescent="0.3">
      <c r="B193" t="s">
        <v>157</v>
      </c>
      <c r="C193">
        <v>1</v>
      </c>
      <c r="D193" s="7">
        <v>0</v>
      </c>
      <c r="E193" s="26">
        <v>2.2204460492503131E-16</v>
      </c>
      <c r="F193" s="26">
        <v>0.34782608695652173</v>
      </c>
      <c r="G193" s="26">
        <v>0</v>
      </c>
      <c r="H193" s="48">
        <v>2.2204460492503131E-16</v>
      </c>
      <c r="I193" s="26"/>
      <c r="J193" s="26">
        <v>-0.73029674334022154</v>
      </c>
      <c r="K193" s="26">
        <v>9.9999999999999998E-17</v>
      </c>
      <c r="L193" s="26">
        <v>0.99999999999999989</v>
      </c>
    </row>
    <row r="194" spans="2:12" x14ac:dyDescent="0.3">
      <c r="B194" t="s">
        <v>158</v>
      </c>
      <c r="C194">
        <v>1</v>
      </c>
      <c r="D194" s="7">
        <v>1</v>
      </c>
      <c r="E194" s="26">
        <v>0.99999999999999978</v>
      </c>
      <c r="F194" s="26">
        <v>0.34782608695652173</v>
      </c>
      <c r="G194" s="26">
        <v>1</v>
      </c>
      <c r="H194" s="48">
        <v>0.99999999999999978</v>
      </c>
      <c r="I194" s="26"/>
      <c r="J194" s="26">
        <v>1.3693063937629153</v>
      </c>
      <c r="K194" s="26">
        <v>9.9999999999999998E-17</v>
      </c>
      <c r="L194" s="26">
        <v>0.99999999999999989</v>
      </c>
    </row>
    <row r="195" spans="2:12" x14ac:dyDescent="0.3">
      <c r="B195" t="s">
        <v>159</v>
      </c>
      <c r="C195">
        <v>1</v>
      </c>
      <c r="D195" s="7">
        <v>0</v>
      </c>
      <c r="E195" s="26">
        <v>2.2204460492503131E-16</v>
      </c>
      <c r="F195" s="26">
        <v>0.34782608695652173</v>
      </c>
      <c r="G195" s="26">
        <v>0</v>
      </c>
      <c r="H195" s="48">
        <v>2.2204460492503131E-16</v>
      </c>
      <c r="I195" s="26"/>
      <c r="J195" s="26">
        <v>-0.73029674334022154</v>
      </c>
      <c r="K195" s="26">
        <v>9.9999999999999998E-17</v>
      </c>
      <c r="L195" s="26">
        <v>0.99999999999999989</v>
      </c>
    </row>
    <row r="196" spans="2:12" x14ac:dyDescent="0.3">
      <c r="B196" t="s">
        <v>160</v>
      </c>
      <c r="C196">
        <v>1</v>
      </c>
      <c r="D196" s="7">
        <v>0</v>
      </c>
      <c r="E196" s="26">
        <v>2.2204460492503131E-16</v>
      </c>
      <c r="F196" s="26">
        <v>0.34782608695652173</v>
      </c>
      <c r="G196" s="26">
        <v>0</v>
      </c>
      <c r="H196" s="48">
        <v>2.2204460492503131E-16</v>
      </c>
      <c r="I196" s="26"/>
      <c r="J196" s="26">
        <v>-0.73029674334022154</v>
      </c>
      <c r="K196" s="26">
        <v>9.9999999999999998E-17</v>
      </c>
      <c r="L196" s="26">
        <v>0.99999999999999989</v>
      </c>
    </row>
    <row r="197" spans="2:12" x14ac:dyDescent="0.3">
      <c r="B197" t="s">
        <v>161</v>
      </c>
      <c r="C197">
        <v>1</v>
      </c>
      <c r="D197" s="7">
        <v>0</v>
      </c>
      <c r="E197" s="26">
        <v>2.2204460492503131E-16</v>
      </c>
      <c r="F197" s="26">
        <v>0.34782608695652173</v>
      </c>
      <c r="G197" s="26">
        <v>0</v>
      </c>
      <c r="H197" s="48">
        <v>2.2204460492503131E-16</v>
      </c>
      <c r="I197" s="26"/>
      <c r="J197" s="26">
        <v>-0.73029674334022154</v>
      </c>
      <c r="K197" s="26">
        <v>9.9999999999999998E-17</v>
      </c>
      <c r="L197" s="26">
        <v>0.99999999999999989</v>
      </c>
    </row>
    <row r="198" spans="2:12" x14ac:dyDescent="0.3">
      <c r="B198" t="s">
        <v>162</v>
      </c>
      <c r="C198">
        <v>1</v>
      </c>
      <c r="D198" s="7">
        <v>0</v>
      </c>
      <c r="E198" s="26">
        <v>2.2204460492503131E-16</v>
      </c>
      <c r="F198" s="26">
        <v>0.34782608695652173</v>
      </c>
      <c r="G198" s="26">
        <v>0</v>
      </c>
      <c r="H198" s="48">
        <v>2.2204460492503131E-16</v>
      </c>
      <c r="I198" s="26"/>
      <c r="J198" s="26">
        <v>-0.73029674334022154</v>
      </c>
      <c r="K198" s="26">
        <v>9.9999999999999998E-17</v>
      </c>
      <c r="L198" s="26">
        <v>0.99999999999999989</v>
      </c>
    </row>
    <row r="199" spans="2:12" x14ac:dyDescent="0.3">
      <c r="B199" t="s">
        <v>163</v>
      </c>
      <c r="C199">
        <v>1</v>
      </c>
      <c r="D199" s="7">
        <v>0</v>
      </c>
      <c r="E199" s="26">
        <v>2.2204460492503131E-16</v>
      </c>
      <c r="F199" s="26">
        <v>0.34782608695652173</v>
      </c>
      <c r="G199" s="26">
        <v>0</v>
      </c>
      <c r="H199" s="48">
        <v>2.2204460492503131E-16</v>
      </c>
      <c r="I199" s="26"/>
      <c r="J199" s="26">
        <v>-0.73029674334022154</v>
      </c>
      <c r="K199" s="26">
        <v>9.9999999999999998E-17</v>
      </c>
      <c r="L199" s="26">
        <v>0.99999999999999989</v>
      </c>
    </row>
    <row r="200" spans="2:12" x14ac:dyDescent="0.3">
      <c r="B200" t="s">
        <v>164</v>
      </c>
      <c r="C200">
        <v>1</v>
      </c>
      <c r="D200" s="7">
        <v>0</v>
      </c>
      <c r="E200" s="26">
        <v>2.2204460492503131E-16</v>
      </c>
      <c r="F200" s="26">
        <v>0.34782608695652173</v>
      </c>
      <c r="G200" s="26">
        <v>0</v>
      </c>
      <c r="H200" s="48">
        <v>2.2204460492503131E-16</v>
      </c>
      <c r="I200" s="26"/>
      <c r="J200" s="26">
        <v>-0.73029674334022154</v>
      </c>
      <c r="K200" s="26">
        <v>9.9999999999999998E-17</v>
      </c>
      <c r="L200" s="26">
        <v>0.99999999999999989</v>
      </c>
    </row>
    <row r="201" spans="2:12" x14ac:dyDescent="0.3">
      <c r="B201" t="s">
        <v>165</v>
      </c>
      <c r="C201">
        <v>1</v>
      </c>
      <c r="D201" s="7">
        <v>1</v>
      </c>
      <c r="E201" s="26">
        <v>0.99999999999999978</v>
      </c>
      <c r="F201" s="26">
        <v>0.34782608695652173</v>
      </c>
      <c r="G201" s="26">
        <v>1</v>
      </c>
      <c r="H201" s="48">
        <v>0.99999999999999978</v>
      </c>
      <c r="I201" s="26"/>
      <c r="J201" s="26">
        <v>1.3693063937629153</v>
      </c>
      <c r="K201" s="26">
        <v>9.9999999999999998E-17</v>
      </c>
      <c r="L201" s="26">
        <v>0.99999999999999989</v>
      </c>
    </row>
    <row r="202" spans="2:12" x14ac:dyDescent="0.3">
      <c r="B202" t="s">
        <v>166</v>
      </c>
      <c r="C202">
        <v>1</v>
      </c>
      <c r="D202" s="7">
        <v>0</v>
      </c>
      <c r="E202" s="26">
        <v>2.2204460492503131E-16</v>
      </c>
      <c r="F202" s="26">
        <v>0.34782608695652173</v>
      </c>
      <c r="G202" s="26">
        <v>0</v>
      </c>
      <c r="H202" s="48">
        <v>2.2204460492503131E-16</v>
      </c>
      <c r="I202" s="26"/>
      <c r="J202" s="26">
        <v>-0.73029674334022154</v>
      </c>
      <c r="K202" s="26">
        <v>9.9999999999999998E-17</v>
      </c>
      <c r="L202" s="26">
        <v>0.99999999999999989</v>
      </c>
    </row>
    <row r="203" spans="2:12" x14ac:dyDescent="0.3">
      <c r="B203" t="s">
        <v>167</v>
      </c>
      <c r="C203">
        <v>1</v>
      </c>
      <c r="D203" s="7">
        <v>1</v>
      </c>
      <c r="E203" s="26">
        <v>0.99999999999999978</v>
      </c>
      <c r="F203" s="26">
        <v>0.34782608695652173</v>
      </c>
      <c r="G203" s="26">
        <v>1</v>
      </c>
      <c r="H203" s="48">
        <v>0.99999999999999978</v>
      </c>
      <c r="I203" s="26"/>
      <c r="J203" s="26">
        <v>1.3693063937629153</v>
      </c>
      <c r="K203" s="26">
        <v>9.9999999999999998E-17</v>
      </c>
      <c r="L203" s="26">
        <v>0.99999999999999989</v>
      </c>
    </row>
    <row r="204" spans="2:12" x14ac:dyDescent="0.3">
      <c r="B204" t="s">
        <v>168</v>
      </c>
      <c r="C204">
        <v>1</v>
      </c>
      <c r="D204" s="7">
        <v>1</v>
      </c>
      <c r="E204" s="26">
        <v>0.99999999999999978</v>
      </c>
      <c r="F204" s="26">
        <v>0.34782608695652173</v>
      </c>
      <c r="G204" s="26">
        <v>1</v>
      </c>
      <c r="H204" s="48">
        <v>0.99999999999999978</v>
      </c>
      <c r="I204" s="26"/>
      <c r="J204" s="26">
        <v>1.3693063937629153</v>
      </c>
      <c r="K204" s="26">
        <v>9.9999999999999998E-17</v>
      </c>
      <c r="L204" s="26">
        <v>0.99999999999999989</v>
      </c>
    </row>
    <row r="205" spans="2:12" x14ac:dyDescent="0.3">
      <c r="B205" t="s">
        <v>169</v>
      </c>
      <c r="C205">
        <v>1</v>
      </c>
      <c r="D205" s="7">
        <v>0</v>
      </c>
      <c r="E205" s="26">
        <v>2.2204460492503131E-16</v>
      </c>
      <c r="F205" s="26">
        <v>0.34782608695652173</v>
      </c>
      <c r="G205" s="26">
        <v>0</v>
      </c>
      <c r="H205" s="48">
        <v>2.2204460492503131E-16</v>
      </c>
      <c r="I205" s="26"/>
      <c r="J205" s="26">
        <v>-0.73029674334022154</v>
      </c>
      <c r="K205" s="26">
        <v>9.9999999999999998E-17</v>
      </c>
      <c r="L205" s="26">
        <v>0.99999999999999989</v>
      </c>
    </row>
    <row r="206" spans="2:12" x14ac:dyDescent="0.3">
      <c r="B206" t="s">
        <v>170</v>
      </c>
      <c r="C206">
        <v>1</v>
      </c>
      <c r="D206" s="7">
        <v>1</v>
      </c>
      <c r="E206" s="26">
        <v>0.99999999999999978</v>
      </c>
      <c r="F206" s="26">
        <v>0.34782608695652173</v>
      </c>
      <c r="G206" s="26">
        <v>1</v>
      </c>
      <c r="H206" s="48">
        <v>0.99999999999999978</v>
      </c>
      <c r="I206" s="26"/>
      <c r="J206" s="26">
        <v>1.3693063937629153</v>
      </c>
      <c r="K206" s="26">
        <v>9.9999999999999998E-17</v>
      </c>
      <c r="L206" s="26">
        <v>0.99999999999999989</v>
      </c>
    </row>
    <row r="207" spans="2:12" x14ac:dyDescent="0.3">
      <c r="B207" t="s">
        <v>171</v>
      </c>
      <c r="C207">
        <v>1</v>
      </c>
      <c r="D207" s="7">
        <v>1</v>
      </c>
      <c r="E207" s="26">
        <v>0.99999999999999978</v>
      </c>
      <c r="F207" s="26">
        <v>0.34782608695652173</v>
      </c>
      <c r="G207" s="26">
        <v>1</v>
      </c>
      <c r="H207" s="48">
        <v>0.99999999999999978</v>
      </c>
      <c r="I207" s="26"/>
      <c r="J207" s="26">
        <v>1.3693063937629153</v>
      </c>
      <c r="K207" s="26">
        <v>9.9999999999999998E-17</v>
      </c>
      <c r="L207" s="26">
        <v>0.99999999999999989</v>
      </c>
    </row>
    <row r="208" spans="2:12" x14ac:dyDescent="0.3">
      <c r="B208" t="s">
        <v>172</v>
      </c>
      <c r="C208">
        <v>1</v>
      </c>
      <c r="D208" s="7">
        <v>0</v>
      </c>
      <c r="E208" s="26">
        <v>2.2204460492503131E-16</v>
      </c>
      <c r="F208" s="26">
        <v>0.34782608695652173</v>
      </c>
      <c r="G208" s="26">
        <v>0</v>
      </c>
      <c r="H208" s="48">
        <v>2.2204460492503131E-16</v>
      </c>
      <c r="I208" s="26"/>
      <c r="J208" s="26">
        <v>-0.73029674334022154</v>
      </c>
      <c r="K208" s="26">
        <v>9.9999999999999998E-17</v>
      </c>
      <c r="L208" s="26">
        <v>0.99999999999999989</v>
      </c>
    </row>
    <row r="209" spans="2:12" x14ac:dyDescent="0.3">
      <c r="B209" t="s">
        <v>173</v>
      </c>
      <c r="C209">
        <v>1</v>
      </c>
      <c r="D209" s="7">
        <v>1</v>
      </c>
      <c r="E209" s="26">
        <v>0.99999998062456197</v>
      </c>
      <c r="F209" s="26">
        <v>0.34782608695652173</v>
      </c>
      <c r="G209" s="26">
        <v>1</v>
      </c>
      <c r="H209" s="48">
        <v>0.99999998062456197</v>
      </c>
      <c r="I209" s="26">
        <v>1.3919568386689752E-4</v>
      </c>
      <c r="J209" s="26">
        <v>1.3693063937629153</v>
      </c>
      <c r="K209" s="26">
        <v>9.9999999999999998E-17</v>
      </c>
      <c r="L209" s="26">
        <v>0.99999999999999989</v>
      </c>
    </row>
    <row r="210" spans="2:12" x14ac:dyDescent="0.3">
      <c r="B210" t="s">
        <v>174</v>
      </c>
      <c r="C210">
        <v>1</v>
      </c>
      <c r="D210" s="7">
        <v>0</v>
      </c>
      <c r="E210" s="26">
        <v>2.2204460492503131E-16</v>
      </c>
      <c r="F210" s="26">
        <v>0.34782608695652173</v>
      </c>
      <c r="G210" s="26">
        <v>0</v>
      </c>
      <c r="H210" s="48">
        <v>2.2204460492503131E-16</v>
      </c>
      <c r="I210" s="26"/>
      <c r="J210" s="26">
        <v>-0.73029674334022154</v>
      </c>
      <c r="K210" s="26">
        <v>9.9999999999999998E-17</v>
      </c>
      <c r="L210" s="26">
        <v>0.99999999999999989</v>
      </c>
    </row>
    <row r="211" spans="2:12" x14ac:dyDescent="0.3">
      <c r="B211" t="s">
        <v>175</v>
      </c>
      <c r="C211">
        <v>1</v>
      </c>
      <c r="D211" s="7">
        <v>1</v>
      </c>
      <c r="E211" s="26">
        <v>0.99999999999999978</v>
      </c>
      <c r="F211" s="26">
        <v>0.34782608695652173</v>
      </c>
      <c r="G211" s="26">
        <v>1</v>
      </c>
      <c r="H211" s="48">
        <v>0.99999999999999978</v>
      </c>
      <c r="I211" s="26"/>
      <c r="J211" s="26">
        <v>1.3693063937629153</v>
      </c>
      <c r="K211" s="26">
        <v>9.9999999999999998E-17</v>
      </c>
      <c r="L211" s="26">
        <v>0.99999999999999989</v>
      </c>
    </row>
    <row r="212" spans="2:12" x14ac:dyDescent="0.3">
      <c r="B212" t="s">
        <v>176</v>
      </c>
      <c r="C212">
        <v>1</v>
      </c>
      <c r="D212" s="7">
        <v>0</v>
      </c>
      <c r="E212" s="26">
        <v>2.2204460492503131E-16</v>
      </c>
      <c r="F212" s="26">
        <v>0.34782608695652173</v>
      </c>
      <c r="G212" s="26">
        <v>0</v>
      </c>
      <c r="H212" s="48">
        <v>2.2204460492503131E-16</v>
      </c>
      <c r="I212" s="26"/>
      <c r="J212" s="26">
        <v>-0.73029674334022154</v>
      </c>
      <c r="K212" s="26">
        <v>9.9999999999999998E-17</v>
      </c>
      <c r="L212" s="26">
        <v>0.99999999999999989</v>
      </c>
    </row>
    <row r="213" spans="2:12" x14ac:dyDescent="0.3">
      <c r="B213" t="s">
        <v>177</v>
      </c>
      <c r="C213">
        <v>1</v>
      </c>
      <c r="D213" s="7">
        <v>0</v>
      </c>
      <c r="E213" s="26">
        <v>1.8361885160664247E-10</v>
      </c>
      <c r="F213" s="26">
        <v>0.34782608695652173</v>
      </c>
      <c r="G213" s="26">
        <v>0</v>
      </c>
      <c r="H213" s="48">
        <v>1.8361885160664247E-10</v>
      </c>
      <c r="I213" s="26">
        <v>-1.3550603368129345E-5</v>
      </c>
      <c r="J213" s="26">
        <v>-0.73029674334022154</v>
      </c>
      <c r="K213" s="26">
        <v>9.9999999999999998E-17</v>
      </c>
      <c r="L213" s="26">
        <v>0.99999999999999989</v>
      </c>
    </row>
    <row r="214" spans="2:12" x14ac:dyDescent="0.3">
      <c r="B214" t="s">
        <v>178</v>
      </c>
      <c r="C214">
        <v>1</v>
      </c>
      <c r="D214" s="7">
        <v>0</v>
      </c>
      <c r="E214" s="26">
        <v>2.2204460492503131E-16</v>
      </c>
      <c r="F214" s="26">
        <v>0.34782608695652173</v>
      </c>
      <c r="G214" s="26">
        <v>0</v>
      </c>
      <c r="H214" s="48">
        <v>2.2204460492503131E-16</v>
      </c>
      <c r="I214" s="26"/>
      <c r="J214" s="26">
        <v>-0.73029674334022154</v>
      </c>
      <c r="K214" s="26">
        <v>9.9999999999999998E-17</v>
      </c>
      <c r="L214" s="26">
        <v>0.99999999999999989</v>
      </c>
    </row>
    <row r="215" spans="2:12" x14ac:dyDescent="0.3">
      <c r="B215" t="s">
        <v>179</v>
      </c>
      <c r="C215">
        <v>1</v>
      </c>
      <c r="D215" s="7">
        <v>1</v>
      </c>
      <c r="E215" s="26">
        <v>0.99999999999999978</v>
      </c>
      <c r="F215" s="26">
        <v>0.34782608695652173</v>
      </c>
      <c r="G215" s="26">
        <v>1</v>
      </c>
      <c r="H215" s="48">
        <v>0.99999999999999978</v>
      </c>
      <c r="I215" s="26"/>
      <c r="J215" s="26">
        <v>1.3693063937629153</v>
      </c>
      <c r="K215" s="26">
        <v>9.9999999999999998E-17</v>
      </c>
      <c r="L215" s="26">
        <v>0.99999999999999989</v>
      </c>
    </row>
    <row r="216" spans="2:12" x14ac:dyDescent="0.3">
      <c r="B216" s="18" t="s">
        <v>180</v>
      </c>
      <c r="C216" s="18">
        <v>1</v>
      </c>
      <c r="D216" s="56">
        <v>0</v>
      </c>
      <c r="E216" s="21">
        <v>0.99999999999999978</v>
      </c>
      <c r="F216" s="21">
        <v>0.34782608695652173</v>
      </c>
      <c r="G216" s="21">
        <v>0</v>
      </c>
      <c r="H216" s="47">
        <v>0.99999999999999978</v>
      </c>
      <c r="I216" s="21"/>
      <c r="J216" s="21">
        <v>-0.73029674334022154</v>
      </c>
      <c r="K216" s="21">
        <v>9.9999999999999998E-17</v>
      </c>
      <c r="L216" s="21">
        <v>0.99999999999999989</v>
      </c>
    </row>
    <row r="217" spans="2:12" x14ac:dyDescent="0.3">
      <c r="B217" t="s">
        <v>181</v>
      </c>
      <c r="C217">
        <v>1</v>
      </c>
      <c r="D217" s="7">
        <v>0</v>
      </c>
      <c r="E217" s="26">
        <v>2.2204460492503131E-16</v>
      </c>
      <c r="F217" s="26">
        <v>0.34782608695652173</v>
      </c>
      <c r="G217" s="26">
        <v>0</v>
      </c>
      <c r="H217" s="48">
        <v>2.2204460492503131E-16</v>
      </c>
      <c r="I217" s="26"/>
      <c r="J217" s="26">
        <v>-0.73029674334022154</v>
      </c>
      <c r="K217" s="26">
        <v>9.9999999999999998E-17</v>
      </c>
      <c r="L217" s="26">
        <v>0.99999999999999989</v>
      </c>
    </row>
    <row r="218" spans="2:12" x14ac:dyDescent="0.3">
      <c r="B218" t="s">
        <v>182</v>
      </c>
      <c r="C218">
        <v>1</v>
      </c>
      <c r="D218" s="7">
        <v>1</v>
      </c>
      <c r="E218" s="26">
        <v>0.99999999999999978</v>
      </c>
      <c r="F218" s="26">
        <v>0.34782608695652173</v>
      </c>
      <c r="G218" s="26">
        <v>1</v>
      </c>
      <c r="H218" s="48">
        <v>0.99999999999999978</v>
      </c>
      <c r="I218" s="26"/>
      <c r="J218" s="26">
        <v>1.3693063937629153</v>
      </c>
      <c r="K218" s="26">
        <v>9.9999999999999998E-17</v>
      </c>
      <c r="L218" s="26">
        <v>0.99999999999999989</v>
      </c>
    </row>
    <row r="219" spans="2:12" x14ac:dyDescent="0.3">
      <c r="B219" t="s">
        <v>183</v>
      </c>
      <c r="C219">
        <v>1</v>
      </c>
      <c r="D219" s="7">
        <v>0</v>
      </c>
      <c r="E219" s="26">
        <v>2.2204460492503131E-16</v>
      </c>
      <c r="F219" s="26">
        <v>0.34782608695652173</v>
      </c>
      <c r="G219" s="26">
        <v>0</v>
      </c>
      <c r="H219" s="48">
        <v>2.2204460492503131E-16</v>
      </c>
      <c r="I219" s="26"/>
      <c r="J219" s="26">
        <v>-0.73029674334022154</v>
      </c>
      <c r="K219" s="26">
        <v>9.9999999999999998E-17</v>
      </c>
      <c r="L219" s="26">
        <v>0.99999999999999989</v>
      </c>
    </row>
    <row r="220" spans="2:12" x14ac:dyDescent="0.3">
      <c r="B220" t="s">
        <v>184</v>
      </c>
      <c r="C220">
        <v>1</v>
      </c>
      <c r="D220" s="7">
        <v>0</v>
      </c>
      <c r="E220" s="26">
        <v>2.2204460492503131E-16</v>
      </c>
      <c r="F220" s="26">
        <v>0.34782608695652173</v>
      </c>
      <c r="G220" s="26">
        <v>0</v>
      </c>
      <c r="H220" s="48">
        <v>2.2204460492503131E-16</v>
      </c>
      <c r="I220" s="26"/>
      <c r="J220" s="26">
        <v>-0.73029674334022154</v>
      </c>
      <c r="K220" s="26">
        <v>9.9999999999999998E-17</v>
      </c>
      <c r="L220" s="26">
        <v>0.99999999999999989</v>
      </c>
    </row>
    <row r="221" spans="2:12" x14ac:dyDescent="0.3">
      <c r="B221" t="s">
        <v>185</v>
      </c>
      <c r="C221">
        <v>1</v>
      </c>
      <c r="D221" s="7">
        <v>1</v>
      </c>
      <c r="E221" s="26">
        <v>0.99999999999999978</v>
      </c>
      <c r="F221" s="26">
        <v>0.34782608695652173</v>
      </c>
      <c r="G221" s="26">
        <v>1</v>
      </c>
      <c r="H221" s="48">
        <v>0.99999999999999978</v>
      </c>
      <c r="I221" s="26"/>
      <c r="J221" s="26">
        <v>1.3693063937629153</v>
      </c>
      <c r="K221" s="26">
        <v>9.9999999999999998E-17</v>
      </c>
      <c r="L221" s="26">
        <v>0.99999999999999989</v>
      </c>
    </row>
    <row r="222" spans="2:12" x14ac:dyDescent="0.3">
      <c r="B222" t="s">
        <v>186</v>
      </c>
      <c r="C222">
        <v>1</v>
      </c>
      <c r="D222" s="7">
        <v>1</v>
      </c>
      <c r="E222" s="26">
        <v>0.99999999999999978</v>
      </c>
      <c r="F222" s="26">
        <v>0.34782608695652173</v>
      </c>
      <c r="G222" s="26">
        <v>1</v>
      </c>
      <c r="H222" s="48">
        <v>0.99999999999999978</v>
      </c>
      <c r="I222" s="26"/>
      <c r="J222" s="26">
        <v>1.3693063937629153</v>
      </c>
      <c r="K222" s="26">
        <v>9.9999999999999998E-17</v>
      </c>
      <c r="L222" s="26">
        <v>0.99999999999999989</v>
      </c>
    </row>
    <row r="223" spans="2:12" x14ac:dyDescent="0.3">
      <c r="B223" t="s">
        <v>187</v>
      </c>
      <c r="C223">
        <v>1</v>
      </c>
      <c r="D223" s="7">
        <v>1</v>
      </c>
      <c r="E223" s="26">
        <v>0.99999999997305289</v>
      </c>
      <c r="F223" s="26">
        <v>0.34782608695652173</v>
      </c>
      <c r="G223" s="26">
        <v>1</v>
      </c>
      <c r="H223" s="48">
        <v>0.99999999997305289</v>
      </c>
      <c r="I223" s="26">
        <v>5.1910607018048852E-6</v>
      </c>
      <c r="J223" s="26">
        <v>1.3693063937629153</v>
      </c>
      <c r="K223" s="26">
        <v>9.9999999999999998E-17</v>
      </c>
      <c r="L223" s="26">
        <v>0.99999999999999989</v>
      </c>
    </row>
    <row r="224" spans="2:12" x14ac:dyDescent="0.3">
      <c r="B224" t="s">
        <v>188</v>
      </c>
      <c r="C224">
        <v>1</v>
      </c>
      <c r="D224" s="7">
        <v>0</v>
      </c>
      <c r="E224" s="26">
        <v>2.2204460492503131E-16</v>
      </c>
      <c r="F224" s="26">
        <v>0.34782608695652173</v>
      </c>
      <c r="G224" s="26">
        <v>0</v>
      </c>
      <c r="H224" s="48">
        <v>2.2204460492503131E-16</v>
      </c>
      <c r="I224" s="26"/>
      <c r="J224" s="26">
        <v>-0.73029674334022154</v>
      </c>
      <c r="K224" s="26">
        <v>9.9999999999999998E-17</v>
      </c>
      <c r="L224" s="26">
        <v>0.99999999999999989</v>
      </c>
    </row>
    <row r="225" spans="2:12" x14ac:dyDescent="0.3">
      <c r="B225" t="s">
        <v>189</v>
      </c>
      <c r="C225">
        <v>1</v>
      </c>
      <c r="D225" s="7">
        <v>0</v>
      </c>
      <c r="E225" s="26">
        <v>2.2204460492503131E-16</v>
      </c>
      <c r="F225" s="26">
        <v>0.34782608695652173</v>
      </c>
      <c r="G225" s="26">
        <v>0</v>
      </c>
      <c r="H225" s="48">
        <v>2.2204460492503131E-16</v>
      </c>
      <c r="I225" s="26"/>
      <c r="J225" s="26">
        <v>-0.73029674334022154</v>
      </c>
      <c r="K225" s="26">
        <v>9.9999999999999998E-17</v>
      </c>
      <c r="L225" s="26">
        <v>0.99999999999999989</v>
      </c>
    </row>
    <row r="226" spans="2:12" x14ac:dyDescent="0.3">
      <c r="B226" t="s">
        <v>190</v>
      </c>
      <c r="C226">
        <v>1</v>
      </c>
      <c r="D226" s="7">
        <v>0</v>
      </c>
      <c r="E226" s="26">
        <v>8.9005804314671705E-12</v>
      </c>
      <c r="F226" s="26">
        <v>0.34782608695652173</v>
      </c>
      <c r="G226" s="26">
        <v>0</v>
      </c>
      <c r="H226" s="48">
        <v>8.9005804314671705E-12</v>
      </c>
      <c r="I226" s="26">
        <v>-2.983384056997421E-6</v>
      </c>
      <c r="J226" s="26">
        <v>-0.73029674334022154</v>
      </c>
      <c r="K226" s="26">
        <v>9.9999999999999998E-17</v>
      </c>
      <c r="L226" s="26">
        <v>0.99999999999999989</v>
      </c>
    </row>
    <row r="227" spans="2:12" x14ac:dyDescent="0.3">
      <c r="B227" t="s">
        <v>191</v>
      </c>
      <c r="C227">
        <v>1</v>
      </c>
      <c r="D227" s="7">
        <v>0</v>
      </c>
      <c r="E227" s="26">
        <v>2.2204460492503131E-16</v>
      </c>
      <c r="F227" s="26">
        <v>0.34782608695652173</v>
      </c>
      <c r="G227" s="26">
        <v>0</v>
      </c>
      <c r="H227" s="48">
        <v>2.2204460492503131E-16</v>
      </c>
      <c r="I227" s="26"/>
      <c r="J227" s="26">
        <v>-0.73029674334022154</v>
      </c>
      <c r="K227" s="26">
        <v>9.9999999999999998E-17</v>
      </c>
      <c r="L227" s="26">
        <v>0.99999999999999989</v>
      </c>
    </row>
    <row r="228" spans="2:12" x14ac:dyDescent="0.3">
      <c r="B228" t="s">
        <v>192</v>
      </c>
      <c r="C228">
        <v>1</v>
      </c>
      <c r="D228" s="7">
        <v>1</v>
      </c>
      <c r="E228" s="26">
        <v>0.99999999999999978</v>
      </c>
      <c r="F228" s="26">
        <v>0.34782608695652173</v>
      </c>
      <c r="G228" s="26">
        <v>1</v>
      </c>
      <c r="H228" s="48">
        <v>0.99999999999999978</v>
      </c>
      <c r="I228" s="26"/>
      <c r="J228" s="26">
        <v>1.3693063937629153</v>
      </c>
      <c r="K228" s="26">
        <v>9.9999999999999998E-17</v>
      </c>
      <c r="L228" s="26">
        <v>0.99999999999999989</v>
      </c>
    </row>
    <row r="229" spans="2:12" x14ac:dyDescent="0.3">
      <c r="B229" t="s">
        <v>193</v>
      </c>
      <c r="C229">
        <v>1</v>
      </c>
      <c r="D229" s="7">
        <v>0</v>
      </c>
      <c r="E229" s="26">
        <v>2.2204460492503131E-16</v>
      </c>
      <c r="F229" s="26">
        <v>0.34782608695652173</v>
      </c>
      <c r="G229" s="26">
        <v>0</v>
      </c>
      <c r="H229" s="48">
        <v>2.2204460492503131E-16</v>
      </c>
      <c r="I229" s="26"/>
      <c r="J229" s="26">
        <v>-0.73029674334022154</v>
      </c>
      <c r="K229" s="26">
        <v>9.9999999999999998E-17</v>
      </c>
      <c r="L229" s="26">
        <v>0.99999999999999989</v>
      </c>
    </row>
    <row r="230" spans="2:12" ht="15" thickBot="1" x14ac:dyDescent="0.35">
      <c r="B230" s="2" t="s">
        <v>194</v>
      </c>
      <c r="C230" s="2">
        <v>1</v>
      </c>
      <c r="D230" s="57">
        <v>1</v>
      </c>
      <c r="E230" s="22">
        <v>0.99999999999999978</v>
      </c>
      <c r="F230" s="22">
        <v>0.34782608695652173</v>
      </c>
      <c r="G230" s="22">
        <v>1</v>
      </c>
      <c r="H230" s="49">
        <v>0.99999999999999978</v>
      </c>
      <c r="I230" s="22"/>
      <c r="J230" s="22">
        <v>1.3693063937629153</v>
      </c>
      <c r="K230" s="22">
        <v>9.9999999999999998E-17</v>
      </c>
      <c r="L230" s="22">
        <v>0.99999999999999989</v>
      </c>
    </row>
    <row r="231" spans="2:12" x14ac:dyDescent="0.3">
      <c r="B231" s="38" t="s">
        <v>195</v>
      </c>
    </row>
    <row r="234" spans="2:12" x14ac:dyDescent="0.3">
      <c r="B234" t="s">
        <v>196</v>
      </c>
    </row>
    <row r="235" spans="2:12" ht="15" thickBot="1" x14ac:dyDescent="0.35"/>
    <row r="236" spans="2:12" x14ac:dyDescent="0.3">
      <c r="B236" s="25" t="s">
        <v>197</v>
      </c>
      <c r="C236" s="40" t="s">
        <v>43</v>
      </c>
      <c r="D236" s="15" t="s">
        <v>45</v>
      </c>
      <c r="E236" s="40" t="s">
        <v>198</v>
      </c>
      <c r="F236" s="40" t="s">
        <v>199</v>
      </c>
    </row>
    <row r="237" spans="2:12" x14ac:dyDescent="0.3">
      <c r="B237" s="31">
        <v>0</v>
      </c>
      <c r="C237" s="41">
        <v>45</v>
      </c>
      <c r="D237" s="18">
        <v>0</v>
      </c>
      <c r="E237" s="41">
        <v>45</v>
      </c>
      <c r="F237" s="44">
        <v>1</v>
      </c>
    </row>
    <row r="238" spans="2:12" x14ac:dyDescent="0.3">
      <c r="B238" s="24">
        <v>1</v>
      </c>
      <c r="C238" s="42">
        <v>0</v>
      </c>
      <c r="D238">
        <v>24</v>
      </c>
      <c r="E238" s="42">
        <v>24</v>
      </c>
      <c r="F238" s="45">
        <v>1</v>
      </c>
    </row>
    <row r="239" spans="2:12" ht="15" thickBot="1" x14ac:dyDescent="0.35">
      <c r="B239" s="39" t="s">
        <v>198</v>
      </c>
      <c r="C239" s="43">
        <v>45</v>
      </c>
      <c r="D239" s="36">
        <v>24</v>
      </c>
      <c r="E239" s="43">
        <v>69</v>
      </c>
      <c r="F239" s="46">
        <v>1</v>
      </c>
    </row>
    <row r="242" spans="2:6" x14ac:dyDescent="0.3">
      <c r="B242" t="s">
        <v>200</v>
      </c>
    </row>
    <row r="243" spans="2:6" ht="15" thickBot="1" x14ac:dyDescent="0.35"/>
    <row r="244" spans="2:6" x14ac:dyDescent="0.3">
      <c r="B244" s="25" t="s">
        <v>197</v>
      </c>
      <c r="C244" s="40" t="s">
        <v>43</v>
      </c>
      <c r="D244" s="15" t="s">
        <v>45</v>
      </c>
      <c r="E244" s="40" t="s">
        <v>198</v>
      </c>
      <c r="F244" s="40" t="s">
        <v>199</v>
      </c>
    </row>
    <row r="245" spans="2:6" x14ac:dyDescent="0.3">
      <c r="B245" s="31">
        <v>0</v>
      </c>
      <c r="C245" s="41">
        <v>8</v>
      </c>
      <c r="D245" s="18">
        <v>1</v>
      </c>
      <c r="E245" s="41">
        <v>9</v>
      </c>
      <c r="F245" s="44">
        <v>0.88888888888888884</v>
      </c>
    </row>
    <row r="246" spans="2:6" x14ac:dyDescent="0.3">
      <c r="B246" s="24">
        <v>1</v>
      </c>
      <c r="C246" s="42">
        <v>0</v>
      </c>
      <c r="D246">
        <v>6</v>
      </c>
      <c r="E246" s="42">
        <v>6</v>
      </c>
      <c r="F246" s="45">
        <v>1</v>
      </c>
    </row>
    <row r="247" spans="2:6" ht="15" thickBot="1" x14ac:dyDescent="0.35">
      <c r="B247" s="39" t="s">
        <v>198</v>
      </c>
      <c r="C247" s="43">
        <v>8</v>
      </c>
      <c r="D247" s="36">
        <v>7</v>
      </c>
      <c r="E247" s="43">
        <v>15</v>
      </c>
      <c r="F247" s="46">
        <v>0.93333333333333335</v>
      </c>
    </row>
    <row r="250" spans="2:6" x14ac:dyDescent="0.3">
      <c r="B250" t="s">
        <v>201</v>
      </c>
    </row>
    <row r="269" spans="2:7" x14ac:dyDescent="0.3">
      <c r="G269" t="s">
        <v>100</v>
      </c>
    </row>
    <row r="271" spans="2:7" x14ac:dyDescent="0.3">
      <c r="B271" t="s">
        <v>202</v>
      </c>
      <c r="D271" s="23">
        <v>1.0000000000000002</v>
      </c>
    </row>
    <row r="274" spans="2:6" x14ac:dyDescent="0.3">
      <c r="B274" t="s">
        <v>203</v>
      </c>
    </row>
    <row r="275" spans="2:6" ht="15" thickBot="1" x14ac:dyDescent="0.35"/>
    <row r="276" spans="2:6" x14ac:dyDescent="0.3">
      <c r="B276" s="25" t="s">
        <v>102</v>
      </c>
      <c r="C276" s="15" t="s">
        <v>104</v>
      </c>
      <c r="D276" s="15" t="s">
        <v>62</v>
      </c>
      <c r="E276" s="15" t="s">
        <v>109</v>
      </c>
      <c r="F276" s="15" t="s">
        <v>110</v>
      </c>
    </row>
    <row r="277" spans="2:6" x14ac:dyDescent="0.3">
      <c r="B277" s="50" t="s">
        <v>204</v>
      </c>
      <c r="C277" s="47">
        <v>0.99999999999999978</v>
      </c>
      <c r="D277" s="21">
        <v>0.34782608695652173</v>
      </c>
      <c r="E277" s="21">
        <v>9.9999999999999998E-17</v>
      </c>
      <c r="F277" s="21">
        <v>0.99999999999999989</v>
      </c>
    </row>
    <row r="278" spans="2:6" x14ac:dyDescent="0.3">
      <c r="B278" s="51" t="s">
        <v>205</v>
      </c>
      <c r="C278" s="48">
        <v>2.2204460492503131E-16</v>
      </c>
      <c r="D278" s="26">
        <v>0.34782608695652173</v>
      </c>
      <c r="E278" s="26">
        <v>9.9999999999999998E-17</v>
      </c>
      <c r="F278" s="26">
        <v>0.99999999999999989</v>
      </c>
    </row>
    <row r="279" spans="2:6" x14ac:dyDescent="0.3">
      <c r="B279" s="51" t="s">
        <v>206</v>
      </c>
      <c r="C279" s="48">
        <v>0.99999999999999978</v>
      </c>
      <c r="D279" s="26">
        <v>0.34782608695652173</v>
      </c>
      <c r="E279" s="26">
        <v>9.9999999999999998E-17</v>
      </c>
      <c r="F279" s="26">
        <v>0.99999999999999989</v>
      </c>
    </row>
    <row r="280" spans="2:6" x14ac:dyDescent="0.3">
      <c r="B280" s="51" t="s">
        <v>207</v>
      </c>
      <c r="C280" s="48">
        <v>0.99999999999999978</v>
      </c>
      <c r="D280" s="26">
        <v>0.34782608695652173</v>
      </c>
      <c r="E280" s="26">
        <v>9.9999999999999998E-17</v>
      </c>
      <c r="F280" s="26">
        <v>0.99999999999999989</v>
      </c>
    </row>
    <row r="281" spans="2:6" x14ac:dyDescent="0.3">
      <c r="B281" s="51" t="s">
        <v>208</v>
      </c>
      <c r="C281" s="48">
        <v>2.2204460492503131E-16</v>
      </c>
      <c r="D281" s="26">
        <v>0.34782608695652173</v>
      </c>
      <c r="E281" s="26">
        <v>9.9999999999999998E-17</v>
      </c>
      <c r="F281" s="26">
        <v>0.99999999999999989</v>
      </c>
    </row>
    <row r="282" spans="2:6" x14ac:dyDescent="0.3">
      <c r="B282" s="51" t="s">
        <v>209</v>
      </c>
      <c r="C282" s="48">
        <v>0.99999999999999978</v>
      </c>
      <c r="D282" s="26">
        <v>0.34782608695652173</v>
      </c>
      <c r="E282" s="26">
        <v>9.9999999999999998E-17</v>
      </c>
      <c r="F282" s="26">
        <v>0.99999999999999989</v>
      </c>
    </row>
    <row r="283" spans="2:6" x14ac:dyDescent="0.3">
      <c r="B283" s="51" t="s">
        <v>210</v>
      </c>
      <c r="C283" s="48">
        <v>0.99999999999999978</v>
      </c>
      <c r="D283" s="26">
        <v>0.34782608695652173</v>
      </c>
      <c r="E283" s="26">
        <v>9.9999999999999998E-17</v>
      </c>
      <c r="F283" s="26">
        <v>0.99999999999999989</v>
      </c>
    </row>
    <row r="284" spans="2:6" x14ac:dyDescent="0.3">
      <c r="B284" s="51" t="s">
        <v>211</v>
      </c>
      <c r="C284" s="48">
        <v>0.99999999999999978</v>
      </c>
      <c r="D284" s="26">
        <v>0.34782608695652173</v>
      </c>
      <c r="E284" s="26">
        <v>9.9999999999999998E-17</v>
      </c>
      <c r="F284" s="26">
        <v>0.99999999999999989</v>
      </c>
    </row>
    <row r="285" spans="2:6" x14ac:dyDescent="0.3">
      <c r="B285" s="51" t="s">
        <v>212</v>
      </c>
      <c r="C285" s="48">
        <v>2.2204460492503131E-16</v>
      </c>
      <c r="D285" s="26">
        <v>0.34782608695652173</v>
      </c>
      <c r="E285" s="26">
        <v>9.9999999999999998E-17</v>
      </c>
      <c r="F285" s="26">
        <v>0.99999999999999989</v>
      </c>
    </row>
    <row r="286" spans="2:6" x14ac:dyDescent="0.3">
      <c r="B286" s="51" t="s">
        <v>213</v>
      </c>
      <c r="C286" s="48">
        <v>2.2204460492503131E-16</v>
      </c>
      <c r="D286" s="26">
        <v>0.34782608695652173</v>
      </c>
      <c r="E286" s="26">
        <v>9.9999999999999998E-17</v>
      </c>
      <c r="F286" s="26">
        <v>0.99999999999999989</v>
      </c>
    </row>
    <row r="287" spans="2:6" x14ac:dyDescent="0.3">
      <c r="B287" s="51" t="s">
        <v>214</v>
      </c>
      <c r="C287" s="48">
        <v>0.99999999999999978</v>
      </c>
      <c r="D287" s="26">
        <v>0.34782608695652173</v>
      </c>
      <c r="E287" s="26">
        <v>9.9999999999999998E-17</v>
      </c>
      <c r="F287" s="26">
        <v>0.99999999999999989</v>
      </c>
    </row>
    <row r="288" spans="2:6" x14ac:dyDescent="0.3">
      <c r="B288" s="51" t="s">
        <v>215</v>
      </c>
      <c r="C288" s="48">
        <v>0.99999999999999978</v>
      </c>
      <c r="D288" s="26">
        <v>0.34782608695652173</v>
      </c>
      <c r="E288" s="26">
        <v>9.9999999999999998E-17</v>
      </c>
      <c r="F288" s="26">
        <v>0.99999999999999989</v>
      </c>
    </row>
    <row r="289" spans="2:6" x14ac:dyDescent="0.3">
      <c r="B289" s="51" t="s">
        <v>216</v>
      </c>
      <c r="C289" s="48">
        <v>0.99999999999999978</v>
      </c>
      <c r="D289" s="26">
        <v>0.34782608695652173</v>
      </c>
      <c r="E289" s="26">
        <v>9.9999999999999998E-17</v>
      </c>
      <c r="F289" s="26">
        <v>0.99999999999999989</v>
      </c>
    </row>
    <row r="290" spans="2:6" x14ac:dyDescent="0.3">
      <c r="B290" s="51" t="s">
        <v>217</v>
      </c>
      <c r="C290" s="48">
        <v>0.99999999999999978</v>
      </c>
      <c r="D290" s="26">
        <v>0.34782608695652173</v>
      </c>
      <c r="E290" s="26">
        <v>9.9999999999999998E-17</v>
      </c>
      <c r="F290" s="26">
        <v>0.99999999999999989</v>
      </c>
    </row>
    <row r="291" spans="2:6" x14ac:dyDescent="0.3">
      <c r="B291" s="51" t="s">
        <v>218</v>
      </c>
      <c r="C291" s="48">
        <v>0.99999999999999978</v>
      </c>
      <c r="D291" s="26">
        <v>0.34782608695652173</v>
      </c>
      <c r="E291" s="26">
        <v>9.9999999999999998E-17</v>
      </c>
      <c r="F291" s="26">
        <v>0.99999999999999989</v>
      </c>
    </row>
    <row r="292" spans="2:6" ht="15" thickBot="1" x14ac:dyDescent="0.35">
      <c r="B292" s="52" t="s">
        <v>219</v>
      </c>
      <c r="C292" s="49">
        <v>2.2204460492503131E-16</v>
      </c>
      <c r="D292" s="22">
        <v>0.34782608695652173</v>
      </c>
      <c r="E292" s="22">
        <v>9.9999999999999998E-17</v>
      </c>
      <c r="F292" s="22">
        <v>0.99999999999999989</v>
      </c>
    </row>
  </sheetData>
  <pageMargins left="0.7" right="0.7" top="0.75" bottom="0.75" header="0.3" footer="0.3"/>
  <ignoredErrors>
    <ignoredError sqref="C19:C20 C33:C34" numberStoredAsText="1"/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3" name="DD449363">
              <controlPr defaultSize="0" autoFill="0" autoPict="0" macro="[0]!GoToResultsNew126202210513850">
                <anchor moveWithCells="1">
                  <from>
                    <xdr:col>1</xdr:col>
                    <xdr:colOff>0</xdr:colOff>
                    <xdr:row>12</xdr:row>
                    <xdr:rowOff>0</xdr:rowOff>
                  </from>
                  <to>
                    <xdr:col>5</xdr:col>
                    <xdr:colOff>396240</xdr:colOff>
                    <xdr:row>13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0E8E7-94C5-4D7D-B758-A79853AD31F5}">
  <sheetPr codeName="Sheet10">
    <tabColor rgb="FF007800"/>
  </sheetPr>
  <dimension ref="B1:I214"/>
  <sheetViews>
    <sheetView tabSelected="1" topLeftCell="A190" zoomScaleNormal="100" workbookViewId="0">
      <selection activeCell="C198" sqref="C198:C214"/>
    </sheetView>
  </sheetViews>
  <sheetFormatPr defaultRowHeight="14.4" x14ac:dyDescent="0.3"/>
  <cols>
    <col min="1" max="1" width="4.77734375" customWidth="1"/>
    <col min="3" max="3" width="13.109375" bestFit="1" customWidth="1"/>
    <col min="6" max="6" width="11.5546875" bestFit="1" customWidth="1"/>
    <col min="7" max="7" width="12.5546875" bestFit="1" customWidth="1"/>
    <col min="8" max="9" width="11.5546875" bestFit="1" customWidth="1"/>
  </cols>
  <sheetData>
    <row r="1" spans="2:9" x14ac:dyDescent="0.3">
      <c r="B1" t="s">
        <v>263</v>
      </c>
    </row>
    <row r="2" spans="2:9" x14ac:dyDescent="0.3">
      <c r="B2" t="s">
        <v>223</v>
      </c>
    </row>
    <row r="3" spans="2:9" x14ac:dyDescent="0.3">
      <c r="B3" t="s">
        <v>224</v>
      </c>
    </row>
    <row r="4" spans="2:9" x14ac:dyDescent="0.3">
      <c r="B4" t="s">
        <v>225</v>
      </c>
    </row>
    <row r="5" spans="2:9" x14ac:dyDescent="0.3">
      <c r="B5" t="s">
        <v>37</v>
      </c>
    </row>
    <row r="6" spans="2:9" x14ac:dyDescent="0.3">
      <c r="B6" t="s">
        <v>226</v>
      </c>
    </row>
    <row r="7" spans="2:9" x14ac:dyDescent="0.3">
      <c r="B7" t="s">
        <v>227</v>
      </c>
    </row>
    <row r="8" spans="2:9" ht="34.200000000000003" customHeight="1" x14ac:dyDescent="0.3">
      <c r="B8" t="s">
        <v>228</v>
      </c>
    </row>
    <row r="9" spans="2:9" ht="15.75" customHeight="1" x14ac:dyDescent="0.3"/>
    <row r="12" spans="2:9" x14ac:dyDescent="0.3">
      <c r="B12" t="s">
        <v>229</v>
      </c>
    </row>
    <row r="13" spans="2:9" ht="15" thickBot="1" x14ac:dyDescent="0.35"/>
    <row r="14" spans="2:9" x14ac:dyDescent="0.3">
      <c r="B14" s="25" t="s">
        <v>46</v>
      </c>
      <c r="C14" s="15" t="s">
        <v>50</v>
      </c>
      <c r="D14" s="15" t="s">
        <v>51</v>
      </c>
      <c r="E14" s="15" t="s">
        <v>52</v>
      </c>
      <c r="F14" s="15" t="s">
        <v>14</v>
      </c>
      <c r="G14" s="15" t="s">
        <v>15</v>
      </c>
      <c r="H14" s="15" t="s">
        <v>5</v>
      </c>
      <c r="I14" s="15" t="s">
        <v>53</v>
      </c>
    </row>
    <row r="15" spans="2:9" x14ac:dyDescent="0.3">
      <c r="B15" s="16" t="s">
        <v>1</v>
      </c>
      <c r="C15" s="18">
        <v>74</v>
      </c>
      <c r="D15" s="18">
        <v>0</v>
      </c>
      <c r="E15" s="18">
        <v>74</v>
      </c>
      <c r="F15" s="21">
        <v>18</v>
      </c>
      <c r="G15" s="21">
        <v>62</v>
      </c>
      <c r="H15" s="21">
        <v>38.445945945945958</v>
      </c>
      <c r="I15" s="21">
        <v>13.169227197650571</v>
      </c>
    </row>
    <row r="16" spans="2:9" x14ac:dyDescent="0.3">
      <c r="B16" s="65" t="s">
        <v>0</v>
      </c>
      <c r="C16">
        <v>74</v>
      </c>
      <c r="D16">
        <v>0</v>
      </c>
      <c r="E16">
        <v>74</v>
      </c>
      <c r="F16" s="26">
        <v>380000</v>
      </c>
      <c r="G16" s="26">
        <v>14750000</v>
      </c>
      <c r="H16" s="26">
        <v>4876351.3513513552</v>
      </c>
      <c r="I16" s="26">
        <v>2927103.657212473</v>
      </c>
    </row>
    <row r="17" spans="2:9" x14ac:dyDescent="0.3">
      <c r="B17" s="65" t="s">
        <v>3</v>
      </c>
      <c r="C17">
        <v>74</v>
      </c>
      <c r="D17">
        <v>0</v>
      </c>
      <c r="E17">
        <v>74</v>
      </c>
      <c r="F17" s="26">
        <v>0</v>
      </c>
      <c r="G17" s="26">
        <v>1</v>
      </c>
      <c r="H17" s="26">
        <v>0.5135135135135136</v>
      </c>
      <c r="I17" s="26">
        <v>0.50322911373525858</v>
      </c>
    </row>
    <row r="18" spans="2:9" ht="15" thickBot="1" x14ac:dyDescent="0.35">
      <c r="B18" s="17" t="s">
        <v>4</v>
      </c>
      <c r="C18" s="2">
        <v>74</v>
      </c>
      <c r="D18" s="2">
        <v>0</v>
      </c>
      <c r="E18" s="2">
        <v>74</v>
      </c>
      <c r="F18" s="22">
        <v>0</v>
      </c>
      <c r="G18" s="22">
        <v>1</v>
      </c>
      <c r="H18" s="22">
        <v>0.54054054054054068</v>
      </c>
      <c r="I18" s="22">
        <v>0.50175552605127482</v>
      </c>
    </row>
    <row r="21" spans="2:9" x14ac:dyDescent="0.3">
      <c r="B21" t="s">
        <v>230</v>
      </c>
    </row>
    <row r="22" spans="2:9" ht="15" thickBot="1" x14ac:dyDescent="0.35"/>
    <row r="23" spans="2:9" x14ac:dyDescent="0.3">
      <c r="B23" s="25" t="s">
        <v>46</v>
      </c>
      <c r="C23" s="15" t="s">
        <v>50</v>
      </c>
      <c r="D23" s="15" t="s">
        <v>51</v>
      </c>
      <c r="E23" s="15" t="s">
        <v>52</v>
      </c>
      <c r="F23" s="15" t="s">
        <v>14</v>
      </c>
      <c r="G23" s="15" t="s">
        <v>15</v>
      </c>
      <c r="H23" s="15" t="s">
        <v>5</v>
      </c>
      <c r="I23" s="15" t="s">
        <v>53</v>
      </c>
    </row>
    <row r="24" spans="2:9" x14ac:dyDescent="0.3">
      <c r="B24" s="16" t="s">
        <v>1</v>
      </c>
      <c r="C24" s="18">
        <v>10</v>
      </c>
      <c r="D24" s="18">
        <v>0</v>
      </c>
      <c r="E24" s="18">
        <v>10</v>
      </c>
      <c r="F24" s="21">
        <v>18</v>
      </c>
      <c r="G24" s="21">
        <v>62</v>
      </c>
      <c r="H24" s="21">
        <v>43.1</v>
      </c>
      <c r="I24" s="21">
        <v>16.79583281650541</v>
      </c>
    </row>
    <row r="25" spans="2:9" x14ac:dyDescent="0.3">
      <c r="B25" s="65" t="s">
        <v>0</v>
      </c>
      <c r="C25">
        <v>10</v>
      </c>
      <c r="D25">
        <v>0</v>
      </c>
      <c r="E25">
        <v>10</v>
      </c>
      <c r="F25" s="26">
        <v>40000</v>
      </c>
      <c r="G25" s="26">
        <v>8400000</v>
      </c>
      <c r="H25" s="26">
        <v>3755000</v>
      </c>
      <c r="I25" s="26">
        <v>3002081.6851718817</v>
      </c>
    </row>
    <row r="26" spans="2:9" x14ac:dyDescent="0.3">
      <c r="B26" s="65" t="s">
        <v>3</v>
      </c>
      <c r="C26">
        <v>10</v>
      </c>
      <c r="D26">
        <v>0</v>
      </c>
      <c r="E26">
        <v>10</v>
      </c>
      <c r="F26" s="26">
        <v>0</v>
      </c>
      <c r="G26" s="26">
        <v>1</v>
      </c>
      <c r="H26" s="26">
        <v>0.7</v>
      </c>
      <c r="I26" s="26">
        <v>0.48304589153964794</v>
      </c>
    </row>
    <row r="27" spans="2:9" ht="15" thickBot="1" x14ac:dyDescent="0.35">
      <c r="B27" s="17" t="s">
        <v>4</v>
      </c>
      <c r="C27" s="2">
        <v>10</v>
      </c>
      <c r="D27" s="2">
        <v>0</v>
      </c>
      <c r="E27" s="2">
        <v>10</v>
      </c>
      <c r="F27" s="22">
        <v>0</v>
      </c>
      <c r="G27" s="22">
        <v>1</v>
      </c>
      <c r="H27" s="22">
        <v>0.6</v>
      </c>
      <c r="I27" s="22">
        <v>0.5163977794943222</v>
      </c>
    </row>
    <row r="30" spans="2:9" x14ac:dyDescent="0.3">
      <c r="B30" t="s">
        <v>231</v>
      </c>
    </row>
    <row r="31" spans="2:9" ht="15" thickBot="1" x14ac:dyDescent="0.35"/>
    <row r="32" spans="2:9" x14ac:dyDescent="0.3">
      <c r="B32" s="25" t="s">
        <v>46</v>
      </c>
      <c r="C32" s="15" t="s">
        <v>50</v>
      </c>
      <c r="D32" s="15" t="s">
        <v>51</v>
      </c>
      <c r="E32" s="15" t="s">
        <v>52</v>
      </c>
      <c r="F32" s="15" t="s">
        <v>14</v>
      </c>
      <c r="G32" s="15" t="s">
        <v>15</v>
      </c>
      <c r="H32" s="15" t="s">
        <v>5</v>
      </c>
      <c r="I32" s="15" t="s">
        <v>53</v>
      </c>
    </row>
    <row r="33" spans="2:9" x14ac:dyDescent="0.3">
      <c r="B33" s="16" t="s">
        <v>232</v>
      </c>
      <c r="C33" s="18">
        <v>16</v>
      </c>
      <c r="D33" s="18">
        <v>0</v>
      </c>
      <c r="E33" s="18">
        <v>16</v>
      </c>
      <c r="F33" s="21">
        <v>18</v>
      </c>
      <c r="G33" s="21">
        <v>55</v>
      </c>
      <c r="H33" s="21">
        <v>36.437500000000007</v>
      </c>
      <c r="I33" s="21">
        <v>12.966463151787639</v>
      </c>
    </row>
    <row r="34" spans="2:9" x14ac:dyDescent="0.3">
      <c r="B34" s="65" t="s">
        <v>233</v>
      </c>
      <c r="C34">
        <v>16</v>
      </c>
      <c r="D34">
        <v>0</v>
      </c>
      <c r="E34">
        <v>16</v>
      </c>
      <c r="F34" s="26">
        <v>2500000</v>
      </c>
      <c r="G34" s="26">
        <v>14000000</v>
      </c>
      <c r="H34" s="26">
        <v>7790625</v>
      </c>
      <c r="I34" s="26">
        <v>3089665.5023912643</v>
      </c>
    </row>
    <row r="35" spans="2:9" x14ac:dyDescent="0.3">
      <c r="B35" s="65" t="s">
        <v>234</v>
      </c>
      <c r="C35">
        <v>16</v>
      </c>
      <c r="D35">
        <v>0</v>
      </c>
      <c r="E35">
        <v>16</v>
      </c>
      <c r="F35" s="26">
        <v>0</v>
      </c>
      <c r="G35" s="26">
        <v>1</v>
      </c>
      <c r="H35" s="26">
        <v>0.4375</v>
      </c>
      <c r="I35" s="26">
        <v>0.51234753829797997</v>
      </c>
    </row>
    <row r="36" spans="2:9" ht="15" thickBot="1" x14ac:dyDescent="0.35">
      <c r="B36" s="17" t="s">
        <v>235</v>
      </c>
      <c r="C36" s="2">
        <v>16</v>
      </c>
      <c r="D36" s="2">
        <v>0</v>
      </c>
      <c r="E36" s="2">
        <v>16</v>
      </c>
      <c r="F36" s="22">
        <v>0</v>
      </c>
      <c r="G36" s="22">
        <v>1</v>
      </c>
      <c r="H36" s="22">
        <v>0.50000000000000011</v>
      </c>
      <c r="I36" s="22">
        <v>0.5163977794943222</v>
      </c>
    </row>
    <row r="39" spans="2:9" x14ac:dyDescent="0.3">
      <c r="B39" t="s">
        <v>236</v>
      </c>
    </row>
    <row r="40" spans="2:9" ht="15" thickBot="1" x14ac:dyDescent="0.35"/>
    <row r="41" spans="2:9" x14ac:dyDescent="0.3">
      <c r="B41" s="25" t="s">
        <v>237</v>
      </c>
      <c r="C41" s="15" t="s">
        <v>43</v>
      </c>
    </row>
    <row r="42" spans="2:9" x14ac:dyDescent="0.3">
      <c r="B42" s="16" t="s">
        <v>238</v>
      </c>
      <c r="C42" s="21">
        <v>74</v>
      </c>
    </row>
    <row r="43" spans="2:9" x14ac:dyDescent="0.3">
      <c r="B43" s="65" t="s">
        <v>239</v>
      </c>
      <c r="C43" s="26">
        <v>-0.97263971962381324</v>
      </c>
    </row>
    <row r="44" spans="2:9" ht="15" thickBot="1" x14ac:dyDescent="0.35">
      <c r="B44" s="17" t="s">
        <v>240</v>
      </c>
      <c r="C44" s="22">
        <v>19</v>
      </c>
    </row>
    <row r="47" spans="2:9" x14ac:dyDescent="0.3">
      <c r="B47" t="s">
        <v>241</v>
      </c>
    </row>
    <row r="48" spans="2:9" ht="15" thickBot="1" x14ac:dyDescent="0.35"/>
    <row r="49" spans="2:7" x14ac:dyDescent="0.3">
      <c r="B49" s="15" t="s">
        <v>2</v>
      </c>
      <c r="C49" s="15" t="s">
        <v>242</v>
      </c>
      <c r="D49" s="15" t="s">
        <v>1</v>
      </c>
      <c r="E49" s="15" t="s">
        <v>0</v>
      </c>
      <c r="F49" s="15" t="s">
        <v>3</v>
      </c>
      <c r="G49" s="15" t="s">
        <v>4</v>
      </c>
    </row>
    <row r="50" spans="2:7" x14ac:dyDescent="0.3">
      <c r="B50" s="19">
        <v>1</v>
      </c>
      <c r="C50" s="21">
        <v>1</v>
      </c>
      <c r="D50" s="21">
        <v>0.4976794731905988</v>
      </c>
      <c r="E50" s="21">
        <v>1.8529062458326711</v>
      </c>
      <c r="F50" s="21">
        <v>-1.020436813963163</v>
      </c>
      <c r="G50" s="21">
        <v>0.91570383504357611</v>
      </c>
    </row>
    <row r="51" spans="2:7" x14ac:dyDescent="0.3">
      <c r="B51" s="66">
        <v>1</v>
      </c>
      <c r="C51" s="26">
        <v>0.26986130445368373</v>
      </c>
      <c r="D51" s="26">
        <v>-0.33760112717465518</v>
      </c>
      <c r="E51" s="26">
        <v>-0.49754006755546937</v>
      </c>
      <c r="F51" s="26">
        <v>0.96672961322825945</v>
      </c>
      <c r="G51" s="26">
        <v>-1.0772986294630313</v>
      </c>
    </row>
    <row r="52" spans="2:7" x14ac:dyDescent="0.3">
      <c r="B52" s="66">
        <v>1</v>
      </c>
      <c r="C52" s="26">
        <v>1</v>
      </c>
      <c r="D52" s="26">
        <v>-0.9450779274402944</v>
      </c>
      <c r="E52" s="26">
        <v>0.16181478489207585</v>
      </c>
      <c r="F52" s="26">
        <v>-1.020436813963163</v>
      </c>
      <c r="G52" s="26">
        <v>0.91570383504357611</v>
      </c>
    </row>
    <row r="53" spans="2:7" x14ac:dyDescent="0.3">
      <c r="B53" s="66">
        <v>1</v>
      </c>
      <c r="C53" s="26">
        <v>1</v>
      </c>
      <c r="D53" s="26">
        <v>1.6366984736886725</v>
      </c>
      <c r="E53" s="26">
        <v>0.69476482106729365</v>
      </c>
      <c r="F53" s="26">
        <v>-1.020436813963163</v>
      </c>
      <c r="G53" s="26">
        <v>-1.0772986294630313</v>
      </c>
    </row>
    <row r="54" spans="2:7" x14ac:dyDescent="0.3">
      <c r="B54" s="66">
        <v>1</v>
      </c>
      <c r="C54" s="26">
        <v>1</v>
      </c>
      <c r="D54" s="26">
        <v>-0.9450779274402944</v>
      </c>
      <c r="E54" s="26">
        <v>-0.1183256187384874</v>
      </c>
      <c r="F54" s="26">
        <v>0.96672961322825945</v>
      </c>
      <c r="G54" s="26">
        <v>-1.0772986294630313</v>
      </c>
    </row>
    <row r="55" spans="2:7" x14ac:dyDescent="0.3">
      <c r="B55" s="66">
        <v>-1</v>
      </c>
      <c r="C55" s="26">
        <v>0.34186633698106189</v>
      </c>
      <c r="D55" s="26">
        <v>0.57361407322380376</v>
      </c>
      <c r="E55" s="26">
        <v>0.76650809516780383</v>
      </c>
      <c r="F55" s="26">
        <v>0.96672961322825945</v>
      </c>
      <c r="G55" s="26">
        <v>-1.0772986294630313</v>
      </c>
    </row>
    <row r="56" spans="2:7" x14ac:dyDescent="0.3">
      <c r="B56" s="66">
        <v>1</v>
      </c>
      <c r="C56" s="26">
        <v>0.26889628571416158</v>
      </c>
      <c r="D56" s="26">
        <v>0.95328707338982821</v>
      </c>
      <c r="E56" s="26">
        <v>0.1242349746489515</v>
      </c>
      <c r="F56" s="26">
        <v>-1.020436813963163</v>
      </c>
      <c r="G56" s="26">
        <v>-1.0772986294630313</v>
      </c>
    </row>
    <row r="57" spans="2:7" x14ac:dyDescent="0.3">
      <c r="B57" s="66">
        <v>-1</v>
      </c>
      <c r="C57" s="26">
        <v>1</v>
      </c>
      <c r="D57" s="26">
        <v>0.26987567309098409</v>
      </c>
      <c r="E57" s="26">
        <v>0.69818116745303227</v>
      </c>
      <c r="F57" s="26">
        <v>-1.020436813963163</v>
      </c>
      <c r="G57" s="26">
        <v>-1.0772986294630313</v>
      </c>
    </row>
    <row r="58" spans="2:7" x14ac:dyDescent="0.3">
      <c r="B58" s="66">
        <v>-1</v>
      </c>
      <c r="C58" s="26">
        <v>1</v>
      </c>
      <c r="D58" s="26">
        <v>0.4976794731905988</v>
      </c>
      <c r="E58" s="26">
        <v>0.72892828492467943</v>
      </c>
      <c r="F58" s="26">
        <v>-1.020436813963163</v>
      </c>
      <c r="G58" s="26">
        <v>-1.0772986294630313</v>
      </c>
    </row>
    <row r="59" spans="2:7" x14ac:dyDescent="0.3">
      <c r="B59" s="66">
        <v>-1</v>
      </c>
      <c r="C59" s="26">
        <v>0.99807869805497995</v>
      </c>
      <c r="D59" s="26">
        <v>1.2570254735226478</v>
      </c>
      <c r="E59" s="26">
        <v>0.76992444155354234</v>
      </c>
      <c r="F59" s="26">
        <v>-1.020436813963163</v>
      </c>
      <c r="G59" s="26">
        <v>-1.0772986294630313</v>
      </c>
    </row>
    <row r="60" spans="2:7" x14ac:dyDescent="0.3">
      <c r="B60" s="66">
        <v>-1</v>
      </c>
      <c r="C60" s="26">
        <v>0.99999999999999989</v>
      </c>
      <c r="D60" s="26">
        <v>-1.0969471275067042</v>
      </c>
      <c r="E60" s="26">
        <v>0.57177635118070491</v>
      </c>
      <c r="F60" s="26">
        <v>-1.020436813963163</v>
      </c>
      <c r="G60" s="26">
        <v>0.91570383504357611</v>
      </c>
    </row>
    <row r="61" spans="2:7" x14ac:dyDescent="0.3">
      <c r="B61" s="66">
        <v>-1</v>
      </c>
      <c r="C61" s="26">
        <v>1</v>
      </c>
      <c r="D61" s="26">
        <v>0.87735247335662336</v>
      </c>
      <c r="E61" s="26">
        <v>0.84166771565405252</v>
      </c>
      <c r="F61" s="26">
        <v>0.96672961322825945</v>
      </c>
      <c r="G61" s="26">
        <v>-1.0772986294630313</v>
      </c>
    </row>
    <row r="62" spans="2:7" x14ac:dyDescent="0.3">
      <c r="B62" s="66">
        <v>-1</v>
      </c>
      <c r="C62" s="26">
        <v>0.46307641165348834</v>
      </c>
      <c r="D62" s="26">
        <v>0.11800647302457427</v>
      </c>
      <c r="E62" s="26">
        <v>0.71526289938172516</v>
      </c>
      <c r="F62" s="26">
        <v>-1.020436813963163</v>
      </c>
      <c r="G62" s="26">
        <v>-1.0772986294630313</v>
      </c>
    </row>
    <row r="63" spans="2:7" x14ac:dyDescent="0.3">
      <c r="B63" s="66">
        <v>1</v>
      </c>
      <c r="C63" s="26">
        <v>1</v>
      </c>
      <c r="D63" s="26">
        <v>1.6366984736886725</v>
      </c>
      <c r="E63" s="26">
        <v>0.54786192648053489</v>
      </c>
      <c r="F63" s="26">
        <v>-1.020436813963163</v>
      </c>
      <c r="G63" s="26">
        <v>-1.0772986294630313</v>
      </c>
    </row>
    <row r="64" spans="2:7" x14ac:dyDescent="0.3">
      <c r="B64" s="66">
        <v>-1</v>
      </c>
      <c r="C64" s="26">
        <v>0.70676651068200436</v>
      </c>
      <c r="D64" s="26">
        <v>-0.86914332740708955</v>
      </c>
      <c r="E64" s="26">
        <v>0.87241483312569967</v>
      </c>
      <c r="F64" s="26">
        <v>-1.020436813963163</v>
      </c>
      <c r="G64" s="26">
        <v>0.91570383504357611</v>
      </c>
    </row>
    <row r="65" spans="2:7" x14ac:dyDescent="0.3">
      <c r="B65" s="66">
        <v>1</v>
      </c>
      <c r="C65" s="26">
        <v>1</v>
      </c>
      <c r="D65" s="26">
        <v>1.6366984736886725</v>
      </c>
      <c r="E65" s="26">
        <v>0.39070999273656043</v>
      </c>
      <c r="F65" s="26">
        <v>-1.020436813963163</v>
      </c>
      <c r="G65" s="26">
        <v>-1.0772986294630313</v>
      </c>
    </row>
    <row r="66" spans="2:7" x14ac:dyDescent="0.3">
      <c r="B66" s="66">
        <v>-1</v>
      </c>
      <c r="C66" s="26">
        <v>2.8969632796311096E-2</v>
      </c>
      <c r="D66" s="26">
        <v>-0.41353572720786008</v>
      </c>
      <c r="E66" s="26">
        <v>0.52053115539462635</v>
      </c>
      <c r="F66" s="26">
        <v>-1.020436813963163</v>
      </c>
      <c r="G66" s="26">
        <v>-1.0772986294630313</v>
      </c>
    </row>
    <row r="67" spans="2:7" x14ac:dyDescent="0.3">
      <c r="B67" s="66">
        <v>1</v>
      </c>
      <c r="C67" s="26">
        <v>1</v>
      </c>
      <c r="D67" s="26">
        <v>-3.3862727041835537E-2</v>
      </c>
      <c r="E67" s="26">
        <v>0.36337922165065184</v>
      </c>
      <c r="F67" s="26">
        <v>-1.020436813963163</v>
      </c>
      <c r="G67" s="26">
        <v>0.91570383504357611</v>
      </c>
    </row>
    <row r="68" spans="2:7" ht="15" thickBot="1" x14ac:dyDescent="0.35">
      <c r="B68" s="20">
        <v>-1</v>
      </c>
      <c r="C68" s="22">
        <v>1</v>
      </c>
      <c r="D68" s="22">
        <v>1.4088946735890577</v>
      </c>
      <c r="E68" s="22">
        <v>1.1730533150706948</v>
      </c>
      <c r="F68" s="22">
        <v>-1.020436813963163</v>
      </c>
      <c r="G68" s="22">
        <v>0.91570383504357611</v>
      </c>
    </row>
    <row r="71" spans="2:7" x14ac:dyDescent="0.3">
      <c r="B71" t="s">
        <v>243</v>
      </c>
    </row>
    <row r="72" spans="2:7" ht="15" thickBot="1" x14ac:dyDescent="0.35"/>
    <row r="73" spans="2:7" x14ac:dyDescent="0.3">
      <c r="B73" s="25" t="s">
        <v>197</v>
      </c>
      <c r="C73" s="40" t="s">
        <v>43</v>
      </c>
      <c r="D73" s="15" t="s">
        <v>45</v>
      </c>
      <c r="E73" s="40" t="s">
        <v>198</v>
      </c>
      <c r="F73" s="40" t="s">
        <v>199</v>
      </c>
    </row>
    <row r="74" spans="2:7" x14ac:dyDescent="0.3">
      <c r="B74" s="67" t="s">
        <v>43</v>
      </c>
      <c r="C74" s="41">
        <v>44</v>
      </c>
      <c r="D74" s="18">
        <v>2</v>
      </c>
      <c r="E74" s="41">
        <v>46</v>
      </c>
      <c r="F74" s="44">
        <v>0.95652173913043481</v>
      </c>
    </row>
    <row r="75" spans="2:7" x14ac:dyDescent="0.3">
      <c r="B75" s="14" t="s">
        <v>45</v>
      </c>
      <c r="C75" s="42">
        <v>1</v>
      </c>
      <c r="D75">
        <v>27</v>
      </c>
      <c r="E75" s="42">
        <v>28</v>
      </c>
      <c r="F75" s="45">
        <v>0.9642857142857143</v>
      </c>
    </row>
    <row r="76" spans="2:7" ht="15" thickBot="1" x14ac:dyDescent="0.35">
      <c r="B76" s="68" t="s">
        <v>198</v>
      </c>
      <c r="C76" s="43">
        <v>45</v>
      </c>
      <c r="D76" s="36">
        <v>29</v>
      </c>
      <c r="E76" s="43">
        <v>74</v>
      </c>
      <c r="F76" s="46">
        <v>0.95945945945945943</v>
      </c>
    </row>
    <row r="79" spans="2:7" x14ac:dyDescent="0.3">
      <c r="B79" t="s">
        <v>244</v>
      </c>
    </row>
    <row r="80" spans="2:7" ht="15" thickBot="1" x14ac:dyDescent="0.35"/>
    <row r="81" spans="2:6" x14ac:dyDescent="0.3">
      <c r="B81" s="25" t="s">
        <v>197</v>
      </c>
      <c r="C81" s="40" t="s">
        <v>43</v>
      </c>
      <c r="D81" s="15" t="s">
        <v>45</v>
      </c>
      <c r="E81" s="40" t="s">
        <v>198</v>
      </c>
      <c r="F81" s="40" t="s">
        <v>199</v>
      </c>
    </row>
    <row r="82" spans="2:6" x14ac:dyDescent="0.3">
      <c r="B82" s="67" t="s">
        <v>43</v>
      </c>
      <c r="C82" s="41">
        <v>7</v>
      </c>
      <c r="D82" s="18">
        <v>1</v>
      </c>
      <c r="E82" s="41">
        <v>8</v>
      </c>
      <c r="F82" s="44">
        <v>0.875</v>
      </c>
    </row>
    <row r="83" spans="2:6" x14ac:dyDescent="0.3">
      <c r="B83" s="14" t="s">
        <v>45</v>
      </c>
      <c r="C83" s="42">
        <v>0</v>
      </c>
      <c r="D83">
        <v>2</v>
      </c>
      <c r="E83" s="42">
        <v>2</v>
      </c>
      <c r="F83" s="45">
        <v>1</v>
      </c>
    </row>
    <row r="84" spans="2:6" ht="15" thickBot="1" x14ac:dyDescent="0.35">
      <c r="B84" s="68" t="s">
        <v>198</v>
      </c>
      <c r="C84" s="43">
        <v>7</v>
      </c>
      <c r="D84" s="36">
        <v>3</v>
      </c>
      <c r="E84" s="43">
        <v>10</v>
      </c>
      <c r="F84" s="46">
        <v>0.9</v>
      </c>
    </row>
    <row r="87" spans="2:6" x14ac:dyDescent="0.3">
      <c r="B87" t="s">
        <v>245</v>
      </c>
    </row>
    <row r="88" spans="2:6" ht="15" thickBot="1" x14ac:dyDescent="0.35"/>
    <row r="89" spans="2:6" x14ac:dyDescent="0.3">
      <c r="B89" s="25" t="s">
        <v>61</v>
      </c>
      <c r="C89" s="15" t="s">
        <v>246</v>
      </c>
      <c r="D89" s="15" t="s">
        <v>247</v>
      </c>
    </row>
    <row r="90" spans="2:6" x14ac:dyDescent="0.3">
      <c r="B90" s="16" t="s">
        <v>248</v>
      </c>
      <c r="C90" s="21">
        <v>0.95945945945945943</v>
      </c>
      <c r="D90" s="21">
        <v>0.9</v>
      </c>
    </row>
    <row r="91" spans="2:6" x14ac:dyDescent="0.3">
      <c r="B91" s="65" t="s">
        <v>249</v>
      </c>
      <c r="C91" s="26">
        <v>0.97777777777777775</v>
      </c>
      <c r="D91" s="26">
        <v>1</v>
      </c>
    </row>
    <row r="92" spans="2:6" x14ac:dyDescent="0.3">
      <c r="B92" s="65" t="s">
        <v>250</v>
      </c>
      <c r="C92" s="26">
        <v>0.95652173913043481</v>
      </c>
      <c r="D92" s="26">
        <v>0.875</v>
      </c>
    </row>
    <row r="93" spans="2:6" x14ac:dyDescent="0.3">
      <c r="B93" s="65" t="s">
        <v>251</v>
      </c>
      <c r="C93" s="26">
        <v>0.96703296703296704</v>
      </c>
      <c r="D93" s="26">
        <v>0.93333333333333335</v>
      </c>
    </row>
    <row r="94" spans="2:6" x14ac:dyDescent="0.3">
      <c r="B94" s="65" t="s">
        <v>252</v>
      </c>
      <c r="C94" s="26">
        <v>0.36486486486486486</v>
      </c>
      <c r="D94" s="26">
        <v>0.2</v>
      </c>
    </row>
    <row r="95" spans="2:6" x14ac:dyDescent="0.3">
      <c r="B95" s="65" t="s">
        <v>253</v>
      </c>
      <c r="C95" s="26">
        <v>0.63513513513513509</v>
      </c>
      <c r="D95" s="26">
        <v>0.8</v>
      </c>
    </row>
    <row r="96" spans="2:6" x14ac:dyDescent="0.3">
      <c r="B96" s="65" t="s">
        <v>254</v>
      </c>
      <c r="C96" s="26">
        <v>0.59459459459459463</v>
      </c>
      <c r="D96" s="26">
        <v>0.7</v>
      </c>
    </row>
    <row r="97" spans="2:4" x14ac:dyDescent="0.3">
      <c r="B97" s="65" t="s">
        <v>255</v>
      </c>
      <c r="C97" s="26">
        <v>-2.5947067981360828E-3</v>
      </c>
      <c r="D97" s="26">
        <v>-0.14285714285714377</v>
      </c>
    </row>
    <row r="98" spans="2:4" x14ac:dyDescent="0.3">
      <c r="B98" s="65" t="s">
        <v>256</v>
      </c>
      <c r="C98" s="26">
        <v>0.6216216216216216</v>
      </c>
      <c r="D98" s="26">
        <v>0.8</v>
      </c>
    </row>
    <row r="99" spans="2:4" ht="15" thickBot="1" x14ac:dyDescent="0.35">
      <c r="B99" s="17" t="s">
        <v>257</v>
      </c>
      <c r="C99" s="22">
        <v>0.98447204968944113</v>
      </c>
      <c r="D99" s="22">
        <v>1</v>
      </c>
    </row>
    <row r="102" spans="2:4" x14ac:dyDescent="0.3">
      <c r="B102" t="s">
        <v>258</v>
      </c>
    </row>
    <row r="103" spans="2:4" ht="15" thickBot="1" x14ac:dyDescent="0.35"/>
    <row r="104" spans="2:4" x14ac:dyDescent="0.3">
      <c r="B104" s="25"/>
      <c r="C104" s="15" t="s">
        <v>259</v>
      </c>
      <c r="D104" s="15" t="s">
        <v>260</v>
      </c>
    </row>
    <row r="105" spans="2:4" x14ac:dyDescent="0.3">
      <c r="B105" s="16" t="s">
        <v>111</v>
      </c>
      <c r="C105" s="69" t="s">
        <v>43</v>
      </c>
      <c r="D105" s="69" t="s">
        <v>43</v>
      </c>
    </row>
    <row r="106" spans="2:4" x14ac:dyDescent="0.3">
      <c r="B106" s="65" t="s">
        <v>180</v>
      </c>
      <c r="C106" s="63" t="s">
        <v>45</v>
      </c>
      <c r="D106" s="63" t="s">
        <v>43</v>
      </c>
    </row>
    <row r="107" spans="2:4" x14ac:dyDescent="0.3">
      <c r="B107" s="65" t="s">
        <v>181</v>
      </c>
      <c r="C107" s="63" t="s">
        <v>43</v>
      </c>
      <c r="D107" s="63" t="s">
        <v>43</v>
      </c>
    </row>
    <row r="108" spans="2:4" x14ac:dyDescent="0.3">
      <c r="B108" s="65" t="s">
        <v>182</v>
      </c>
      <c r="C108" s="63" t="s">
        <v>45</v>
      </c>
      <c r="D108" s="63" t="s">
        <v>45</v>
      </c>
    </row>
    <row r="109" spans="2:4" x14ac:dyDescent="0.3">
      <c r="B109" s="65" t="s">
        <v>112</v>
      </c>
      <c r="C109" s="63" t="s">
        <v>43</v>
      </c>
      <c r="D109" s="63" t="s">
        <v>43</v>
      </c>
    </row>
    <row r="110" spans="2:4" x14ac:dyDescent="0.3">
      <c r="B110" s="65" t="s">
        <v>183</v>
      </c>
      <c r="C110" s="63" t="s">
        <v>43</v>
      </c>
      <c r="D110" s="63" t="s">
        <v>43</v>
      </c>
    </row>
    <row r="111" spans="2:4" x14ac:dyDescent="0.3">
      <c r="B111" s="65" t="s">
        <v>113</v>
      </c>
      <c r="C111" s="63" t="s">
        <v>43</v>
      </c>
      <c r="D111" s="63" t="s">
        <v>43</v>
      </c>
    </row>
    <row r="112" spans="2:4" x14ac:dyDescent="0.3">
      <c r="B112" s="65" t="s">
        <v>114</v>
      </c>
      <c r="C112" s="63" t="s">
        <v>45</v>
      </c>
      <c r="D112" s="63" t="s">
        <v>45</v>
      </c>
    </row>
    <row r="113" spans="2:4" x14ac:dyDescent="0.3">
      <c r="B113" s="65" t="s">
        <v>115</v>
      </c>
      <c r="C113" s="63" t="s">
        <v>43</v>
      </c>
      <c r="D113" s="63" t="s">
        <v>43</v>
      </c>
    </row>
    <row r="114" spans="2:4" x14ac:dyDescent="0.3">
      <c r="B114" s="65" t="s">
        <v>116</v>
      </c>
      <c r="C114" s="63" t="s">
        <v>43</v>
      </c>
      <c r="D114" s="63" t="s">
        <v>43</v>
      </c>
    </row>
    <row r="115" spans="2:4" x14ac:dyDescent="0.3">
      <c r="B115" s="65" t="s">
        <v>117</v>
      </c>
      <c r="C115" s="63" t="s">
        <v>43</v>
      </c>
      <c r="D115" s="63" t="s">
        <v>43</v>
      </c>
    </row>
    <row r="116" spans="2:4" x14ac:dyDescent="0.3">
      <c r="B116" s="65" t="s">
        <v>118</v>
      </c>
      <c r="C116" s="63" t="s">
        <v>43</v>
      </c>
      <c r="D116" s="63" t="s">
        <v>43</v>
      </c>
    </row>
    <row r="117" spans="2:4" x14ac:dyDescent="0.3">
      <c r="B117" s="65" t="s">
        <v>119</v>
      </c>
      <c r="C117" s="63" t="s">
        <v>43</v>
      </c>
      <c r="D117" s="63" t="s">
        <v>43</v>
      </c>
    </row>
    <row r="118" spans="2:4" x14ac:dyDescent="0.3">
      <c r="B118" s="65" t="s">
        <v>120</v>
      </c>
      <c r="C118" s="63" t="s">
        <v>43</v>
      </c>
      <c r="D118" s="63" t="s">
        <v>43</v>
      </c>
    </row>
    <row r="119" spans="2:4" x14ac:dyDescent="0.3">
      <c r="B119" s="65" t="s">
        <v>184</v>
      </c>
      <c r="C119" s="63" t="s">
        <v>43</v>
      </c>
      <c r="D119" s="63" t="s">
        <v>43</v>
      </c>
    </row>
    <row r="120" spans="2:4" x14ac:dyDescent="0.3">
      <c r="B120" s="65" t="s">
        <v>121</v>
      </c>
      <c r="C120" s="63" t="s">
        <v>43</v>
      </c>
      <c r="D120" s="63" t="s">
        <v>43</v>
      </c>
    </row>
    <row r="121" spans="2:4" x14ac:dyDescent="0.3">
      <c r="B121" s="65" t="s">
        <v>123</v>
      </c>
      <c r="C121" s="63" t="s">
        <v>45</v>
      </c>
      <c r="D121" s="63" t="s">
        <v>43</v>
      </c>
    </row>
    <row r="122" spans="2:4" x14ac:dyDescent="0.3">
      <c r="B122" s="65" t="s">
        <v>124</v>
      </c>
      <c r="C122" s="63" t="s">
        <v>45</v>
      </c>
      <c r="D122" s="63" t="s">
        <v>45</v>
      </c>
    </row>
    <row r="123" spans="2:4" x14ac:dyDescent="0.3">
      <c r="B123" s="65" t="s">
        <v>126</v>
      </c>
      <c r="C123" s="63" t="s">
        <v>43</v>
      </c>
      <c r="D123" s="63" t="s">
        <v>43</v>
      </c>
    </row>
    <row r="124" spans="2:4" x14ac:dyDescent="0.3">
      <c r="B124" s="65" t="s">
        <v>128</v>
      </c>
      <c r="C124" s="63" t="s">
        <v>45</v>
      </c>
      <c r="D124" s="63" t="s">
        <v>45</v>
      </c>
    </row>
    <row r="125" spans="2:4" x14ac:dyDescent="0.3">
      <c r="B125" s="65" t="s">
        <v>129</v>
      </c>
      <c r="C125" s="63" t="s">
        <v>43</v>
      </c>
      <c r="D125" s="63" t="s">
        <v>43</v>
      </c>
    </row>
    <row r="126" spans="2:4" x14ac:dyDescent="0.3">
      <c r="B126" s="65" t="s">
        <v>130</v>
      </c>
      <c r="C126" s="63" t="s">
        <v>45</v>
      </c>
      <c r="D126" s="63" t="s">
        <v>45</v>
      </c>
    </row>
    <row r="127" spans="2:4" x14ac:dyDescent="0.3">
      <c r="B127" s="65" t="s">
        <v>131</v>
      </c>
      <c r="C127" s="63" t="s">
        <v>43</v>
      </c>
      <c r="D127" s="63" t="s">
        <v>43</v>
      </c>
    </row>
    <row r="128" spans="2:4" x14ac:dyDescent="0.3">
      <c r="B128" s="65" t="s">
        <v>132</v>
      </c>
      <c r="C128" s="63" t="s">
        <v>43</v>
      </c>
      <c r="D128" s="63" t="s">
        <v>43</v>
      </c>
    </row>
    <row r="129" spans="2:4" x14ac:dyDescent="0.3">
      <c r="B129" s="65" t="s">
        <v>134</v>
      </c>
      <c r="C129" s="63" t="s">
        <v>45</v>
      </c>
      <c r="D129" s="63" t="s">
        <v>45</v>
      </c>
    </row>
    <row r="130" spans="2:4" x14ac:dyDescent="0.3">
      <c r="B130" s="65" t="s">
        <v>136</v>
      </c>
      <c r="C130" s="63" t="s">
        <v>45</v>
      </c>
      <c r="D130" s="63" t="s">
        <v>45</v>
      </c>
    </row>
    <row r="131" spans="2:4" x14ac:dyDescent="0.3">
      <c r="B131" s="65" t="s">
        <v>137</v>
      </c>
      <c r="C131" s="63" t="s">
        <v>43</v>
      </c>
      <c r="D131" s="63" t="s">
        <v>43</v>
      </c>
    </row>
    <row r="132" spans="2:4" x14ac:dyDescent="0.3">
      <c r="B132" s="65" t="s">
        <v>138</v>
      </c>
      <c r="C132" s="63" t="s">
        <v>45</v>
      </c>
      <c r="D132" s="63" t="s">
        <v>45</v>
      </c>
    </row>
    <row r="133" spans="2:4" x14ac:dyDescent="0.3">
      <c r="B133" s="65" t="s">
        <v>139</v>
      </c>
      <c r="C133" s="63" t="s">
        <v>45</v>
      </c>
      <c r="D133" s="63" t="s">
        <v>45</v>
      </c>
    </row>
    <row r="134" spans="2:4" x14ac:dyDescent="0.3">
      <c r="B134" s="65" t="s">
        <v>140</v>
      </c>
      <c r="C134" s="63" t="s">
        <v>43</v>
      </c>
      <c r="D134" s="63" t="s">
        <v>43</v>
      </c>
    </row>
    <row r="135" spans="2:4" x14ac:dyDescent="0.3">
      <c r="B135" s="65" t="s">
        <v>141</v>
      </c>
      <c r="C135" s="63" t="s">
        <v>45</v>
      </c>
      <c r="D135" s="63" t="s">
        <v>45</v>
      </c>
    </row>
    <row r="136" spans="2:4" x14ac:dyDescent="0.3">
      <c r="B136" s="65" t="s">
        <v>142</v>
      </c>
      <c r="C136" s="63" t="s">
        <v>43</v>
      </c>
      <c r="D136" s="63" t="s">
        <v>43</v>
      </c>
    </row>
    <row r="137" spans="2:4" x14ac:dyDescent="0.3">
      <c r="B137" s="65" t="s">
        <v>143</v>
      </c>
      <c r="C137" s="63" t="s">
        <v>43</v>
      </c>
      <c r="D137" s="63" t="s">
        <v>43</v>
      </c>
    </row>
    <row r="138" spans="2:4" x14ac:dyDescent="0.3">
      <c r="B138" s="65" t="s">
        <v>144</v>
      </c>
      <c r="C138" s="63" t="s">
        <v>45</v>
      </c>
      <c r="D138" s="63" t="s">
        <v>45</v>
      </c>
    </row>
    <row r="139" spans="2:4" x14ac:dyDescent="0.3">
      <c r="B139" s="65" t="s">
        <v>145</v>
      </c>
      <c r="C139" s="63" t="s">
        <v>43</v>
      </c>
      <c r="D139" s="63" t="s">
        <v>43</v>
      </c>
    </row>
    <row r="140" spans="2:4" x14ac:dyDescent="0.3">
      <c r="B140" s="65" t="s">
        <v>146</v>
      </c>
      <c r="C140" s="63" t="s">
        <v>45</v>
      </c>
      <c r="D140" s="63" t="s">
        <v>45</v>
      </c>
    </row>
    <row r="141" spans="2:4" x14ac:dyDescent="0.3">
      <c r="B141" s="65" t="s">
        <v>186</v>
      </c>
      <c r="C141" s="63" t="s">
        <v>45</v>
      </c>
      <c r="D141" s="63" t="s">
        <v>45</v>
      </c>
    </row>
    <row r="142" spans="2:4" x14ac:dyDescent="0.3">
      <c r="B142" s="65" t="s">
        <v>187</v>
      </c>
      <c r="C142" s="63" t="s">
        <v>45</v>
      </c>
      <c r="D142" s="63" t="s">
        <v>45</v>
      </c>
    </row>
    <row r="143" spans="2:4" x14ac:dyDescent="0.3">
      <c r="B143" s="65" t="s">
        <v>148</v>
      </c>
      <c r="C143" s="63" t="s">
        <v>43</v>
      </c>
      <c r="D143" s="63" t="s">
        <v>43</v>
      </c>
    </row>
    <row r="144" spans="2:4" x14ac:dyDescent="0.3">
      <c r="B144" s="65" t="s">
        <v>149</v>
      </c>
      <c r="C144" s="63" t="s">
        <v>45</v>
      </c>
      <c r="D144" s="63" t="s">
        <v>45</v>
      </c>
    </row>
    <row r="145" spans="2:4" x14ac:dyDescent="0.3">
      <c r="B145" s="65" t="s">
        <v>150</v>
      </c>
      <c r="C145" s="63" t="s">
        <v>43</v>
      </c>
      <c r="D145" s="63" t="s">
        <v>43</v>
      </c>
    </row>
    <row r="146" spans="2:4" x14ac:dyDescent="0.3">
      <c r="B146" s="65" t="s">
        <v>151</v>
      </c>
      <c r="C146" s="63" t="s">
        <v>43</v>
      </c>
      <c r="D146" s="63" t="s">
        <v>43</v>
      </c>
    </row>
    <row r="147" spans="2:4" x14ac:dyDescent="0.3">
      <c r="B147" s="65" t="s">
        <v>152</v>
      </c>
      <c r="C147" s="63" t="s">
        <v>43</v>
      </c>
      <c r="D147" s="63" t="s">
        <v>43</v>
      </c>
    </row>
    <row r="148" spans="2:4" x14ac:dyDescent="0.3">
      <c r="B148" s="65" t="s">
        <v>153</v>
      </c>
      <c r="C148" s="63" t="s">
        <v>45</v>
      </c>
      <c r="D148" s="63" t="s">
        <v>45</v>
      </c>
    </row>
    <row r="149" spans="2:4" x14ac:dyDescent="0.3">
      <c r="B149" s="65" t="s">
        <v>154</v>
      </c>
      <c r="C149" s="63" t="s">
        <v>43</v>
      </c>
      <c r="D149" s="63" t="s">
        <v>43</v>
      </c>
    </row>
    <row r="150" spans="2:4" x14ac:dyDescent="0.3">
      <c r="B150" s="65" t="s">
        <v>188</v>
      </c>
      <c r="C150" s="63" t="s">
        <v>43</v>
      </c>
      <c r="D150" s="63" t="s">
        <v>43</v>
      </c>
    </row>
    <row r="151" spans="2:4" x14ac:dyDescent="0.3">
      <c r="B151" s="65" t="s">
        <v>155</v>
      </c>
      <c r="C151" s="63" t="s">
        <v>43</v>
      </c>
      <c r="D151" s="63" t="s">
        <v>43</v>
      </c>
    </row>
    <row r="152" spans="2:4" x14ac:dyDescent="0.3">
      <c r="B152" s="65" t="s">
        <v>156</v>
      </c>
      <c r="C152" s="63" t="s">
        <v>45</v>
      </c>
      <c r="D152" s="63" t="s">
        <v>45</v>
      </c>
    </row>
    <row r="153" spans="2:4" x14ac:dyDescent="0.3">
      <c r="B153" s="65" t="s">
        <v>157</v>
      </c>
      <c r="C153" s="63" t="s">
        <v>43</v>
      </c>
      <c r="D153" s="63" t="s">
        <v>43</v>
      </c>
    </row>
    <row r="154" spans="2:4" x14ac:dyDescent="0.3">
      <c r="B154" s="65" t="s">
        <v>158</v>
      </c>
      <c r="C154" s="63" t="s">
        <v>45</v>
      </c>
      <c r="D154" s="63" t="s">
        <v>45</v>
      </c>
    </row>
    <row r="155" spans="2:4" x14ac:dyDescent="0.3">
      <c r="B155" s="65" t="s">
        <v>189</v>
      </c>
      <c r="C155" s="63" t="s">
        <v>43</v>
      </c>
      <c r="D155" s="63" t="s">
        <v>43</v>
      </c>
    </row>
    <row r="156" spans="2:4" x14ac:dyDescent="0.3">
      <c r="B156" s="65" t="s">
        <v>190</v>
      </c>
      <c r="C156" s="63" t="s">
        <v>43</v>
      </c>
      <c r="D156" s="63" t="s">
        <v>43</v>
      </c>
    </row>
    <row r="157" spans="2:4" x14ac:dyDescent="0.3">
      <c r="B157" s="65" t="s">
        <v>159</v>
      </c>
      <c r="C157" s="63" t="s">
        <v>43</v>
      </c>
      <c r="D157" s="63" t="s">
        <v>43</v>
      </c>
    </row>
    <row r="158" spans="2:4" x14ac:dyDescent="0.3">
      <c r="B158" s="65" t="s">
        <v>161</v>
      </c>
      <c r="C158" s="63" t="s">
        <v>43</v>
      </c>
      <c r="D158" s="63" t="s">
        <v>43</v>
      </c>
    </row>
    <row r="159" spans="2:4" x14ac:dyDescent="0.3">
      <c r="B159" s="65" t="s">
        <v>162</v>
      </c>
      <c r="C159" s="63" t="s">
        <v>43</v>
      </c>
      <c r="D159" s="63" t="s">
        <v>43</v>
      </c>
    </row>
    <row r="160" spans="2:4" x14ac:dyDescent="0.3">
      <c r="B160" s="65" t="s">
        <v>163</v>
      </c>
      <c r="C160" s="63" t="s">
        <v>43</v>
      </c>
      <c r="D160" s="63" t="s">
        <v>43</v>
      </c>
    </row>
    <row r="161" spans="2:4" x14ac:dyDescent="0.3">
      <c r="B161" s="65" t="s">
        <v>164</v>
      </c>
      <c r="C161" s="63" t="s">
        <v>43</v>
      </c>
      <c r="D161" s="63" t="s">
        <v>43</v>
      </c>
    </row>
    <row r="162" spans="2:4" x14ac:dyDescent="0.3">
      <c r="B162" s="65" t="s">
        <v>165</v>
      </c>
      <c r="C162" s="63" t="s">
        <v>45</v>
      </c>
      <c r="D162" s="63" t="s">
        <v>45</v>
      </c>
    </row>
    <row r="163" spans="2:4" x14ac:dyDescent="0.3">
      <c r="B163" s="65" t="s">
        <v>166</v>
      </c>
      <c r="C163" s="63" t="s">
        <v>43</v>
      </c>
      <c r="D163" s="63" t="s">
        <v>43</v>
      </c>
    </row>
    <row r="164" spans="2:4" x14ac:dyDescent="0.3">
      <c r="B164" s="65" t="s">
        <v>191</v>
      </c>
      <c r="C164" s="63" t="s">
        <v>43</v>
      </c>
      <c r="D164" s="63" t="s">
        <v>43</v>
      </c>
    </row>
    <row r="165" spans="2:4" x14ac:dyDescent="0.3">
      <c r="B165" s="65" t="s">
        <v>167</v>
      </c>
      <c r="C165" s="63" t="s">
        <v>45</v>
      </c>
      <c r="D165" s="63" t="s">
        <v>45</v>
      </c>
    </row>
    <row r="166" spans="2:4" x14ac:dyDescent="0.3">
      <c r="B166" s="65" t="s">
        <v>168</v>
      </c>
      <c r="C166" s="63" t="s">
        <v>45</v>
      </c>
      <c r="D166" s="63" t="s">
        <v>45</v>
      </c>
    </row>
    <row r="167" spans="2:4" x14ac:dyDescent="0.3">
      <c r="B167" s="65" t="s">
        <v>192</v>
      </c>
      <c r="C167" s="63" t="s">
        <v>45</v>
      </c>
      <c r="D167" s="63" t="s">
        <v>45</v>
      </c>
    </row>
    <row r="168" spans="2:4" x14ac:dyDescent="0.3">
      <c r="B168" s="65" t="s">
        <v>169</v>
      </c>
      <c r="C168" s="63" t="s">
        <v>43</v>
      </c>
      <c r="D168" s="63" t="s">
        <v>43</v>
      </c>
    </row>
    <row r="169" spans="2:4" x14ac:dyDescent="0.3">
      <c r="B169" s="65" t="s">
        <v>170</v>
      </c>
      <c r="C169" s="63" t="s">
        <v>45</v>
      </c>
      <c r="D169" s="63" t="s">
        <v>45</v>
      </c>
    </row>
    <row r="170" spans="2:4" x14ac:dyDescent="0.3">
      <c r="B170" s="65" t="s">
        <v>171</v>
      </c>
      <c r="C170" s="63" t="s">
        <v>45</v>
      </c>
      <c r="D170" s="63" t="s">
        <v>45</v>
      </c>
    </row>
    <row r="171" spans="2:4" x14ac:dyDescent="0.3">
      <c r="B171" s="65" t="s">
        <v>172</v>
      </c>
      <c r="C171" s="63" t="s">
        <v>43</v>
      </c>
      <c r="D171" s="63" t="s">
        <v>43</v>
      </c>
    </row>
    <row r="172" spans="2:4" x14ac:dyDescent="0.3">
      <c r="B172" s="65" t="s">
        <v>173</v>
      </c>
      <c r="C172" s="63" t="s">
        <v>45</v>
      </c>
      <c r="D172" s="63" t="s">
        <v>45</v>
      </c>
    </row>
    <row r="173" spans="2:4" x14ac:dyDescent="0.3">
      <c r="B173" s="65" t="s">
        <v>194</v>
      </c>
      <c r="C173" s="63" t="s">
        <v>45</v>
      </c>
      <c r="D173" s="63" t="s">
        <v>45</v>
      </c>
    </row>
    <row r="174" spans="2:4" x14ac:dyDescent="0.3">
      <c r="B174" s="65" t="s">
        <v>175</v>
      </c>
      <c r="C174" s="63" t="s">
        <v>45</v>
      </c>
      <c r="D174" s="63" t="s">
        <v>45</v>
      </c>
    </row>
    <row r="175" spans="2:4" x14ac:dyDescent="0.3">
      <c r="B175" s="65" t="s">
        <v>176</v>
      </c>
      <c r="C175" s="63" t="s">
        <v>43</v>
      </c>
      <c r="D175" s="63" t="s">
        <v>43</v>
      </c>
    </row>
    <row r="176" spans="2:4" x14ac:dyDescent="0.3">
      <c r="B176" s="65" t="s">
        <v>177</v>
      </c>
      <c r="C176" s="63" t="s">
        <v>43</v>
      </c>
      <c r="D176" s="63" t="s">
        <v>43</v>
      </c>
    </row>
    <row r="177" spans="2:4" x14ac:dyDescent="0.3">
      <c r="B177" s="65" t="s">
        <v>178</v>
      </c>
      <c r="C177" s="63" t="s">
        <v>43</v>
      </c>
      <c r="D177" s="63" t="s">
        <v>43</v>
      </c>
    </row>
    <row r="178" spans="2:4" ht="15" thickBot="1" x14ac:dyDescent="0.35">
      <c r="B178" s="17" t="s">
        <v>179</v>
      </c>
      <c r="C178" s="70" t="s">
        <v>43</v>
      </c>
      <c r="D178" s="70" t="s">
        <v>45</v>
      </c>
    </row>
    <row r="181" spans="2:4" x14ac:dyDescent="0.3">
      <c r="B181" t="s">
        <v>261</v>
      </c>
    </row>
    <row r="182" spans="2:4" ht="15" thickBot="1" x14ac:dyDescent="0.35"/>
    <row r="183" spans="2:4" x14ac:dyDescent="0.3">
      <c r="B183" s="25"/>
      <c r="C183" s="15" t="s">
        <v>259</v>
      </c>
      <c r="D183" s="15" t="s">
        <v>260</v>
      </c>
    </row>
    <row r="184" spans="2:4" x14ac:dyDescent="0.3">
      <c r="B184" s="16" t="s">
        <v>122</v>
      </c>
      <c r="C184" s="69" t="s">
        <v>43</v>
      </c>
      <c r="D184" s="69" t="s">
        <v>43</v>
      </c>
    </row>
    <row r="185" spans="2:4" x14ac:dyDescent="0.3">
      <c r="B185" s="65" t="s">
        <v>125</v>
      </c>
      <c r="C185" s="63" t="s">
        <v>45</v>
      </c>
      <c r="D185" s="63" t="s">
        <v>43</v>
      </c>
    </row>
    <row r="186" spans="2:4" x14ac:dyDescent="0.3">
      <c r="B186" s="65" t="s">
        <v>127</v>
      </c>
      <c r="C186" s="63" t="s">
        <v>43</v>
      </c>
      <c r="D186" s="63" t="s">
        <v>43</v>
      </c>
    </row>
    <row r="187" spans="2:4" x14ac:dyDescent="0.3">
      <c r="B187" s="65" t="s">
        <v>133</v>
      </c>
      <c r="C187" s="63" t="s">
        <v>43</v>
      </c>
      <c r="D187" s="63" t="s">
        <v>43</v>
      </c>
    </row>
    <row r="188" spans="2:4" x14ac:dyDescent="0.3">
      <c r="B188" s="65" t="s">
        <v>185</v>
      </c>
      <c r="C188" s="63" t="s">
        <v>45</v>
      </c>
      <c r="D188" s="63" t="s">
        <v>45</v>
      </c>
    </row>
    <row r="189" spans="2:4" x14ac:dyDescent="0.3">
      <c r="B189" s="65" t="s">
        <v>135</v>
      </c>
      <c r="C189" s="63" t="s">
        <v>45</v>
      </c>
      <c r="D189" s="63" t="s">
        <v>45</v>
      </c>
    </row>
    <row r="190" spans="2:4" x14ac:dyDescent="0.3">
      <c r="B190" s="65" t="s">
        <v>147</v>
      </c>
      <c r="C190" s="63" t="s">
        <v>43</v>
      </c>
      <c r="D190" s="63" t="s">
        <v>43</v>
      </c>
    </row>
    <row r="191" spans="2:4" x14ac:dyDescent="0.3">
      <c r="B191" s="65" t="s">
        <v>160</v>
      </c>
      <c r="C191" s="63" t="s">
        <v>43</v>
      </c>
      <c r="D191" s="63" t="s">
        <v>43</v>
      </c>
    </row>
    <row r="192" spans="2:4" x14ac:dyDescent="0.3">
      <c r="B192" s="65" t="s">
        <v>174</v>
      </c>
      <c r="C192" s="63" t="s">
        <v>43</v>
      </c>
      <c r="D192" s="63" t="s">
        <v>43</v>
      </c>
    </row>
    <row r="193" spans="2:4" ht="15" thickBot="1" x14ac:dyDescent="0.35">
      <c r="B193" s="17" t="s">
        <v>193</v>
      </c>
      <c r="C193" s="70" t="s">
        <v>43</v>
      </c>
      <c r="D193" s="70" t="s">
        <v>43</v>
      </c>
    </row>
    <row r="196" spans="2:4" x14ac:dyDescent="0.3">
      <c r="B196" t="s">
        <v>262</v>
      </c>
    </row>
    <row r="197" spans="2:4" ht="15" thickBot="1" x14ac:dyDescent="0.35"/>
    <row r="198" spans="2:4" x14ac:dyDescent="0.3">
      <c r="B198" s="25"/>
      <c r="C198" s="55" t="s">
        <v>259</v>
      </c>
    </row>
    <row r="199" spans="2:4" x14ac:dyDescent="0.3">
      <c r="B199" s="16" t="s">
        <v>204</v>
      </c>
      <c r="C199" s="71" t="s">
        <v>45</v>
      </c>
    </row>
    <row r="200" spans="2:4" x14ac:dyDescent="0.3">
      <c r="B200" s="65" t="s">
        <v>205</v>
      </c>
      <c r="C200" s="53" t="s">
        <v>43</v>
      </c>
    </row>
    <row r="201" spans="2:4" x14ac:dyDescent="0.3">
      <c r="B201" s="65" t="s">
        <v>206</v>
      </c>
      <c r="C201" s="53" t="s">
        <v>45</v>
      </c>
    </row>
    <row r="202" spans="2:4" x14ac:dyDescent="0.3">
      <c r="B202" s="65" t="s">
        <v>207</v>
      </c>
      <c r="C202" s="53" t="s">
        <v>45</v>
      </c>
    </row>
    <row r="203" spans="2:4" x14ac:dyDescent="0.3">
      <c r="B203" s="65" t="s">
        <v>208</v>
      </c>
      <c r="C203" s="53" t="s">
        <v>43</v>
      </c>
    </row>
    <row r="204" spans="2:4" x14ac:dyDescent="0.3">
      <c r="B204" s="65" t="s">
        <v>209</v>
      </c>
      <c r="C204" s="53" t="s">
        <v>45</v>
      </c>
    </row>
    <row r="205" spans="2:4" x14ac:dyDescent="0.3">
      <c r="B205" s="65" t="s">
        <v>210</v>
      </c>
      <c r="C205" s="53" t="s">
        <v>43</v>
      </c>
    </row>
    <row r="206" spans="2:4" x14ac:dyDescent="0.3">
      <c r="B206" s="65" t="s">
        <v>211</v>
      </c>
      <c r="C206" s="53" t="s">
        <v>45</v>
      </c>
    </row>
    <row r="207" spans="2:4" x14ac:dyDescent="0.3">
      <c r="B207" s="65" t="s">
        <v>212</v>
      </c>
      <c r="C207" s="53" t="s">
        <v>45</v>
      </c>
    </row>
    <row r="208" spans="2:4" x14ac:dyDescent="0.3">
      <c r="B208" s="65" t="s">
        <v>213</v>
      </c>
      <c r="C208" s="53" t="s">
        <v>43</v>
      </c>
    </row>
    <row r="209" spans="2:3" x14ac:dyDescent="0.3">
      <c r="B209" s="65" t="s">
        <v>214</v>
      </c>
      <c r="C209" s="53" t="s">
        <v>45</v>
      </c>
    </row>
    <row r="210" spans="2:3" x14ac:dyDescent="0.3">
      <c r="B210" s="65" t="s">
        <v>215</v>
      </c>
      <c r="C210" s="53" t="s">
        <v>45</v>
      </c>
    </row>
    <row r="211" spans="2:3" x14ac:dyDescent="0.3">
      <c r="B211" s="65" t="s">
        <v>216</v>
      </c>
      <c r="C211" s="53" t="s">
        <v>45</v>
      </c>
    </row>
    <row r="212" spans="2:3" x14ac:dyDescent="0.3">
      <c r="B212" s="65" t="s">
        <v>217</v>
      </c>
      <c r="C212" s="53" t="s">
        <v>45</v>
      </c>
    </row>
    <row r="213" spans="2:3" x14ac:dyDescent="0.3">
      <c r="B213" s="65" t="s">
        <v>218</v>
      </c>
      <c r="C213" s="53" t="s">
        <v>45</v>
      </c>
    </row>
    <row r="214" spans="2:3" ht="15" thickBot="1" x14ac:dyDescent="0.35">
      <c r="B214" s="17" t="s">
        <v>219</v>
      </c>
      <c r="C214" s="72" t="s">
        <v>45</v>
      </c>
    </row>
  </sheetData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7" r:id="rId3" name="DD393486">
              <controlPr defaultSize="0" autoFill="0" autoPict="0" macro="[0]!GoToResultsNew126202211050886">
                <anchor moveWithCells="1">
                  <from>
                    <xdr:col>1</xdr:col>
                    <xdr:colOff>0</xdr:colOff>
                    <xdr:row>8</xdr:row>
                    <xdr:rowOff>0</xdr:rowOff>
                  </from>
                  <to>
                    <xdr:col>5</xdr:col>
                    <xdr:colOff>495300</xdr:colOff>
                    <xdr:row>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 for KNN</vt:lpstr>
      <vt:lpstr>TrainSet</vt:lpstr>
      <vt:lpstr>Log_HID</vt:lpstr>
      <vt:lpstr>TestSet</vt:lpstr>
      <vt:lpstr>Corrolation</vt:lpstr>
      <vt:lpstr>Descriptive</vt:lpstr>
      <vt:lpstr>Logistic Regression</vt:lpstr>
      <vt:lpstr>Log-xlstat</vt:lpstr>
      <vt:lpstr>SVM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Saman</cp:lastModifiedBy>
  <dcterms:modified xsi:type="dcterms:W3CDTF">2022-12-06T19:41:05Z</dcterms:modified>
</cp:coreProperties>
</file>