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761b5be985a2b1a/Desktop/"/>
    </mc:Choice>
  </mc:AlternateContent>
  <xr:revisionPtr revIDLastSave="687" documentId="11_F25DC773A252ABDACC10488C991A47105ADE58F4" xr6:coauthVersionLast="47" xr6:coauthVersionMax="47" xr10:uidLastSave="{B1AD9162-ACED-4CA8-84BE-98322C31F5C4}"/>
  <bookViews>
    <workbookView xWindow="-110" yWindow="-110" windowWidth="19420" windowHeight="10300" activeTab="2" xr2:uid="{00000000-000D-0000-FFFF-FFFF00000000}"/>
  </bookViews>
  <sheets>
    <sheet name="question1" sheetId="1" r:id="rId1"/>
    <sheet name="question2" sheetId="2" r:id="rId2"/>
    <sheet name="question3-1" sheetId="5" r:id="rId3"/>
    <sheet name="question3-2" sheetId="3" r:id="rId4"/>
  </sheets>
  <definedNames>
    <definedName name="_xlnm._FilterDatabase" localSheetId="1" hidden="1">question2!$A$2:$C$14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0" i="2" l="1"/>
  <c r="E111" i="2"/>
  <c r="E112" i="2"/>
  <c r="E109" i="2"/>
  <c r="D112" i="2"/>
  <c r="D111" i="2"/>
  <c r="D110" i="2"/>
  <c r="D109" i="2"/>
  <c r="D105" i="2"/>
  <c r="D104" i="2"/>
  <c r="D101" i="2"/>
  <c r="D102" i="2"/>
  <c r="D103" i="2"/>
  <c r="D100" i="2"/>
  <c r="E96" i="2"/>
  <c r="D96" i="2"/>
  <c r="D85" i="2"/>
  <c r="D86" i="2"/>
  <c r="D87" i="2"/>
  <c r="D88" i="2"/>
  <c r="D89" i="2"/>
  <c r="D90" i="2"/>
  <c r="D91" i="2"/>
  <c r="D92" i="2"/>
  <c r="D93" i="2"/>
  <c r="D94" i="2"/>
  <c r="D95" i="2"/>
  <c r="D84" i="2"/>
  <c r="C96" i="2"/>
  <c r="C85" i="2"/>
  <c r="C86" i="2"/>
  <c r="C87" i="2"/>
  <c r="C88" i="2"/>
  <c r="C89" i="2"/>
  <c r="C90" i="2"/>
  <c r="C91" i="2"/>
  <c r="C92" i="2"/>
  <c r="C93" i="2"/>
  <c r="C94" i="2"/>
  <c r="C95" i="2"/>
  <c r="C84" i="2"/>
  <c r="H81" i="2"/>
  <c r="G67" i="2"/>
  <c r="H70" i="2"/>
  <c r="H71" i="2"/>
  <c r="H72" i="2"/>
  <c r="H73" i="2"/>
  <c r="H74" i="2"/>
  <c r="H75" i="2"/>
  <c r="H76" i="2"/>
  <c r="H77" i="2"/>
  <c r="H78" i="2"/>
  <c r="H79" i="2"/>
  <c r="H80" i="2"/>
  <c r="H69" i="2"/>
  <c r="C71" i="2"/>
  <c r="C68" i="2"/>
  <c r="C50" i="2"/>
  <c r="H41" i="2"/>
  <c r="H42" i="2"/>
  <c r="H43" i="2"/>
  <c r="H44" i="2"/>
  <c r="H46" i="2"/>
  <c r="H49" i="2"/>
  <c r="H50" i="2"/>
  <c r="H51" i="2"/>
  <c r="H40" i="2"/>
  <c r="G20" i="2" a="1"/>
  <c r="G20" i="2" s="1"/>
  <c r="H20" i="2" s="1"/>
  <c r="F21" i="2"/>
  <c r="F22" i="2"/>
  <c r="F23" i="2"/>
  <c r="F24" i="2"/>
  <c r="F25" i="2"/>
  <c r="F26" i="2"/>
  <c r="F27" i="2"/>
  <c r="F28" i="2"/>
  <c r="F29" i="2"/>
  <c r="F30" i="2"/>
  <c r="F31" i="2"/>
  <c r="F20" i="2"/>
  <c r="G39" i="2"/>
  <c r="C51" i="2" s="1"/>
  <c r="G40" i="2"/>
  <c r="G41" i="2"/>
  <c r="G42" i="2"/>
  <c r="G43" i="2"/>
  <c r="G44" i="2"/>
  <c r="G45" i="2"/>
  <c r="H45" i="2" s="1"/>
  <c r="G46" i="2"/>
  <c r="G47" i="2"/>
  <c r="G48" i="2"/>
  <c r="G49" i="2"/>
  <c r="G50" i="2"/>
  <c r="G51" i="2"/>
  <c r="I35" i="2"/>
  <c r="I34" i="2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35" i="2"/>
  <c r="D35" i="2" s="1"/>
  <c r="E31" i="2"/>
  <c r="E30" i="2"/>
  <c r="E29" i="2"/>
  <c r="E28" i="2"/>
  <c r="E27" i="2"/>
  <c r="E26" i="2"/>
  <c r="E25" i="2"/>
  <c r="E24" i="2"/>
  <c r="E23" i="2"/>
  <c r="E22" i="2"/>
  <c r="E21" i="2"/>
  <c r="E20" i="2"/>
  <c r="J4" i="2"/>
  <c r="J3" i="2"/>
  <c r="G14" i="2"/>
  <c r="G13" i="2"/>
  <c r="G12" i="2"/>
  <c r="G11" i="2"/>
  <c r="G10" i="2"/>
  <c r="G9" i="2"/>
  <c r="G8" i="2"/>
  <c r="G7" i="2"/>
  <c r="G6" i="2"/>
  <c r="G5" i="2"/>
  <c r="G4" i="2"/>
  <c r="G3" i="2"/>
  <c r="H3" i="1"/>
  <c r="H4" i="1"/>
  <c r="H5" i="1"/>
  <c r="H6" i="1"/>
  <c r="H7" i="1"/>
  <c r="H8" i="1"/>
  <c r="H9" i="1"/>
  <c r="H10" i="1"/>
  <c r="H11" i="1"/>
  <c r="H12" i="1"/>
  <c r="H13" i="1"/>
  <c r="H2" i="1"/>
  <c r="H30" i="2" l="1"/>
  <c r="H22" i="2"/>
  <c r="J22" i="2" s="1"/>
  <c r="H29" i="2"/>
  <c r="H27" i="2"/>
  <c r="I27" i="2" s="1"/>
  <c r="H21" i="2"/>
  <c r="I21" i="2" s="1"/>
  <c r="H28" i="2"/>
  <c r="H31" i="2"/>
  <c r="J31" i="2" s="1"/>
  <c r="H23" i="2"/>
  <c r="J23" i="2" s="1"/>
  <c r="H48" i="2"/>
  <c r="I22" i="2"/>
  <c r="J21" i="2"/>
  <c r="I20" i="2"/>
  <c r="J20" i="2"/>
  <c r="I31" i="2"/>
  <c r="I30" i="2"/>
  <c r="J30" i="2"/>
  <c r="I29" i="2"/>
  <c r="J29" i="2"/>
  <c r="J28" i="2"/>
  <c r="I28" i="2"/>
  <c r="I23" i="2"/>
  <c r="J27" i="2"/>
  <c r="H47" i="2"/>
  <c r="H52" i="2" s="1"/>
  <c r="H26" i="2"/>
  <c r="H24" i="2"/>
  <c r="H25" i="2"/>
  <c r="J25" i="2" l="1"/>
  <c r="I25" i="2"/>
  <c r="J26" i="2"/>
  <c r="I26" i="2"/>
  <c r="I24" i="2"/>
  <c r="J2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<sst xmlns="http://schemas.openxmlformats.org/spreadsheetml/2006/main" count="289" uniqueCount="59">
  <si>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</si>
  <si>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</si>
  <si>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</si>
  <si>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</si>
  <si>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</si>
  <si>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</si>
  <si>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</si>
  <si>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</si>
  <si>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</si>
  <si>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West</t>
  </si>
  <si>
    <t>Boston</t>
  </si>
  <si>
    <t>Los Angeles</t>
  </si>
  <si>
    <t>New York</t>
  </si>
  <si>
    <t>Bars</t>
  </si>
  <si>
    <t>Crackers</t>
  </si>
  <si>
    <t>Cookies</t>
  </si>
  <si>
    <t>Snacks</t>
  </si>
  <si>
    <t>Carrot</t>
  </si>
  <si>
    <t>Whole Wheat</t>
  </si>
  <si>
    <t>Chocolate Chip</t>
  </si>
  <si>
    <t>Arrowroot</t>
  </si>
  <si>
    <t>Potato Chips</t>
  </si>
  <si>
    <t>Question 2 - 1</t>
  </si>
  <si>
    <t>Question 2 - 2</t>
  </si>
  <si>
    <t>Question 2 - 3</t>
  </si>
  <si>
    <t>Total Price by City</t>
  </si>
  <si>
    <t>Question 2 - 4</t>
  </si>
  <si>
    <t>Statement</t>
  </si>
  <si>
    <t>Sales in West for Carrots</t>
  </si>
  <si>
    <t>Question 2 - 5</t>
  </si>
  <si>
    <t>AND</t>
  </si>
  <si>
    <t>TOTALPRICE</t>
  </si>
  <si>
    <t>Question 2 - 6</t>
  </si>
  <si>
    <t>Max quantity of products</t>
  </si>
  <si>
    <t>Min quantity of products</t>
  </si>
  <si>
    <t>Question 2 - 7</t>
  </si>
  <si>
    <t>Total Price of Vegetables</t>
  </si>
  <si>
    <t>West = 1</t>
  </si>
  <si>
    <t>Carrot = 1</t>
  </si>
  <si>
    <t>Total Price</t>
  </si>
  <si>
    <t>Sales</t>
  </si>
  <si>
    <t xml:space="preserve"> IF Veggie</t>
  </si>
  <si>
    <t>Question 2 - 8</t>
  </si>
  <si>
    <t>Total Price of Cookies-ChocoChip</t>
  </si>
  <si>
    <t>Snack</t>
  </si>
  <si>
    <t>Question 2 - 9</t>
  </si>
  <si>
    <t>Sum of whole wheat</t>
  </si>
  <si>
    <t>Average price</t>
  </si>
  <si>
    <t>Question 2 - 10</t>
  </si>
  <si>
    <t>Question 2 - 11</t>
  </si>
  <si>
    <t>Quantity of crackers cells</t>
  </si>
  <si>
    <t>Quantity of crackers total</t>
  </si>
  <si>
    <t>Both</t>
  </si>
  <si>
    <t xml:space="preserve">sum: </t>
  </si>
  <si>
    <t>count cells:</t>
  </si>
  <si>
    <t>Question 2 - 12</t>
  </si>
  <si>
    <t>if &gt; 100</t>
  </si>
  <si>
    <t>if &lt; 150</t>
  </si>
  <si>
    <t>East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</si>
</sst>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/>
    <xf numFmtId="0" fontId="3" fillId="3" borderId="0" xfId="0" applyFont="1" applyFill="1"/>
    <xf numFmtId="0" fontId="0" fillId="3" borderId="0" xfId="0" applyFill="1"/>
    <xf numFmtId="1" fontId="0" fillId="3" borderId="0" xfId="0" applyNumberFormat="1" applyFill="1"/>
    <xf numFmtId="49" fontId="0" fillId="3" borderId="0" xfId="0" applyNumberForma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Sales</a:t>
            </a:r>
            <a:r>
              <a:rPr lang="en-CA" baseline="0"/>
              <a:t> in East Region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'question3-1'!$B$1</c:f>
              <c:strCache>
                <c:ptCount val="1"/>
                <c:pt idx="0">
                  <c:v>Total Price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'question3-1'!$A$2:$A$3</c:f>
              <c:strCache>
                <c:ptCount val="2"/>
                <c:pt idx="0">
                  <c:v>Boston</c:v>
                </c:pt>
                <c:pt idx="1">
                  <c:v>New York</c:v>
                </c:pt>
              </c:strCache>
            </c:strRef>
          </c:cat>
          <c:val>
            <c:numRef>
              <c:f>'question3-1'!$B$2:$B$3</c:f>
              <c:numCache>
                <c:formatCode>_("$"* #,##0.00_);_("$"* \(#,##0.00\);_("$"* "-"??_);_(@_)</c:formatCode>
                <c:ptCount val="2"/>
                <c:pt idx="0">
                  <c:v>1196.92</c:v>
                </c:pt>
                <c:pt idx="1">
                  <c:v>368.14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6-46C1-98EB-B1F66619ADC0}"/>
            </c:ext>
          </c:extLst>
        </c:ser>
        <c:ser>
          <c:idx val="1"/>
          <c:order val="1"/>
          <c:tx>
            <c:strRef>
              <c:f>'question3-1'!$C$1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'question3-1'!$A$2:$A$3</c:f>
              <c:strCache>
                <c:ptCount val="2"/>
                <c:pt idx="0">
                  <c:v>Boston</c:v>
                </c:pt>
                <c:pt idx="1">
                  <c:v>New York</c:v>
                </c:pt>
              </c:strCache>
            </c:strRef>
          </c:cat>
          <c:val>
            <c:numRef>
              <c:f>'question3-1'!$C$2:$C$3</c:f>
              <c:numCache>
                <c:formatCode>General</c:formatCode>
                <c:ptCount val="2"/>
                <c:pt idx="0">
                  <c:v>428</c:v>
                </c:pt>
                <c:pt idx="1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A6-46C1-98EB-B1F66619AD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88889872"/>
        <c:axId val="388884464"/>
      </c:barChart>
      <c:catAx>
        <c:axId val="38888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84464"/>
        <c:crosses val="autoZero"/>
        <c:auto val="1"/>
        <c:lblAlgn val="ctr"/>
        <c:lblOffset val="100"/>
        <c:noMultiLvlLbl val="0"/>
      </c:catAx>
      <c:valAx>
        <c:axId val="388884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3888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Results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'question3-2'!$B$1</c:f>
              <c:strCache>
                <c:ptCount val="1"/>
                <c:pt idx="0">
                  <c:v>TotalPrice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1C0-4EA5-949E-6487279CF3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1C0-4EA5-949E-6487279CF36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1C0-4EA5-949E-6487279CF36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1C0-4EA5-949E-6487279CF36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ln>
                      <a:noFill/>
                    </a:ln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'question3-2'!$A$2:$A$5</c:f>
              <c:strCache>
                <c:ptCount val="4"/>
                <c:pt idx="0">
                  <c:v>Bars</c:v>
                </c:pt>
                <c:pt idx="1">
                  <c:v>Crackers</c:v>
                </c:pt>
                <c:pt idx="2">
                  <c:v>Cookies</c:v>
                </c:pt>
                <c:pt idx="3">
                  <c:v>Snacks</c:v>
                </c:pt>
              </c:strCache>
            </c:strRef>
          </c:cat>
          <c:val>
            <c:numRef>
              <c:f>'question3-2'!$B$2:$B$5</c:f>
              <c:numCache>
                <c:formatCode>_("$"* #,##0.00_);_("$"* \(#,##0.00\);_("$"* "-"??_);_(@_)</c:formatCode>
                <c:ptCount val="4"/>
                <c:pt idx="0">
                  <c:v>421.26</c:v>
                </c:pt>
                <c:pt idx="1">
                  <c:v>823.64</c:v>
                </c:pt>
                <c:pt idx="2">
                  <c:v>344.64</c:v>
                </c:pt>
                <c:pt idx="3">
                  <c:v>37.800000000000004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0-4EA5-949E-6487279CF36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206375</xdr:colOff>
      <xdr:row>2</xdr:row>
      <xdr:rowOff>127000</xdr:rowOff>
    </xdr:from>
    <xdr:to>
      <xdr:col>10</xdr:col>
      <xdr:colOff>511175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D4B2B-87B6-4558-9BEC-1628E05F0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168275</xdr:colOff>
      <xdr:row>2</xdr:row>
      <xdr:rowOff>19050</xdr:rowOff>
    </xdr:from>
    <xdr:to>
      <xdr:col>10</xdr:col>
      <xdr:colOff>473075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8EE09D-C8A7-44E8-A8F9-785DFF11A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1" activeCellId="2" sqref="F5 F10 F11"/>
    </sheetView>
  </sheetViews>
  <sheetFormatPr defaultRowHeight="14.5" x14ac:dyDescent="0.35"/>
  <cols>
    <col min="1" max="1" width="10.08984375" bestFit="1" customWidth="1"/>
    <col min="5" max="5" width="13.36328125" bestFit="1" customWidth="1"/>
  </cols>
  <sheetData>
    <row r="1" spans="1: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5">
      <c r="A2" s="1">
        <v>43831</v>
      </c>
      <c r="B2" s="2" t="s">
        <v>8</v>
      </c>
      <c r="C2" s="2" t="s">
        <v>10</v>
      </c>
      <c r="D2" s="2" t="s">
        <v>13</v>
      </c>
      <c r="E2" s="2" t="s">
        <v>17</v>
      </c>
      <c r="F2" s="4">
        <v>33</v>
      </c>
      <c r="G2" s="3">
        <v>1.77</v>
      </c>
      <c r="H2" s="3">
        <f>F2*G2</f>
        <v>58.410000000000004</v>
      </c>
    </row>
    <row r="3" spans="1:8" x14ac:dyDescent="0.35">
      <c r="A3" s="1">
        <v>43834</v>
      </c>
      <c r="B3" s="2" t="s">
        <v>8</v>
      </c>
      <c r="C3" s="2" t="s">
        <v>10</v>
      </c>
      <c r="D3" s="2" t="s">
        <v>14</v>
      </c>
      <c r="E3" s="2" t="s">
        <v>18</v>
      </c>
      <c r="F3" s="4">
        <v>87</v>
      </c>
      <c r="G3" s="3">
        <v>3.49</v>
      </c>
      <c r="H3" s="3">
        <f t="shared" ref="H3:H13" si="0">F3*G3</f>
        <v>303.63</v>
      </c>
    </row>
    <row r="4" spans="1:8" x14ac:dyDescent="0.35">
      <c r="A4" s="1">
        <v>43837</v>
      </c>
      <c r="B4" s="2" t="s">
        <v>9</v>
      </c>
      <c r="C4" s="2" t="s">
        <v>11</v>
      </c>
      <c r="D4" s="2" t="s">
        <v>15</v>
      </c>
      <c r="E4" s="2" t="s">
        <v>19</v>
      </c>
      <c r="F4" s="4">
        <v>58</v>
      </c>
      <c r="G4" s="3">
        <v>1.87</v>
      </c>
      <c r="H4" s="3">
        <f t="shared" si="0"/>
        <v>108.46000000000001</v>
      </c>
    </row>
    <row r="5" spans="1:8" x14ac:dyDescent="0.35">
      <c r="A5" s="1">
        <v>43840</v>
      </c>
      <c r="B5" s="2" t="s">
        <v>8</v>
      </c>
      <c r="C5" s="2" t="s">
        <v>12</v>
      </c>
      <c r="D5" s="2" t="s">
        <v>15</v>
      </c>
      <c r="E5" s="2" t="s">
        <v>19</v>
      </c>
      <c r="F5" s="4">
        <v>82</v>
      </c>
      <c r="G5" s="3">
        <v>1.87</v>
      </c>
      <c r="H5" s="3">
        <f t="shared" si="0"/>
        <v>153.34</v>
      </c>
    </row>
    <row r="6" spans="1:8" x14ac:dyDescent="0.35">
      <c r="A6" s="1">
        <v>43843</v>
      </c>
      <c r="B6" s="2" t="s">
        <v>8</v>
      </c>
      <c r="C6" s="2" t="s">
        <v>10</v>
      </c>
      <c r="D6" s="2" t="s">
        <v>15</v>
      </c>
      <c r="E6" s="2" t="s">
        <v>20</v>
      </c>
      <c r="F6" s="4">
        <v>38</v>
      </c>
      <c r="G6" s="3">
        <v>2.1800000000000002</v>
      </c>
      <c r="H6" s="3">
        <f t="shared" si="0"/>
        <v>82.84</v>
      </c>
    </row>
    <row r="7" spans="1:8" x14ac:dyDescent="0.35">
      <c r="A7" s="1">
        <v>43846</v>
      </c>
      <c r="B7" s="2" t="s">
        <v>8</v>
      </c>
      <c r="C7" s="2" t="s">
        <v>10</v>
      </c>
      <c r="D7" s="2" t="s">
        <v>13</v>
      </c>
      <c r="E7" s="2" t="s">
        <v>17</v>
      </c>
      <c r="F7" s="4">
        <v>54</v>
      </c>
      <c r="G7" s="3">
        <v>1.77</v>
      </c>
      <c r="H7" s="3">
        <f t="shared" si="0"/>
        <v>95.58</v>
      </c>
    </row>
    <row r="8" spans="1:8" x14ac:dyDescent="0.35">
      <c r="A8" s="1">
        <v>43849</v>
      </c>
      <c r="B8" s="2" t="s">
        <v>8</v>
      </c>
      <c r="C8" s="2" t="s">
        <v>10</v>
      </c>
      <c r="D8" s="2" t="s">
        <v>14</v>
      </c>
      <c r="E8" s="2" t="s">
        <v>18</v>
      </c>
      <c r="F8" s="4">
        <v>149</v>
      </c>
      <c r="G8" s="3">
        <v>3.49</v>
      </c>
      <c r="H8" s="3">
        <f t="shared" si="0"/>
        <v>520.01</v>
      </c>
    </row>
    <row r="9" spans="1:8" x14ac:dyDescent="0.35">
      <c r="A9" s="1">
        <v>43852</v>
      </c>
      <c r="B9" s="2" t="s">
        <v>9</v>
      </c>
      <c r="C9" s="2" t="s">
        <v>11</v>
      </c>
      <c r="D9" s="2" t="s">
        <v>13</v>
      </c>
      <c r="E9" s="2" t="s">
        <v>17</v>
      </c>
      <c r="F9" s="4">
        <v>51</v>
      </c>
      <c r="G9" s="3">
        <v>1.77</v>
      </c>
      <c r="H9" s="3">
        <f t="shared" si="0"/>
        <v>90.27</v>
      </c>
    </row>
    <row r="10" spans="1:8" x14ac:dyDescent="0.35">
      <c r="A10" s="1">
        <v>43855</v>
      </c>
      <c r="B10" s="2" t="s">
        <v>8</v>
      </c>
      <c r="C10" s="2" t="s">
        <v>12</v>
      </c>
      <c r="D10" s="2" t="s">
        <v>13</v>
      </c>
      <c r="E10" s="2" t="s">
        <v>17</v>
      </c>
      <c r="F10" s="4">
        <v>100</v>
      </c>
      <c r="G10" s="3">
        <v>1.77</v>
      </c>
      <c r="H10" s="3">
        <f t="shared" si="0"/>
        <v>177</v>
      </c>
    </row>
    <row r="11" spans="1:8" x14ac:dyDescent="0.35">
      <c r="A11" s="1">
        <v>43858</v>
      </c>
      <c r="B11" s="2" t="s">
        <v>8</v>
      </c>
      <c r="C11" s="2" t="s">
        <v>12</v>
      </c>
      <c r="D11" s="2" t="s">
        <v>16</v>
      </c>
      <c r="E11" s="2" t="s">
        <v>21</v>
      </c>
      <c r="F11" s="4">
        <v>28</v>
      </c>
      <c r="G11" s="3">
        <v>1.35</v>
      </c>
      <c r="H11" s="3">
        <f t="shared" si="0"/>
        <v>37.800000000000004</v>
      </c>
    </row>
    <row r="12" spans="1:8" x14ac:dyDescent="0.35">
      <c r="A12" s="1">
        <v>43861</v>
      </c>
      <c r="B12" s="2" t="s">
        <v>8</v>
      </c>
      <c r="C12" s="2" t="s">
        <v>10</v>
      </c>
      <c r="D12" s="2" t="s">
        <v>15</v>
      </c>
      <c r="E12" s="2" t="s">
        <v>20</v>
      </c>
      <c r="F12" s="4">
        <v>36</v>
      </c>
      <c r="G12" s="3">
        <v>2.1800000000000002</v>
      </c>
      <c r="H12" s="3">
        <f t="shared" si="0"/>
        <v>78.48</v>
      </c>
    </row>
    <row r="13" spans="1:8" x14ac:dyDescent="0.35">
      <c r="A13" s="1">
        <v>43864</v>
      </c>
      <c r="B13" s="2" t="s">
        <v>8</v>
      </c>
      <c r="C13" s="2" t="s">
        <v>10</v>
      </c>
      <c r="D13" s="2" t="s">
        <v>15</v>
      </c>
      <c r="E13" s="2" t="s">
        <v>19</v>
      </c>
      <c r="F13" s="4">
        <v>31</v>
      </c>
      <c r="G13" s="3">
        <v>1.87</v>
      </c>
      <c r="H13" s="3">
        <f t="shared" si="0"/>
        <v>57.970000000000006</v>
      </c>
    </row>
    <row r="14" spans="1:8" x14ac:dyDescent="0.35">
      <c r="A14" s="1"/>
    </row>
    <row r="15" spans="1:8" x14ac:dyDescent="0.35">
      <c r="A15" s="1"/>
    </row>
    <row r="16" spans="1:8" x14ac:dyDescent="0.35">
      <c r="A1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00AF-0F2E-43B5-8D08-74FE9571C5F0}">
  <dimension ref="A1:J112"/>
  <sheetViews>
    <sheetView zoomScaleNormal="100" workbookViewId="0">
      <selection activeCell="B25" sqref="B25"/>
    </sheetView>
  </sheetViews>
  <sheetFormatPr defaultRowHeight="14.5" x14ac:dyDescent="0.35"/>
  <cols>
    <col min="1" max="1" width="21.453125" bestFit="1" customWidth="1"/>
    <col min="2" max="3" width="13.36328125" bestFit="1" customWidth="1"/>
    <col min="4" max="4" width="10.90625" bestFit="1" customWidth="1"/>
    <col min="6" max="6" width="22.08984375" bestFit="1" customWidth="1"/>
    <col min="13" max="13" width="12.453125" customWidth="1"/>
  </cols>
  <sheetData>
    <row r="1" spans="1:10" x14ac:dyDescent="0.35">
      <c r="A1" s="6" t="s">
        <v>22</v>
      </c>
      <c r="B1" s="6"/>
      <c r="E1" s="6" t="s">
        <v>23</v>
      </c>
      <c r="F1" s="6"/>
      <c r="I1" s="6" t="s">
        <v>24</v>
      </c>
      <c r="J1" s="6"/>
    </row>
    <row r="2" spans="1:10" x14ac:dyDescent="0.35">
      <c r="A2" s="5" t="s">
        <v>1</v>
      </c>
      <c r="B2" s="5" t="s">
        <v>2</v>
      </c>
      <c r="C2" s="5" t="s">
        <v>4</v>
      </c>
      <c r="E2" s="5" t="s">
        <v>5</v>
      </c>
      <c r="F2" s="5" t="s">
        <v>6</v>
      </c>
      <c r="G2" s="8" t="s">
        <v>7</v>
      </c>
      <c r="I2" s="5" t="s">
        <v>25</v>
      </c>
    </row>
    <row r="3" spans="1:10" x14ac:dyDescent="0.35">
      <c r="A3" s="2" t="s">
        <v>8</v>
      </c>
      <c r="B3" s="2" t="s">
        <v>10</v>
      </c>
      <c r="C3" s="2" t="s">
        <v>17</v>
      </c>
      <c r="E3" s="4">
        <v>33</v>
      </c>
      <c r="F3" s="3">
        <v>1.77</v>
      </c>
      <c r="G3" s="7">
        <f>E3*F3</f>
        <v>58.410000000000004</v>
      </c>
      <c r="I3" s="2" t="s">
        <v>10</v>
      </c>
      <c r="J3" s="7">
        <f>question1!H2+question1!H3+question1!H6+question1!H7+question1!H8+question1!H12+question1!H13</f>
        <v>1196.92</v>
      </c>
    </row>
    <row r="4" spans="1:10" x14ac:dyDescent="0.35">
      <c r="A4" s="2" t="s">
        <v>8</v>
      </c>
      <c r="B4" s="2" t="s">
        <v>10</v>
      </c>
      <c r="C4" s="2" t="s">
        <v>18</v>
      </c>
      <c r="E4" s="4">
        <v>87</v>
      </c>
      <c r="F4" s="3">
        <v>3.49</v>
      </c>
      <c r="G4" s="7">
        <f t="shared" ref="G4:G14" si="0">E4*F4</f>
        <v>303.63</v>
      </c>
      <c r="I4" s="2" t="s">
        <v>12</v>
      </c>
      <c r="J4" s="7">
        <f>question1!H5+question1!H10+question1!H11</f>
        <v>368.14000000000004</v>
      </c>
    </row>
    <row r="5" spans="1:10" x14ac:dyDescent="0.35">
      <c r="A5" s="2" t="s">
        <v>9</v>
      </c>
      <c r="B5" s="2" t="s">
        <v>11</v>
      </c>
      <c r="C5" s="2" t="s">
        <v>19</v>
      </c>
      <c r="E5" s="4">
        <v>58</v>
      </c>
      <c r="F5" s="3">
        <v>1.87</v>
      </c>
      <c r="G5" s="7">
        <f t="shared" si="0"/>
        <v>108.46000000000001</v>
      </c>
      <c r="I5" s="2"/>
    </row>
    <row r="6" spans="1:10" x14ac:dyDescent="0.35">
      <c r="A6" s="2" t="s">
        <v>8</v>
      </c>
      <c r="B6" s="2" t="s">
        <v>12</v>
      </c>
      <c r="C6" s="2" t="s">
        <v>19</v>
      </c>
      <c r="E6" s="4">
        <v>82</v>
      </c>
      <c r="F6" s="3">
        <v>1.87</v>
      </c>
      <c r="G6" s="7">
        <f t="shared" si="0"/>
        <v>153.34</v>
      </c>
      <c r="I6" s="2"/>
    </row>
    <row r="7" spans="1:10" x14ac:dyDescent="0.35">
      <c r="A7" s="2" t="s">
        <v>8</v>
      </c>
      <c r="B7" s="2" t="s">
        <v>10</v>
      </c>
      <c r="C7" s="2" t="s">
        <v>20</v>
      </c>
      <c r="E7" s="4">
        <v>38</v>
      </c>
      <c r="F7" s="3">
        <v>2.1800000000000002</v>
      </c>
      <c r="G7" s="7">
        <f t="shared" si="0"/>
        <v>82.84</v>
      </c>
      <c r="I7" s="2"/>
    </row>
    <row r="8" spans="1:10" x14ac:dyDescent="0.35">
      <c r="A8" s="2" t="s">
        <v>8</v>
      </c>
      <c r="B8" s="2" t="s">
        <v>10</v>
      </c>
      <c r="C8" s="2" t="s">
        <v>17</v>
      </c>
      <c r="E8" s="4">
        <v>54</v>
      </c>
      <c r="F8" s="3">
        <v>1.77</v>
      </c>
      <c r="G8" s="7">
        <f t="shared" si="0"/>
        <v>95.58</v>
      </c>
      <c r="I8" s="2"/>
    </row>
    <row r="9" spans="1:10" x14ac:dyDescent="0.35">
      <c r="A9" s="2" t="s">
        <v>8</v>
      </c>
      <c r="B9" s="2" t="s">
        <v>10</v>
      </c>
      <c r="C9" s="2" t="s">
        <v>18</v>
      </c>
      <c r="E9" s="4">
        <v>149</v>
      </c>
      <c r="F9" s="3">
        <v>3.49</v>
      </c>
      <c r="G9" s="7">
        <f t="shared" si="0"/>
        <v>520.01</v>
      </c>
      <c r="I9" s="2"/>
    </row>
    <row r="10" spans="1:10" x14ac:dyDescent="0.35">
      <c r="A10" s="2" t="s">
        <v>9</v>
      </c>
      <c r="B10" s="2" t="s">
        <v>11</v>
      </c>
      <c r="C10" s="2" t="s">
        <v>17</v>
      </c>
      <c r="E10" s="4">
        <v>51</v>
      </c>
      <c r="F10" s="3">
        <v>1.77</v>
      </c>
      <c r="G10" s="7">
        <f t="shared" si="0"/>
        <v>90.27</v>
      </c>
      <c r="I10" s="2"/>
    </row>
    <row r="11" spans="1:10" x14ac:dyDescent="0.35">
      <c r="A11" s="2" t="s">
        <v>8</v>
      </c>
      <c r="B11" s="2" t="s">
        <v>12</v>
      </c>
      <c r="C11" s="2" t="s">
        <v>17</v>
      </c>
      <c r="E11" s="4">
        <v>100</v>
      </c>
      <c r="F11" s="3">
        <v>1.77</v>
      </c>
      <c r="G11" s="7">
        <f t="shared" si="0"/>
        <v>177</v>
      </c>
      <c r="I11" s="2"/>
    </row>
    <row r="12" spans="1:10" x14ac:dyDescent="0.35">
      <c r="A12" s="2" t="s">
        <v>8</v>
      </c>
      <c r="B12" s="2" t="s">
        <v>12</v>
      </c>
      <c r="C12" s="2" t="s">
        <v>21</v>
      </c>
      <c r="E12" s="4">
        <v>28</v>
      </c>
      <c r="F12" s="3">
        <v>1.35</v>
      </c>
      <c r="G12" s="7">
        <f t="shared" si="0"/>
        <v>37.800000000000004</v>
      </c>
      <c r="I12" s="2"/>
    </row>
    <row r="13" spans="1:10" x14ac:dyDescent="0.35">
      <c r="A13" s="2" t="s">
        <v>8</v>
      </c>
      <c r="B13" s="2" t="s">
        <v>10</v>
      </c>
      <c r="C13" s="2" t="s">
        <v>20</v>
      </c>
      <c r="E13" s="4">
        <v>36</v>
      </c>
      <c r="F13" s="3">
        <v>2.1800000000000002</v>
      </c>
      <c r="G13" s="7">
        <f t="shared" si="0"/>
        <v>78.48</v>
      </c>
      <c r="I13" s="2"/>
    </row>
    <row r="14" spans="1:10" x14ac:dyDescent="0.35">
      <c r="A14" s="2" t="s">
        <v>8</v>
      </c>
      <c r="B14" s="2" t="s">
        <v>10</v>
      </c>
      <c r="C14" s="2" t="s">
        <v>19</v>
      </c>
      <c r="E14" s="4">
        <v>31</v>
      </c>
      <c r="F14" s="3">
        <v>1.87</v>
      </c>
      <c r="G14" s="7">
        <f t="shared" si="0"/>
        <v>57.970000000000006</v>
      </c>
      <c r="I14" s="2"/>
    </row>
    <row r="16" spans="1:10" x14ac:dyDescent="0.35">
      <c r="A16" s="6" t="s">
        <v>26</v>
      </c>
      <c r="B16" s="6"/>
    </row>
    <row r="17" spans="1:10" x14ac:dyDescent="0.35">
      <c r="A17" s="5" t="s">
        <v>27</v>
      </c>
    </row>
    <row r="18" spans="1:10" x14ac:dyDescent="0.35">
      <c r="A18" t="s">
        <v>28</v>
      </c>
    </row>
    <row r="19" spans="1:10" x14ac:dyDescent="0.35">
      <c r="A19" s="5" t="s">
        <v>1</v>
      </c>
      <c r="B19" s="5" t="s">
        <v>4</v>
      </c>
      <c r="C19" s="5" t="s">
        <v>5</v>
      </c>
      <c r="D19" s="5" t="s">
        <v>6</v>
      </c>
      <c r="E19" s="5" t="s">
        <v>7</v>
      </c>
      <c r="F19" s="5" t="s">
        <v>37</v>
      </c>
      <c r="G19" s="5" t="s">
        <v>38</v>
      </c>
      <c r="H19" s="5" t="s">
        <v>30</v>
      </c>
      <c r="I19" s="5" t="s">
        <v>39</v>
      </c>
      <c r="J19" s="5" t="s">
        <v>40</v>
      </c>
    </row>
    <row r="20" spans="1:10" x14ac:dyDescent="0.35">
      <c r="A20" s="2" t="s">
        <v>8</v>
      </c>
      <c r="B20" s="2" t="s">
        <v>17</v>
      </c>
      <c r="C20" s="4">
        <v>33</v>
      </c>
      <c r="D20" s="3">
        <v>1.77</v>
      </c>
      <c r="E20" s="3">
        <f>C20*D20</f>
        <v>58.410000000000004</v>
      </c>
      <c r="F20">
        <f>IF(A20="West", 1, 0)</f>
        <v>0</v>
      </c>
      <c r="G20" cm="1">
        <f t="array" ref="G20:G31">IF(B20:B31="Carrot", 1, 0)</f>
        <v>1</v>
      </c>
      <c r="H20" t="b">
        <f>AND(F20=1, G20=1)</f>
        <v>0</v>
      </c>
      <c r="I20">
        <f>IF(H20=TRUE, E20,0)</f>
        <v>0</v>
      </c>
      <c r="J20">
        <f>IF(H20=TRUE, C20, 0)</f>
        <v>0</v>
      </c>
    </row>
    <row r="21" spans="1:10" x14ac:dyDescent="0.35">
      <c r="A21" s="2" t="s">
        <v>8</v>
      </c>
      <c r="B21" s="2" t="s">
        <v>18</v>
      </c>
      <c r="C21" s="4">
        <v>87</v>
      </c>
      <c r="D21" s="3">
        <v>3.49</v>
      </c>
      <c r="E21" s="3">
        <f t="shared" ref="E21:E31" si="1">C21*D21</f>
        <v>303.63</v>
      </c>
      <c r="F21">
        <f t="shared" ref="F21:F31" si="2">IF(A21="West", 1, 0)</f>
        <v>0</v>
      </c>
      <c r="G21">
        <v>0</v>
      </c>
      <c r="H21" t="b">
        <f t="shared" ref="H21:H31" si="3">AND(F21=1, G21=1)</f>
        <v>0</v>
      </c>
      <c r="I21">
        <f t="shared" ref="I21:I31" si="4">IF(H21=TRUE, E21,0)</f>
        <v>0</v>
      </c>
      <c r="J21">
        <f t="shared" ref="J21:J31" si="5">IF(H21=TRUE, C21, 0)</f>
        <v>0</v>
      </c>
    </row>
    <row r="22" spans="1:10" x14ac:dyDescent="0.35">
      <c r="A22" s="2" t="s">
        <v>9</v>
      </c>
      <c r="B22" s="2" t="s">
        <v>19</v>
      </c>
      <c r="C22" s="4">
        <v>58</v>
      </c>
      <c r="D22" s="3">
        <v>1.87</v>
      </c>
      <c r="E22" s="3">
        <f t="shared" si="1"/>
        <v>108.46000000000001</v>
      </c>
      <c r="F22">
        <f t="shared" si="2"/>
        <v>1</v>
      </c>
      <c r="G22">
        <v>0</v>
      </c>
      <c r="H22" t="b">
        <f t="shared" si="3"/>
        <v>0</v>
      </c>
      <c r="I22">
        <f t="shared" si="4"/>
        <v>0</v>
      </c>
      <c r="J22">
        <f t="shared" si="5"/>
        <v>0</v>
      </c>
    </row>
    <row r="23" spans="1:10" x14ac:dyDescent="0.35">
      <c r="A23" s="2" t="s">
        <v>8</v>
      </c>
      <c r="B23" s="2" t="s">
        <v>19</v>
      </c>
      <c r="C23" s="4">
        <v>82</v>
      </c>
      <c r="D23" s="3">
        <v>1.87</v>
      </c>
      <c r="E23" s="3">
        <f t="shared" si="1"/>
        <v>153.34</v>
      </c>
      <c r="F23">
        <f t="shared" si="2"/>
        <v>0</v>
      </c>
      <c r="G23">
        <v>0</v>
      </c>
      <c r="H23" t="b">
        <f t="shared" si="3"/>
        <v>0</v>
      </c>
      <c r="I23">
        <f t="shared" si="4"/>
        <v>0</v>
      </c>
      <c r="J23">
        <f t="shared" si="5"/>
        <v>0</v>
      </c>
    </row>
    <row r="24" spans="1:10" x14ac:dyDescent="0.35">
      <c r="A24" s="2" t="s">
        <v>8</v>
      </c>
      <c r="B24" s="2" t="s">
        <v>20</v>
      </c>
      <c r="C24" s="4">
        <v>38</v>
      </c>
      <c r="D24" s="3">
        <v>2.1800000000000002</v>
      </c>
      <c r="E24" s="3">
        <f t="shared" si="1"/>
        <v>82.84</v>
      </c>
      <c r="F24">
        <f t="shared" si="2"/>
        <v>0</v>
      </c>
      <c r="G24">
        <v>0</v>
      </c>
      <c r="H24" t="b">
        <f t="shared" si="3"/>
        <v>0</v>
      </c>
      <c r="I24">
        <f t="shared" si="4"/>
        <v>0</v>
      </c>
      <c r="J24">
        <f t="shared" si="5"/>
        <v>0</v>
      </c>
    </row>
    <row r="25" spans="1:10" x14ac:dyDescent="0.35">
      <c r="A25" s="2" t="s">
        <v>8</v>
      </c>
      <c r="B25" s="2" t="s">
        <v>17</v>
      </c>
      <c r="C25" s="4">
        <v>54</v>
      </c>
      <c r="D25" s="3">
        <v>1.77</v>
      </c>
      <c r="E25" s="3">
        <f t="shared" si="1"/>
        <v>95.58</v>
      </c>
      <c r="F25">
        <f t="shared" si="2"/>
        <v>0</v>
      </c>
      <c r="G25">
        <v>1</v>
      </c>
      <c r="H25" t="b">
        <f t="shared" si="3"/>
        <v>0</v>
      </c>
      <c r="I25">
        <f t="shared" si="4"/>
        <v>0</v>
      </c>
      <c r="J25">
        <f t="shared" si="5"/>
        <v>0</v>
      </c>
    </row>
    <row r="26" spans="1:10" x14ac:dyDescent="0.35">
      <c r="A26" s="2" t="s">
        <v>8</v>
      </c>
      <c r="B26" s="2" t="s">
        <v>18</v>
      </c>
      <c r="C26" s="4">
        <v>149</v>
      </c>
      <c r="D26" s="3">
        <v>3.49</v>
      </c>
      <c r="E26" s="3">
        <f t="shared" si="1"/>
        <v>520.01</v>
      </c>
      <c r="F26">
        <f t="shared" si="2"/>
        <v>0</v>
      </c>
      <c r="G26">
        <v>0</v>
      </c>
      <c r="H26" t="b">
        <f t="shared" si="3"/>
        <v>0</v>
      </c>
      <c r="I26">
        <f t="shared" si="4"/>
        <v>0</v>
      </c>
      <c r="J26">
        <f t="shared" si="5"/>
        <v>0</v>
      </c>
    </row>
    <row r="27" spans="1:10" x14ac:dyDescent="0.35">
      <c r="A27" s="11" t="s">
        <v>9</v>
      </c>
      <c r="B27" s="11" t="s">
        <v>17</v>
      </c>
      <c r="C27" s="4">
        <v>51</v>
      </c>
      <c r="D27" s="3">
        <v>1.77</v>
      </c>
      <c r="E27" s="3">
        <f t="shared" si="1"/>
        <v>90.27</v>
      </c>
      <c r="F27">
        <f t="shared" si="2"/>
        <v>1</v>
      </c>
      <c r="G27">
        <v>1</v>
      </c>
      <c r="H27" t="b">
        <f t="shared" si="3"/>
        <v>1</v>
      </c>
      <c r="I27" s="9">
        <f>IF(H27=TRUE, E27,0)</f>
        <v>90.27</v>
      </c>
      <c r="J27" s="9">
        <f t="shared" si="5"/>
        <v>51</v>
      </c>
    </row>
    <row r="28" spans="1:10" x14ac:dyDescent="0.35">
      <c r="A28" s="2" t="s">
        <v>8</v>
      </c>
      <c r="B28" s="2" t="s">
        <v>17</v>
      </c>
      <c r="C28" s="4">
        <v>100</v>
      </c>
      <c r="D28" s="3">
        <v>1.77</v>
      </c>
      <c r="E28" s="3">
        <f t="shared" si="1"/>
        <v>177</v>
      </c>
      <c r="F28">
        <f t="shared" si="2"/>
        <v>0</v>
      </c>
      <c r="G28">
        <v>1</v>
      </c>
      <c r="H28" t="b">
        <f t="shared" si="3"/>
        <v>0</v>
      </c>
      <c r="I28">
        <f t="shared" si="4"/>
        <v>0</v>
      </c>
      <c r="J28">
        <f t="shared" si="5"/>
        <v>0</v>
      </c>
    </row>
    <row r="29" spans="1:10" x14ac:dyDescent="0.35">
      <c r="A29" s="2" t="s">
        <v>8</v>
      </c>
      <c r="B29" s="2" t="s">
        <v>21</v>
      </c>
      <c r="C29" s="4">
        <v>28</v>
      </c>
      <c r="D29" s="3">
        <v>1.35</v>
      </c>
      <c r="E29" s="3">
        <f t="shared" si="1"/>
        <v>37.800000000000004</v>
      </c>
      <c r="F29">
        <f t="shared" si="2"/>
        <v>0</v>
      </c>
      <c r="G29">
        <v>0</v>
      </c>
      <c r="H29" t="b">
        <f t="shared" si="3"/>
        <v>0</v>
      </c>
      <c r="I29">
        <f t="shared" si="4"/>
        <v>0</v>
      </c>
      <c r="J29">
        <f t="shared" si="5"/>
        <v>0</v>
      </c>
    </row>
    <row r="30" spans="1:10" x14ac:dyDescent="0.35">
      <c r="A30" s="2" t="s">
        <v>8</v>
      </c>
      <c r="B30" s="2" t="s">
        <v>20</v>
      </c>
      <c r="C30" s="4">
        <v>36</v>
      </c>
      <c r="D30" s="3">
        <v>2.1800000000000002</v>
      </c>
      <c r="E30" s="3">
        <f t="shared" si="1"/>
        <v>78.48</v>
      </c>
      <c r="F30">
        <f t="shared" si="2"/>
        <v>0</v>
      </c>
      <c r="G30">
        <v>0</v>
      </c>
      <c r="H30" t="b">
        <f t="shared" si="3"/>
        <v>0</v>
      </c>
      <c r="I30">
        <f t="shared" si="4"/>
        <v>0</v>
      </c>
      <c r="J30">
        <f t="shared" si="5"/>
        <v>0</v>
      </c>
    </row>
    <row r="31" spans="1:10" x14ac:dyDescent="0.35">
      <c r="A31" s="2" t="s">
        <v>8</v>
      </c>
      <c r="B31" s="2" t="s">
        <v>19</v>
      </c>
      <c r="C31" s="4">
        <v>31</v>
      </c>
      <c r="D31" s="3">
        <v>1.87</v>
      </c>
      <c r="E31" s="3">
        <f t="shared" si="1"/>
        <v>57.970000000000006</v>
      </c>
      <c r="F31">
        <f t="shared" si="2"/>
        <v>0</v>
      </c>
      <c r="G31">
        <v>0</v>
      </c>
      <c r="H31" t="b">
        <f t="shared" si="3"/>
        <v>0</v>
      </c>
      <c r="I31">
        <f t="shared" si="4"/>
        <v>0</v>
      </c>
      <c r="J31">
        <f t="shared" si="5"/>
        <v>0</v>
      </c>
    </row>
    <row r="33" spans="1:9" x14ac:dyDescent="0.35">
      <c r="A33" s="6" t="s">
        <v>29</v>
      </c>
      <c r="B33" s="6"/>
      <c r="F33" s="6" t="s">
        <v>32</v>
      </c>
      <c r="G33" s="6"/>
    </row>
    <row r="34" spans="1:9" x14ac:dyDescent="0.35">
      <c r="A34" s="5" t="s">
        <v>2</v>
      </c>
      <c r="B34" s="5" t="s">
        <v>5</v>
      </c>
      <c r="C34" s="9" t="s">
        <v>30</v>
      </c>
      <c r="D34" s="9" t="s">
        <v>31</v>
      </c>
      <c r="F34" t="s">
        <v>33</v>
      </c>
      <c r="I34" s="10">
        <f>MAX(question1!F2:F13)</f>
        <v>149</v>
      </c>
    </row>
    <row r="35" spans="1:9" x14ac:dyDescent="0.35">
      <c r="A35" s="2" t="s">
        <v>10</v>
      </c>
      <c r="B35" s="4">
        <v>33</v>
      </c>
      <c r="C35" s="9" t="b">
        <f>AND(A35="Boston",B35&gt;20)</f>
        <v>1</v>
      </c>
      <c r="D35" s="9">
        <f>IF(C35=TRUE, question1!H2, 0)</f>
        <v>58.410000000000004</v>
      </c>
      <c r="F35" s="4" t="s">
        <v>34</v>
      </c>
      <c r="I35" s="10">
        <f>MIN(question1!F2:F13)</f>
        <v>28</v>
      </c>
    </row>
    <row r="36" spans="1:9" x14ac:dyDescent="0.35">
      <c r="A36" s="2" t="s">
        <v>10</v>
      </c>
      <c r="B36" s="4">
        <v>87</v>
      </c>
      <c r="C36" s="9" t="b">
        <f t="shared" ref="C36:C46" si="6">AND(A36="Boston",B36&gt;20)</f>
        <v>1</v>
      </c>
      <c r="D36" s="9">
        <f>IF(C36=TRUE, question1!H3, 0)</f>
        <v>303.63</v>
      </c>
    </row>
    <row r="37" spans="1:9" x14ac:dyDescent="0.35">
      <c r="A37" s="2" t="s">
        <v>11</v>
      </c>
      <c r="B37" s="4">
        <v>58</v>
      </c>
      <c r="C37" t="b">
        <f t="shared" si="6"/>
        <v>0</v>
      </c>
      <c r="D37">
        <f>IF(C37=TRUE, question1!H4, 0)</f>
        <v>0</v>
      </c>
      <c r="F37" s="6" t="s">
        <v>35</v>
      </c>
      <c r="G37" s="6"/>
    </row>
    <row r="38" spans="1:9" x14ac:dyDescent="0.35">
      <c r="A38" s="2" t="s">
        <v>12</v>
      </c>
      <c r="B38" s="4">
        <v>82</v>
      </c>
      <c r="C38" t="b">
        <f t="shared" si="6"/>
        <v>0</v>
      </c>
      <c r="D38">
        <f>IF(C38=TRUE, question1!H5, 0)</f>
        <v>0</v>
      </c>
      <c r="F38" t="s">
        <v>36</v>
      </c>
    </row>
    <row r="39" spans="1:9" x14ac:dyDescent="0.35">
      <c r="A39" s="2" t="s">
        <v>10</v>
      </c>
      <c r="B39" s="4">
        <v>38</v>
      </c>
      <c r="C39" s="9" t="b">
        <f t="shared" si="6"/>
        <v>1</v>
      </c>
      <c r="D39" s="9">
        <f>IF(C39=TRUE, question1!H6, 0)</f>
        <v>82.84</v>
      </c>
      <c r="F39" s="5" t="s">
        <v>4</v>
      </c>
      <c r="G39" s="5" t="str">
        <f>question1!H1</f>
        <v>TotalPrice</v>
      </c>
      <c r="H39" s="5" t="s">
        <v>41</v>
      </c>
    </row>
    <row r="40" spans="1:9" x14ac:dyDescent="0.35">
      <c r="A40" s="2" t="s">
        <v>10</v>
      </c>
      <c r="B40" s="4">
        <v>54</v>
      </c>
      <c r="C40" s="9" t="b">
        <f t="shared" si="6"/>
        <v>1</v>
      </c>
      <c r="D40" s="9">
        <f>IF(C40=TRUE, question1!H7, 0)</f>
        <v>95.58</v>
      </c>
      <c r="F40" s="2" t="s">
        <v>17</v>
      </c>
      <c r="G40">
        <f>question1!H2</f>
        <v>58.410000000000004</v>
      </c>
      <c r="H40">
        <f>IF(F40="Carrot", G40, 0)</f>
        <v>58.410000000000004</v>
      </c>
    </row>
    <row r="41" spans="1:9" x14ac:dyDescent="0.35">
      <c r="A41" s="2" t="s">
        <v>10</v>
      </c>
      <c r="B41" s="4">
        <v>149</v>
      </c>
      <c r="C41" s="9" t="b">
        <f t="shared" si="6"/>
        <v>1</v>
      </c>
      <c r="D41" s="9">
        <f>IF(C41=TRUE, question1!H8, 0)</f>
        <v>520.01</v>
      </c>
      <c r="F41" s="2" t="s">
        <v>18</v>
      </c>
      <c r="G41">
        <f>question1!H3</f>
        <v>303.63</v>
      </c>
      <c r="H41">
        <f t="shared" ref="H41:H51" si="7">IF(F41="Carrot", G41, 0)</f>
        <v>0</v>
      </c>
    </row>
    <row r="42" spans="1:9" x14ac:dyDescent="0.35">
      <c r="A42" s="2" t="s">
        <v>11</v>
      </c>
      <c r="B42" s="4">
        <v>51</v>
      </c>
      <c r="C42" t="b">
        <f t="shared" si="6"/>
        <v>0</v>
      </c>
      <c r="D42">
        <f>IF(C42=TRUE, question1!H9, 0)</f>
        <v>0</v>
      </c>
      <c r="F42" s="2" t="s">
        <v>19</v>
      </c>
      <c r="G42">
        <f>question1!H4</f>
        <v>108.46000000000001</v>
      </c>
      <c r="H42">
        <f t="shared" si="7"/>
        <v>0</v>
      </c>
    </row>
    <row r="43" spans="1:9" x14ac:dyDescent="0.35">
      <c r="A43" s="2" t="s">
        <v>12</v>
      </c>
      <c r="B43" s="4">
        <v>100</v>
      </c>
      <c r="C43" t="b">
        <f t="shared" si="6"/>
        <v>0</v>
      </c>
      <c r="D43">
        <f>IF(C43=TRUE, question1!H10, 0)</f>
        <v>0</v>
      </c>
      <c r="F43" s="2" t="s">
        <v>19</v>
      </c>
      <c r="G43">
        <f>question1!H5</f>
        <v>153.34</v>
      </c>
      <c r="H43">
        <f t="shared" si="7"/>
        <v>0</v>
      </c>
    </row>
    <row r="44" spans="1:9" x14ac:dyDescent="0.35">
      <c r="A44" s="2" t="s">
        <v>12</v>
      </c>
      <c r="B44" s="4">
        <v>28</v>
      </c>
      <c r="C44" t="b">
        <f t="shared" si="6"/>
        <v>0</v>
      </c>
      <c r="D44">
        <f>IF(C44=TRUE, question1!H11, 0)</f>
        <v>0</v>
      </c>
      <c r="F44" s="2" t="s">
        <v>20</v>
      </c>
      <c r="G44">
        <f>question1!H6</f>
        <v>82.84</v>
      </c>
      <c r="H44">
        <f t="shared" si="7"/>
        <v>0</v>
      </c>
    </row>
    <row r="45" spans="1:9" x14ac:dyDescent="0.35">
      <c r="A45" s="2" t="s">
        <v>10</v>
      </c>
      <c r="B45" s="4">
        <v>36</v>
      </c>
      <c r="C45" s="9" t="b">
        <f t="shared" si="6"/>
        <v>1</v>
      </c>
      <c r="D45" s="9">
        <f>IF(C45=TRUE, question1!H12, 0)</f>
        <v>78.48</v>
      </c>
      <c r="F45" s="2" t="s">
        <v>17</v>
      </c>
      <c r="G45">
        <f>question1!H7</f>
        <v>95.58</v>
      </c>
      <c r="H45">
        <f t="shared" si="7"/>
        <v>95.58</v>
      </c>
    </row>
    <row r="46" spans="1:9" x14ac:dyDescent="0.35">
      <c r="A46" s="2" t="s">
        <v>10</v>
      </c>
      <c r="B46" s="4">
        <v>31</v>
      </c>
      <c r="C46" s="9" t="b">
        <f t="shared" si="6"/>
        <v>1</v>
      </c>
      <c r="D46" s="9">
        <f>IF(C46=TRUE, question1!H13, 0)</f>
        <v>57.970000000000006</v>
      </c>
      <c r="F46" s="2" t="s">
        <v>18</v>
      </c>
      <c r="G46">
        <f>question1!H8</f>
        <v>520.01</v>
      </c>
      <c r="H46">
        <f t="shared" si="7"/>
        <v>0</v>
      </c>
    </row>
    <row r="47" spans="1:9" x14ac:dyDescent="0.35">
      <c r="F47" s="2" t="s">
        <v>17</v>
      </c>
      <c r="G47">
        <f>question1!H9</f>
        <v>90.27</v>
      </c>
      <c r="H47">
        <f t="shared" si="7"/>
        <v>90.27</v>
      </c>
    </row>
    <row r="48" spans="1:9" x14ac:dyDescent="0.35">
      <c r="F48" s="2" t="s">
        <v>17</v>
      </c>
      <c r="G48">
        <f>question1!H10</f>
        <v>177</v>
      </c>
      <c r="H48">
        <f t="shared" si="7"/>
        <v>177</v>
      </c>
    </row>
    <row r="49" spans="1:8" x14ac:dyDescent="0.35">
      <c r="A49" s="6" t="s">
        <v>42</v>
      </c>
      <c r="B49" s="6"/>
      <c r="F49" s="2" t="s">
        <v>21</v>
      </c>
      <c r="G49">
        <f>question1!H11</f>
        <v>37.800000000000004</v>
      </c>
      <c r="H49">
        <f t="shared" si="7"/>
        <v>0</v>
      </c>
    </row>
    <row r="50" spans="1:8" x14ac:dyDescent="0.35">
      <c r="A50" t="s">
        <v>43</v>
      </c>
      <c r="C50">
        <f>VLOOKUP("Cookies",A52:C63,3, TRUE)</f>
        <v>57.97</v>
      </c>
      <c r="F50" s="2" t="s">
        <v>20</v>
      </c>
      <c r="G50">
        <f>question1!H12</f>
        <v>78.48</v>
      </c>
      <c r="H50">
        <f t="shared" si="7"/>
        <v>0</v>
      </c>
    </row>
    <row r="51" spans="1:8" x14ac:dyDescent="0.35">
      <c r="A51" s="5" t="s">
        <v>3</v>
      </c>
      <c r="B51" s="5" t="s">
        <v>4</v>
      </c>
      <c r="C51" s="5" t="str">
        <f t="shared" ref="C51" si="8">G39</f>
        <v>TotalPrice</v>
      </c>
      <c r="F51" s="2" t="s">
        <v>19</v>
      </c>
      <c r="G51">
        <f>question1!H13</f>
        <v>57.970000000000006</v>
      </c>
      <c r="H51">
        <f t="shared" si="7"/>
        <v>0</v>
      </c>
    </row>
    <row r="52" spans="1:8" x14ac:dyDescent="0.35">
      <c r="A52" s="2" t="s">
        <v>13</v>
      </c>
      <c r="B52" s="2" t="s">
        <v>17</v>
      </c>
      <c r="C52">
        <v>58.41</v>
      </c>
      <c r="H52" s="9">
        <f>SUM(H40:H51)</f>
        <v>421.26</v>
      </c>
    </row>
    <row r="53" spans="1:8" x14ac:dyDescent="0.35">
      <c r="A53" s="2" t="s">
        <v>14</v>
      </c>
      <c r="B53" s="2" t="s">
        <v>18</v>
      </c>
      <c r="C53">
        <v>303.63</v>
      </c>
    </row>
    <row r="54" spans="1:8" x14ac:dyDescent="0.35">
      <c r="A54" s="2" t="s">
        <v>15</v>
      </c>
      <c r="B54" s="2" t="s">
        <v>19</v>
      </c>
      <c r="C54">
        <v>108.46</v>
      </c>
    </row>
    <row r="55" spans="1:8" x14ac:dyDescent="0.35">
      <c r="A55" s="2" t="s">
        <v>44</v>
      </c>
      <c r="B55" s="2" t="s">
        <v>19</v>
      </c>
      <c r="C55">
        <v>153.34</v>
      </c>
    </row>
    <row r="56" spans="1:8" x14ac:dyDescent="0.35">
      <c r="A56" s="2" t="s">
        <v>15</v>
      </c>
      <c r="B56" s="2" t="s">
        <v>20</v>
      </c>
      <c r="C56">
        <v>82.84</v>
      </c>
    </row>
    <row r="57" spans="1:8" x14ac:dyDescent="0.35">
      <c r="A57" s="2" t="s">
        <v>13</v>
      </c>
      <c r="B57" s="2" t="s">
        <v>17</v>
      </c>
      <c r="C57">
        <v>95.58</v>
      </c>
    </row>
    <row r="58" spans="1:8" x14ac:dyDescent="0.35">
      <c r="A58" s="2" t="s">
        <v>14</v>
      </c>
      <c r="B58" s="2" t="s">
        <v>18</v>
      </c>
      <c r="C58">
        <v>520.01</v>
      </c>
    </row>
    <row r="59" spans="1:8" x14ac:dyDescent="0.35">
      <c r="A59" s="2" t="s">
        <v>13</v>
      </c>
      <c r="B59" s="2" t="s">
        <v>17</v>
      </c>
      <c r="C59">
        <v>90.27</v>
      </c>
    </row>
    <row r="60" spans="1:8" x14ac:dyDescent="0.35">
      <c r="A60" s="2" t="s">
        <v>13</v>
      </c>
      <c r="B60" s="2" t="s">
        <v>17</v>
      </c>
      <c r="C60">
        <v>177</v>
      </c>
    </row>
    <row r="61" spans="1:8" x14ac:dyDescent="0.35">
      <c r="A61" s="2" t="s">
        <v>16</v>
      </c>
      <c r="B61" s="2" t="s">
        <v>21</v>
      </c>
      <c r="C61">
        <v>37.799999999999997</v>
      </c>
    </row>
    <row r="62" spans="1:8" x14ac:dyDescent="0.35">
      <c r="A62" s="2" t="s">
        <v>15</v>
      </c>
      <c r="B62" s="2" t="s">
        <v>20</v>
      </c>
      <c r="C62">
        <v>78.48</v>
      </c>
    </row>
    <row r="63" spans="1:8" x14ac:dyDescent="0.35">
      <c r="A63" s="2" t="s">
        <v>15</v>
      </c>
      <c r="B63" s="2" t="s">
        <v>19</v>
      </c>
      <c r="C63">
        <v>57.97</v>
      </c>
    </row>
    <row r="66" spans="1:9" x14ac:dyDescent="0.35">
      <c r="A66" s="6" t="s">
        <v>45</v>
      </c>
      <c r="B66" s="6"/>
      <c r="F66" s="6" t="s">
        <v>48</v>
      </c>
      <c r="G66" s="6"/>
    </row>
    <row r="67" spans="1:9" x14ac:dyDescent="0.35">
      <c r="A67" s="5" t="s">
        <v>4</v>
      </c>
      <c r="B67" s="5" t="s">
        <v>6</v>
      </c>
      <c r="C67" t="s">
        <v>46</v>
      </c>
      <c r="F67" t="s">
        <v>50</v>
      </c>
      <c r="G67" s="9">
        <f>COUNT(I69:I80)</f>
        <v>2</v>
      </c>
    </row>
    <row r="68" spans="1:9" x14ac:dyDescent="0.35">
      <c r="A68" s="2" t="s">
        <v>17</v>
      </c>
      <c r="B68" s="3">
        <v>1.77</v>
      </c>
      <c r="C68" s="3">
        <f>SUM(B69+B74)</f>
        <v>6.98</v>
      </c>
      <c r="F68" s="5" t="s">
        <v>3</v>
      </c>
      <c r="G68" s="5" t="s">
        <v>5</v>
      </c>
    </row>
    <row r="69" spans="1:9" x14ac:dyDescent="0.35">
      <c r="A69" s="2" t="s">
        <v>18</v>
      </c>
      <c r="B69" s="3">
        <v>3.49</v>
      </c>
      <c r="F69" s="2" t="s">
        <v>13</v>
      </c>
      <c r="G69" s="4">
        <v>33</v>
      </c>
      <c r="H69">
        <f>IF(F69="Crackers", G69, 0)</f>
        <v>0</v>
      </c>
    </row>
    <row r="70" spans="1:9" x14ac:dyDescent="0.35">
      <c r="A70" s="2" t="s">
        <v>19</v>
      </c>
      <c r="B70" s="3">
        <v>1.87</v>
      </c>
      <c r="C70" t="s">
        <v>47</v>
      </c>
      <c r="F70" s="11" t="s">
        <v>14</v>
      </c>
      <c r="G70" s="4">
        <v>87</v>
      </c>
      <c r="H70">
        <f t="shared" ref="H70:H80" si="9">IF(F70="Crackers", G70, 0)</f>
        <v>87</v>
      </c>
      <c r="I70" s="9">
        <v>1</v>
      </c>
    </row>
    <row r="71" spans="1:9" x14ac:dyDescent="0.35">
      <c r="A71" s="2" t="s">
        <v>19</v>
      </c>
      <c r="B71" s="3">
        <v>1.87</v>
      </c>
      <c r="C71" s="7">
        <f>AVERAGE(B69,B74)</f>
        <v>3.49</v>
      </c>
      <c r="F71" s="2" t="s">
        <v>15</v>
      </c>
      <c r="G71" s="4">
        <v>58</v>
      </c>
      <c r="H71">
        <f t="shared" si="9"/>
        <v>0</v>
      </c>
    </row>
    <row r="72" spans="1:9" x14ac:dyDescent="0.35">
      <c r="A72" s="2" t="s">
        <v>20</v>
      </c>
      <c r="B72" s="3">
        <v>2.1800000000000002</v>
      </c>
      <c r="F72" s="2" t="s">
        <v>15</v>
      </c>
      <c r="G72" s="4">
        <v>82</v>
      </c>
      <c r="H72">
        <f t="shared" si="9"/>
        <v>0</v>
      </c>
    </row>
    <row r="73" spans="1:9" x14ac:dyDescent="0.35">
      <c r="A73" s="2" t="s">
        <v>17</v>
      </c>
      <c r="B73" s="3">
        <v>1.77</v>
      </c>
      <c r="F73" s="2" t="s">
        <v>15</v>
      </c>
      <c r="G73" s="4">
        <v>38</v>
      </c>
      <c r="H73">
        <f t="shared" si="9"/>
        <v>0</v>
      </c>
    </row>
    <row r="74" spans="1:9" x14ac:dyDescent="0.35">
      <c r="A74" s="2" t="s">
        <v>18</v>
      </c>
      <c r="B74" s="3">
        <v>3.49</v>
      </c>
      <c r="F74" s="2" t="s">
        <v>13</v>
      </c>
      <c r="G74" s="4">
        <v>54</v>
      </c>
      <c r="H74">
        <f t="shared" si="9"/>
        <v>0</v>
      </c>
    </row>
    <row r="75" spans="1:9" x14ac:dyDescent="0.35">
      <c r="A75" s="2" t="s">
        <v>17</v>
      </c>
      <c r="B75" s="3">
        <v>1.77</v>
      </c>
      <c r="F75" s="11" t="s">
        <v>14</v>
      </c>
      <c r="G75" s="4">
        <v>149</v>
      </c>
      <c r="H75">
        <f t="shared" si="9"/>
        <v>149</v>
      </c>
      <c r="I75" s="9">
        <v>1</v>
      </c>
    </row>
    <row r="76" spans="1:9" x14ac:dyDescent="0.35">
      <c r="A76" s="2" t="s">
        <v>17</v>
      </c>
      <c r="B76" s="3">
        <v>1.77</v>
      </c>
      <c r="F76" s="2" t="s">
        <v>13</v>
      </c>
      <c r="G76" s="4">
        <v>51</v>
      </c>
      <c r="H76">
        <f t="shared" si="9"/>
        <v>0</v>
      </c>
    </row>
    <row r="77" spans="1:9" x14ac:dyDescent="0.35">
      <c r="A77" s="2" t="s">
        <v>21</v>
      </c>
      <c r="B77" s="3">
        <v>1.35</v>
      </c>
      <c r="F77" s="2" t="s">
        <v>13</v>
      </c>
      <c r="G77" s="4">
        <v>100</v>
      </c>
      <c r="H77">
        <f t="shared" si="9"/>
        <v>0</v>
      </c>
    </row>
    <row r="78" spans="1:9" x14ac:dyDescent="0.35">
      <c r="A78" s="2" t="s">
        <v>20</v>
      </c>
      <c r="B78" s="3">
        <v>2.1800000000000002</v>
      </c>
      <c r="F78" s="2" t="s">
        <v>16</v>
      </c>
      <c r="G78" s="4">
        <v>28</v>
      </c>
      <c r="H78">
        <f t="shared" si="9"/>
        <v>0</v>
      </c>
    </row>
    <row r="79" spans="1:9" x14ac:dyDescent="0.35">
      <c r="A79" s="2" t="s">
        <v>19</v>
      </c>
      <c r="B79" s="3">
        <v>1.87</v>
      </c>
      <c r="F79" s="2" t="s">
        <v>15</v>
      </c>
      <c r="G79" s="4">
        <v>36</v>
      </c>
      <c r="H79">
        <f t="shared" si="9"/>
        <v>0</v>
      </c>
    </row>
    <row r="80" spans="1:9" x14ac:dyDescent="0.35">
      <c r="F80" s="2" t="s">
        <v>15</v>
      </c>
      <c r="G80" s="4">
        <v>31</v>
      </c>
      <c r="H80">
        <f t="shared" si="9"/>
        <v>0</v>
      </c>
    </row>
    <row r="81" spans="1:9" x14ac:dyDescent="0.35">
      <c r="H81" s="9">
        <f>SUM(H69:H80)</f>
        <v>236</v>
      </c>
      <c r="I81" t="s">
        <v>51</v>
      </c>
    </row>
    <row r="82" spans="1:9" x14ac:dyDescent="0.35">
      <c r="A82" s="6" t="s">
        <v>49</v>
      </c>
      <c r="B82" s="6"/>
    </row>
    <row r="83" spans="1:9" x14ac:dyDescent="0.35">
      <c r="A83" s="5" t="s">
        <v>3</v>
      </c>
      <c r="B83" s="5" t="s">
        <v>6</v>
      </c>
      <c r="C83" s="5" t="s">
        <v>14</v>
      </c>
      <c r="D83" s="5" t="s">
        <v>15</v>
      </c>
      <c r="E83" s="5" t="s">
        <v>52</v>
      </c>
    </row>
    <row r="84" spans="1:9" x14ac:dyDescent="0.35">
      <c r="A84" s="2" t="s">
        <v>13</v>
      </c>
      <c r="B84" s="3">
        <v>1.77</v>
      </c>
      <c r="C84">
        <f>IF(A84="Crackers", B84, 0)</f>
        <v>0</v>
      </c>
      <c r="D84">
        <f>IF(A84="Cookies", B84,0)</f>
        <v>0</v>
      </c>
    </row>
    <row r="85" spans="1:9" x14ac:dyDescent="0.35">
      <c r="A85" s="2" t="s">
        <v>14</v>
      </c>
      <c r="B85" s="3">
        <v>3.49</v>
      </c>
      <c r="C85">
        <f t="shared" ref="C85:C95" si="10">IF(A85="Crackers", B85, 0)</f>
        <v>3.49</v>
      </c>
      <c r="D85">
        <f t="shared" ref="D85:D95" si="11">IF(A85="Cookies", B85,0)</f>
        <v>0</v>
      </c>
    </row>
    <row r="86" spans="1:9" x14ac:dyDescent="0.35">
      <c r="A86" s="2" t="s">
        <v>15</v>
      </c>
      <c r="B86" s="3">
        <v>1.87</v>
      </c>
      <c r="C86">
        <f t="shared" si="10"/>
        <v>0</v>
      </c>
      <c r="D86">
        <f t="shared" si="11"/>
        <v>1.87</v>
      </c>
    </row>
    <row r="87" spans="1:9" x14ac:dyDescent="0.35">
      <c r="A87" s="2" t="s">
        <v>15</v>
      </c>
      <c r="B87" s="3">
        <v>1.87</v>
      </c>
      <c r="C87">
        <f t="shared" si="10"/>
        <v>0</v>
      </c>
      <c r="D87">
        <f t="shared" si="11"/>
        <v>1.87</v>
      </c>
    </row>
    <row r="88" spans="1:9" x14ac:dyDescent="0.35">
      <c r="A88" s="2" t="s">
        <v>15</v>
      </c>
      <c r="B88" s="3">
        <v>2.1800000000000002</v>
      </c>
      <c r="C88">
        <f t="shared" si="10"/>
        <v>0</v>
      </c>
      <c r="D88">
        <f t="shared" si="11"/>
        <v>2.1800000000000002</v>
      </c>
    </row>
    <row r="89" spans="1:9" x14ac:dyDescent="0.35">
      <c r="A89" s="2" t="s">
        <v>13</v>
      </c>
      <c r="B89" s="3">
        <v>1.77</v>
      </c>
      <c r="C89">
        <f t="shared" si="10"/>
        <v>0</v>
      </c>
      <c r="D89">
        <f t="shared" si="11"/>
        <v>0</v>
      </c>
    </row>
    <row r="90" spans="1:9" x14ac:dyDescent="0.35">
      <c r="A90" s="2" t="s">
        <v>14</v>
      </c>
      <c r="B90" s="3">
        <v>3.49</v>
      </c>
      <c r="C90">
        <f t="shared" si="10"/>
        <v>3.49</v>
      </c>
      <c r="D90">
        <f t="shared" si="11"/>
        <v>0</v>
      </c>
    </row>
    <row r="91" spans="1:9" x14ac:dyDescent="0.35">
      <c r="A91" s="2" t="s">
        <v>13</v>
      </c>
      <c r="B91" s="3">
        <v>1.77</v>
      </c>
      <c r="C91">
        <f t="shared" si="10"/>
        <v>0</v>
      </c>
      <c r="D91">
        <f t="shared" si="11"/>
        <v>0</v>
      </c>
    </row>
    <row r="92" spans="1:9" x14ac:dyDescent="0.35">
      <c r="A92" s="2" t="s">
        <v>13</v>
      </c>
      <c r="B92" s="3">
        <v>1.77</v>
      </c>
      <c r="C92">
        <f t="shared" si="10"/>
        <v>0</v>
      </c>
      <c r="D92">
        <f t="shared" si="11"/>
        <v>0</v>
      </c>
    </row>
    <row r="93" spans="1:9" x14ac:dyDescent="0.35">
      <c r="A93" s="2" t="s">
        <v>16</v>
      </c>
      <c r="B93" s="3">
        <v>1.35</v>
      </c>
      <c r="C93">
        <f t="shared" si="10"/>
        <v>0</v>
      </c>
      <c r="D93">
        <f t="shared" si="11"/>
        <v>0</v>
      </c>
    </row>
    <row r="94" spans="1:9" x14ac:dyDescent="0.35">
      <c r="A94" s="2" t="s">
        <v>15</v>
      </c>
      <c r="B94" s="3">
        <v>2.1800000000000002</v>
      </c>
      <c r="C94">
        <f t="shared" si="10"/>
        <v>0</v>
      </c>
      <c r="D94">
        <f t="shared" si="11"/>
        <v>2.1800000000000002</v>
      </c>
    </row>
    <row r="95" spans="1:9" x14ac:dyDescent="0.35">
      <c r="A95" s="2" t="s">
        <v>15</v>
      </c>
      <c r="B95" s="3">
        <v>1.87</v>
      </c>
      <c r="C95">
        <f t="shared" si="10"/>
        <v>0</v>
      </c>
      <c r="D95">
        <f t="shared" si="11"/>
        <v>1.87</v>
      </c>
    </row>
    <row r="96" spans="1:9" x14ac:dyDescent="0.35">
      <c r="C96" s="9">
        <f>AVERAGE(C90)</f>
        <v>3.49</v>
      </c>
      <c r="D96" s="9">
        <f>AVERAGE(D86:D88,D94,D95)</f>
        <v>1.9939999999999998</v>
      </c>
      <c r="E96" s="9">
        <f>AVERAGE(C90,D86,D87,D88,D94,D95)</f>
        <v>2.2433333333333336</v>
      </c>
    </row>
    <row r="98" spans="1:5" x14ac:dyDescent="0.35">
      <c r="A98" s="6" t="s">
        <v>49</v>
      </c>
      <c r="B98" s="6"/>
    </row>
    <row r="99" spans="1:5" x14ac:dyDescent="0.35">
      <c r="A99" s="5" t="s">
        <v>3</v>
      </c>
      <c r="B99" s="5" t="s">
        <v>5</v>
      </c>
      <c r="C99" s="5" t="s">
        <v>6</v>
      </c>
      <c r="D99" s="5" t="s">
        <v>57</v>
      </c>
    </row>
    <row r="100" spans="1:5" x14ac:dyDescent="0.35">
      <c r="A100" s="2" t="s">
        <v>13</v>
      </c>
      <c r="B100" s="4">
        <v>33</v>
      </c>
      <c r="C100" s="3">
        <v>1.77</v>
      </c>
      <c r="D100">
        <f>IF(C100&lt;150, B100, 0)</f>
        <v>33</v>
      </c>
    </row>
    <row r="101" spans="1:5" x14ac:dyDescent="0.35">
      <c r="A101" s="2" t="s">
        <v>13</v>
      </c>
      <c r="B101" s="4">
        <v>54</v>
      </c>
      <c r="C101" s="3">
        <v>1.77</v>
      </c>
      <c r="D101">
        <f t="shared" ref="D101:D103" si="12">IF(C101&lt;150, B101, 0)</f>
        <v>54</v>
      </c>
    </row>
    <row r="102" spans="1:5" x14ac:dyDescent="0.35">
      <c r="A102" s="2" t="s">
        <v>13</v>
      </c>
      <c r="B102" s="4">
        <v>51</v>
      </c>
      <c r="C102" s="3">
        <v>1.77</v>
      </c>
      <c r="D102">
        <f t="shared" si="12"/>
        <v>51</v>
      </c>
    </row>
    <row r="103" spans="1:5" x14ac:dyDescent="0.35">
      <c r="A103" s="2" t="s">
        <v>13</v>
      </c>
      <c r="B103" s="4">
        <v>100</v>
      </c>
      <c r="C103" s="3">
        <v>1.77</v>
      </c>
      <c r="D103">
        <f t="shared" si="12"/>
        <v>100</v>
      </c>
    </row>
    <row r="104" spans="1:5" x14ac:dyDescent="0.35">
      <c r="A104" s="2"/>
      <c r="B104" s="4"/>
      <c r="C104" s="3" t="s">
        <v>54</v>
      </c>
      <c r="D104" s="9">
        <f>COUNT(D100:D103)</f>
        <v>4</v>
      </c>
    </row>
    <row r="105" spans="1:5" x14ac:dyDescent="0.35">
      <c r="C105" t="s">
        <v>53</v>
      </c>
      <c r="D105" s="9">
        <f>SUM(D100:D103)</f>
        <v>238</v>
      </c>
    </row>
    <row r="106" spans="1:5" x14ac:dyDescent="0.35">
      <c r="A106" s="2"/>
      <c r="B106" s="4"/>
      <c r="C106" s="3"/>
    </row>
    <row r="107" spans="1:5" x14ac:dyDescent="0.35">
      <c r="A107" s="6" t="s">
        <v>55</v>
      </c>
      <c r="B107" s="6"/>
    </row>
    <row r="108" spans="1:5" x14ac:dyDescent="0.35">
      <c r="A108" s="5" t="s">
        <v>3</v>
      </c>
      <c r="B108" s="5" t="s">
        <v>5</v>
      </c>
      <c r="C108" s="5" t="s">
        <v>6</v>
      </c>
      <c r="D108" s="5" t="s">
        <v>7</v>
      </c>
      <c r="E108" s="5" t="s">
        <v>56</v>
      </c>
    </row>
    <row r="109" spans="1:5" x14ac:dyDescent="0.35">
      <c r="A109" s="2" t="s">
        <v>13</v>
      </c>
      <c r="B109" s="4">
        <v>33</v>
      </c>
      <c r="C109" s="3">
        <v>1.77</v>
      </c>
      <c r="D109" s="3">
        <f>B109*C109</f>
        <v>58.410000000000004</v>
      </c>
      <c r="E109" s="9">
        <f>IF(C109&gt;100, D109, 0)</f>
        <v>0</v>
      </c>
    </row>
    <row r="110" spans="1:5" x14ac:dyDescent="0.35">
      <c r="A110" s="2" t="s">
        <v>13</v>
      </c>
      <c r="B110" s="4">
        <v>54</v>
      </c>
      <c r="C110" s="3">
        <v>1.77</v>
      </c>
      <c r="D110" s="3">
        <f t="shared" ref="D110:D112" si="13">B110*C110</f>
        <v>95.58</v>
      </c>
      <c r="E110" s="9">
        <f t="shared" ref="E110:E112" si="14">IF(C110&gt;100, D110, 0)</f>
        <v>0</v>
      </c>
    </row>
    <row r="111" spans="1:5" x14ac:dyDescent="0.35">
      <c r="A111" s="2" t="s">
        <v>13</v>
      </c>
      <c r="B111" s="4">
        <v>51</v>
      </c>
      <c r="C111" s="3">
        <v>1.77</v>
      </c>
      <c r="D111" s="3">
        <f t="shared" si="13"/>
        <v>90.27</v>
      </c>
      <c r="E111" s="9">
        <f t="shared" si="14"/>
        <v>0</v>
      </c>
    </row>
    <row r="112" spans="1:5" x14ac:dyDescent="0.35">
      <c r="A112" s="2" t="s">
        <v>13</v>
      </c>
      <c r="B112" s="4">
        <v>100</v>
      </c>
      <c r="C112" s="3">
        <v>1.77</v>
      </c>
      <c r="D112" s="3">
        <f t="shared" si="13"/>
        <v>177</v>
      </c>
      <c r="E112" s="9">
        <f t="shared" si="14"/>
        <v>0</v>
      </c>
    </row>
  </sheetData>
  <autoFilter ref="A2:C14" xr:uid="{4B5F00AF-0F2E-43B5-8D08-74FE9571C5F0}"/>
  <mergeCells count="13">
    <mergeCell ref="A107:B107"/>
    <mergeCell ref="F37:G37"/>
    <mergeCell ref="A49:B49"/>
    <mergeCell ref="A66:B66"/>
    <mergeCell ref="F66:G66"/>
    <mergeCell ref="A82:B82"/>
    <mergeCell ref="A98:B98"/>
    <mergeCell ref="A1:B1"/>
    <mergeCell ref="E1:F1"/>
    <mergeCell ref="I1:J1"/>
    <mergeCell ref="A16:B16"/>
    <mergeCell ref="A33:B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8E47-EEB4-4499-8B4B-63FBA92A7792}">
  <dimension ref="A1:C3"/>
  <sheetViews>
    <sheetView tabSelected="1" workbookViewId="0">
      <selection activeCell="B2" sqref="B2:B3"/>
    </sheetView>
  </sheetViews>
  <sheetFormatPr defaultRowHeight="14.5" x14ac:dyDescent="0.35"/>
  <cols>
    <col min="2" max="2" width="10.08984375" bestFit="1" customWidth="1"/>
  </cols>
  <sheetData>
    <row r="1" spans="1:3" x14ac:dyDescent="0.35">
      <c r="A1" s="5" t="s">
        <v>58</v>
      </c>
      <c r="B1" s="5" t="s">
        <v>39</v>
      </c>
      <c r="C1" s="5" t="s">
        <v>5</v>
      </c>
    </row>
    <row r="2" spans="1:3" x14ac:dyDescent="0.35">
      <c r="A2" t="s">
        <v>10</v>
      </c>
      <c r="B2" s="12">
        <v>1196.92</v>
      </c>
      <c r="C2">
        <v>428</v>
      </c>
    </row>
    <row r="3" spans="1:3" x14ac:dyDescent="0.35">
      <c r="A3" t="s">
        <v>12</v>
      </c>
      <c r="B3" s="12">
        <v>368.14</v>
      </c>
      <c r="C3">
        <v>210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5BE-66E3-45D5-BB75-B3526B20AE2E}">
  <dimension ref="A1:B13"/>
  <sheetViews>
    <sheetView workbookViewId="0">
      <selection activeCell="L5" sqref="L5"/>
    </sheetView>
  </sheetViews>
  <sheetFormatPr defaultRowHeight="14.5" x14ac:dyDescent="0.35"/>
  <cols>
    <col min="1" max="1" width="16.81640625" bestFit="1" customWidth="1"/>
  </cols>
  <sheetData>
    <row r="1" spans="1:2" x14ac:dyDescent="0.35">
      <c r="A1" s="5" t="s">
        <v>3</v>
      </c>
      <c r="B1" s="5" t="s">
        <v>7</v>
      </c>
    </row>
    <row r="2" spans="1:2" x14ac:dyDescent="0.35">
      <c r="A2" s="2" t="s">
        <v>13</v>
      </c>
      <c r="B2" s="12">
        <v>421.26</v>
      </c>
    </row>
    <row r="3" spans="1:2" x14ac:dyDescent="0.35">
      <c r="A3" s="2" t="s">
        <v>14</v>
      </c>
      <c r="B3" s="12">
        <v>823.64</v>
      </c>
    </row>
    <row r="4" spans="1:2" x14ac:dyDescent="0.35">
      <c r="A4" s="2" t="s">
        <v>15</v>
      </c>
      <c r="B4" s="12">
        <v>344.64</v>
      </c>
    </row>
    <row r="5" spans="1:2" x14ac:dyDescent="0.35">
      <c r="A5" s="2" t="s">
        <v>16</v>
      </c>
      <c r="B5" s="12">
        <v>37.800000000000004</v>
      </c>
    </row>
    <row r="6" spans="1:2" x14ac:dyDescent="0.35">
      <c r="A6" s="2"/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question3-1</vt:lpstr>
      <vt:lpstr>question3-2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Gimenez Fluture</dc:creator>
  <cp:lastModifiedBy>Samanta Gimenez Fluture</cp:lastModifiedBy>
  <dcterms:created xsi:type="dcterms:W3CDTF">2015-06-05T18:17:20Z</dcterms:created>
  <dcterms:modified xsi:type="dcterms:W3CDTF">2022-04-28T21:08:46Z</dcterms:modified>
</cp:coreProperties>
</file>