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hillipburnham/Desktop/RScripts/NHBS_BurnhamAnalysis_2015/"/>
    </mc:Choice>
  </mc:AlternateContent>
  <bookViews>
    <workbookView xWindow="4980" yWindow="460" windowWidth="19940" windowHeight="1466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5" i="1" l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Q25" i="1"/>
  <c r="AM25" i="1"/>
  <c r="AP25" i="1"/>
  <c r="AK25" i="1"/>
  <c r="AL25" i="1"/>
  <c r="AD25" i="1"/>
  <c r="AA25" i="1"/>
  <c r="Y25" i="1"/>
  <c r="W25" i="1"/>
  <c r="E25" i="1"/>
  <c r="AQ24" i="1"/>
  <c r="AM24" i="1"/>
  <c r="AP24" i="1"/>
  <c r="AO24" i="1"/>
  <c r="AK24" i="1"/>
  <c r="AL24" i="1"/>
  <c r="AD24" i="1"/>
  <c r="AA24" i="1"/>
  <c r="Y24" i="1"/>
  <c r="W24" i="1"/>
  <c r="E24" i="1"/>
  <c r="AQ23" i="1"/>
  <c r="AM23" i="1"/>
  <c r="AP23" i="1"/>
  <c r="AK23" i="1"/>
  <c r="AL23" i="1"/>
  <c r="AD23" i="1"/>
  <c r="AA23" i="1"/>
  <c r="Y23" i="1"/>
  <c r="W23" i="1"/>
  <c r="E23" i="1"/>
  <c r="AQ22" i="1"/>
  <c r="AM22" i="1"/>
  <c r="AP22" i="1"/>
  <c r="AO22" i="1"/>
  <c r="AK22" i="1"/>
  <c r="AL22" i="1"/>
  <c r="AD22" i="1"/>
  <c r="AA22" i="1"/>
  <c r="Y22" i="1"/>
  <c r="W22" i="1"/>
  <c r="E22" i="1"/>
  <c r="AQ21" i="1"/>
  <c r="AM21" i="1"/>
  <c r="AO21" i="1"/>
  <c r="AK21" i="1"/>
  <c r="AL21" i="1"/>
  <c r="AD21" i="1"/>
  <c r="AA21" i="1"/>
  <c r="Y21" i="1"/>
  <c r="W21" i="1"/>
  <c r="E21" i="1"/>
  <c r="AQ20" i="1"/>
  <c r="AM20" i="1"/>
  <c r="AP20" i="1"/>
  <c r="AO20" i="1"/>
  <c r="AK20" i="1"/>
  <c r="AL20" i="1"/>
  <c r="AD20" i="1"/>
  <c r="AA20" i="1"/>
  <c r="Y20" i="1"/>
  <c r="W20" i="1"/>
  <c r="E20" i="1"/>
  <c r="AQ19" i="1"/>
  <c r="AM19" i="1"/>
  <c r="AO19" i="1"/>
  <c r="AK19" i="1"/>
  <c r="AL19" i="1"/>
  <c r="AD19" i="1"/>
  <c r="AA19" i="1"/>
  <c r="Y19" i="1"/>
  <c r="W19" i="1"/>
  <c r="E19" i="1"/>
  <c r="AQ18" i="1"/>
  <c r="AM18" i="1"/>
  <c r="AP18" i="1"/>
  <c r="AO18" i="1"/>
  <c r="AK18" i="1"/>
  <c r="AL18" i="1"/>
  <c r="AD18" i="1"/>
  <c r="AA18" i="1"/>
  <c r="Y18" i="1"/>
  <c r="W18" i="1"/>
  <c r="E18" i="1"/>
  <c r="AQ17" i="1"/>
  <c r="AM17" i="1"/>
  <c r="AP17" i="1"/>
  <c r="AK17" i="1"/>
  <c r="AD17" i="1"/>
  <c r="AA17" i="1"/>
  <c r="Y17" i="1"/>
  <c r="W17" i="1"/>
  <c r="E17" i="1"/>
  <c r="AQ16" i="1"/>
  <c r="AM16" i="1"/>
  <c r="AP16" i="1"/>
  <c r="AO16" i="1"/>
  <c r="AK16" i="1"/>
  <c r="AL16" i="1"/>
  <c r="AD16" i="1"/>
  <c r="AA16" i="1"/>
  <c r="Y16" i="1"/>
  <c r="W16" i="1"/>
  <c r="E16" i="1"/>
  <c r="AQ15" i="1"/>
  <c r="AM15" i="1"/>
  <c r="AP15" i="1"/>
  <c r="AK15" i="1"/>
  <c r="AD15" i="1"/>
  <c r="AA15" i="1"/>
  <c r="Y15" i="1"/>
  <c r="W15" i="1"/>
  <c r="E15" i="1"/>
  <c r="AQ14" i="1"/>
  <c r="AM14" i="1"/>
  <c r="AP14" i="1"/>
  <c r="AO14" i="1"/>
  <c r="AK14" i="1"/>
  <c r="AL14" i="1"/>
  <c r="AD14" i="1"/>
  <c r="AA14" i="1"/>
  <c r="Y14" i="1"/>
  <c r="W14" i="1"/>
  <c r="E14" i="1"/>
  <c r="AQ13" i="1"/>
  <c r="AM13" i="1"/>
  <c r="AO13" i="1"/>
  <c r="AK13" i="1"/>
  <c r="AL13" i="1"/>
  <c r="AD13" i="1"/>
  <c r="AA13" i="1"/>
  <c r="Y13" i="1"/>
  <c r="W13" i="1"/>
  <c r="E13" i="1"/>
  <c r="AQ12" i="1"/>
  <c r="AM12" i="1"/>
  <c r="AP12" i="1"/>
  <c r="AO12" i="1"/>
  <c r="AK12" i="1"/>
  <c r="AL12" i="1"/>
  <c r="AD12" i="1"/>
  <c r="AA12" i="1"/>
  <c r="Y12" i="1"/>
  <c r="W12" i="1"/>
  <c r="E12" i="1"/>
  <c r="AQ11" i="1"/>
  <c r="AM11" i="1"/>
  <c r="AP11" i="1"/>
  <c r="AK11" i="1"/>
  <c r="AL11" i="1"/>
  <c r="AD11" i="1"/>
  <c r="AA11" i="1"/>
  <c r="Y11" i="1"/>
  <c r="W11" i="1"/>
  <c r="E11" i="1"/>
  <c r="AQ10" i="1"/>
  <c r="AM10" i="1"/>
  <c r="AP10" i="1"/>
  <c r="AO10" i="1"/>
  <c r="AL10" i="1"/>
  <c r="AK10" i="1"/>
  <c r="AR10" i="1"/>
  <c r="AD10" i="1"/>
  <c r="AA10" i="1"/>
  <c r="Y10" i="1"/>
  <c r="W10" i="1"/>
  <c r="E10" i="1"/>
  <c r="AQ9" i="1"/>
  <c r="AM9" i="1"/>
  <c r="AO9" i="1"/>
  <c r="AK9" i="1"/>
  <c r="AL9" i="1"/>
  <c r="AD9" i="1"/>
  <c r="AA9" i="1"/>
  <c r="Y9" i="1"/>
  <c r="W9" i="1"/>
  <c r="E9" i="1"/>
  <c r="AQ8" i="1"/>
  <c r="AM8" i="1"/>
  <c r="AP8" i="1"/>
  <c r="AO8" i="1"/>
  <c r="AL8" i="1"/>
  <c r="AK8" i="1"/>
  <c r="AR8" i="1"/>
  <c r="AD8" i="1"/>
  <c r="AA8" i="1"/>
  <c r="Y8" i="1"/>
  <c r="W8" i="1"/>
  <c r="E8" i="1"/>
  <c r="AQ7" i="1"/>
  <c r="AM7" i="1"/>
  <c r="AP7" i="1"/>
  <c r="AK7" i="1"/>
  <c r="AL7" i="1"/>
  <c r="AD7" i="1"/>
  <c r="AA7" i="1"/>
  <c r="Y7" i="1"/>
  <c r="W7" i="1"/>
  <c r="E7" i="1"/>
  <c r="AQ6" i="1"/>
  <c r="AM6" i="1"/>
  <c r="AP6" i="1"/>
  <c r="AO6" i="1"/>
  <c r="AL6" i="1"/>
  <c r="AK6" i="1"/>
  <c r="AR6" i="1"/>
  <c r="AD6" i="1"/>
  <c r="AA6" i="1"/>
  <c r="Y6" i="1"/>
  <c r="W6" i="1"/>
  <c r="E6" i="1"/>
  <c r="AQ5" i="1"/>
  <c r="AM5" i="1"/>
  <c r="AP5" i="1"/>
  <c r="AK5" i="1"/>
  <c r="AL5" i="1"/>
  <c r="AD5" i="1"/>
  <c r="AA5" i="1"/>
  <c r="Y5" i="1"/>
  <c r="W5" i="1"/>
  <c r="E5" i="1"/>
  <c r="AQ4" i="1"/>
  <c r="AM4" i="1"/>
  <c r="AP4" i="1"/>
  <c r="AO4" i="1"/>
  <c r="AL4" i="1"/>
  <c r="AK4" i="1"/>
  <c r="AR4" i="1"/>
  <c r="AD4" i="1"/>
  <c r="AA4" i="1"/>
  <c r="Y4" i="1"/>
  <c r="W4" i="1"/>
  <c r="E4" i="1"/>
  <c r="AQ3" i="1"/>
  <c r="AM3" i="1"/>
  <c r="AO3" i="1"/>
  <c r="AK3" i="1"/>
  <c r="AL3" i="1"/>
  <c r="AD3" i="1"/>
  <c r="AA3" i="1"/>
  <c r="Y3" i="1"/>
  <c r="W3" i="1"/>
  <c r="E3" i="1"/>
  <c r="AQ2" i="1"/>
  <c r="AM2" i="1"/>
  <c r="AP2" i="1"/>
  <c r="AO2" i="1"/>
  <c r="AL2" i="1"/>
  <c r="AK2" i="1"/>
  <c r="AR2" i="1"/>
  <c r="AD2" i="1"/>
  <c r="AA2" i="1"/>
  <c r="Y2" i="1"/>
  <c r="W2" i="1"/>
  <c r="E2" i="1"/>
  <c r="AR17" i="1"/>
  <c r="AR3" i="1"/>
  <c r="AR7" i="1"/>
  <c r="AR9" i="1"/>
  <c r="AR13" i="1"/>
  <c r="AR21" i="1"/>
  <c r="AR25" i="1"/>
  <c r="AO5" i="1"/>
  <c r="AO7" i="1"/>
  <c r="AO11" i="1"/>
  <c r="AL15" i="1"/>
  <c r="AO15" i="1"/>
  <c r="AL17" i="1"/>
  <c r="AO17" i="1"/>
  <c r="AO23" i="1"/>
  <c r="AO25" i="1"/>
  <c r="AP3" i="1"/>
  <c r="AP9" i="1"/>
  <c r="AR12" i="1"/>
  <c r="AP13" i="1"/>
  <c r="AR14" i="1"/>
  <c r="AR16" i="1"/>
  <c r="AR18" i="1"/>
  <c r="AP19" i="1"/>
  <c r="AR20" i="1"/>
  <c r="AP21" i="1"/>
  <c r="AR22" i="1"/>
  <c r="AR24" i="1"/>
  <c r="AR5" i="1"/>
  <c r="AR11" i="1"/>
  <c r="AR19" i="1"/>
  <c r="AR23" i="1"/>
  <c r="AR15" i="1"/>
</calcChain>
</file>

<file path=xl/sharedStrings.xml><?xml version="1.0" encoding="utf-8"?>
<sst xmlns="http://schemas.openxmlformats.org/spreadsheetml/2006/main" count="818" uniqueCount="356">
  <si>
    <t>[State]</t>
  </si>
  <si>
    <t>[DIS Sheet]</t>
  </si>
  <si>
    <t>[Collection Date]</t>
  </si>
  <si>
    <t>[Live bees rec'd at USDA]</t>
  </si>
  <si>
    <t>[Days in transit]</t>
  </si>
  <si>
    <t>[% alive]</t>
  </si>
  <si>
    <t>[BeekeeperFirstname]</t>
  </si>
  <si>
    <t>[BeekeeperLastname]</t>
  </si>
  <si>
    <t>[Beekeeper Street]</t>
  </si>
  <si>
    <t>[Beekeeper City]</t>
  </si>
  <si>
    <t>[BeekeeperState]</t>
  </si>
  <si>
    <t>[BeekeeperZip]</t>
  </si>
  <si>
    <t>[Beekeeper Email Address]</t>
  </si>
  <si>
    <t>GPS Latitude</t>
  </si>
  <si>
    <t>GPS Longitude</t>
  </si>
  <si>
    <t>Notes</t>
  </si>
  <si>
    <t>[Operation Type]</t>
  </si>
  <si>
    <t>Migratory</t>
  </si>
  <si>
    <t>Stationary</t>
  </si>
  <si>
    <t>[Date Alchohol sample rec'd at USDA]</t>
  </si>
  <si>
    <t>[Date Nosema &amp; Varroa Counts processed]</t>
  </si>
  <si>
    <t>[Turn around time from received date]</t>
  </si>
  <si>
    <t>[Date Tropilaelaps counts processed]</t>
  </si>
  <si>
    <t>[Turn around time from Alcohol received date]</t>
  </si>
  <si>
    <t>[Molecular Analysis processed]</t>
  </si>
  <si>
    <t>[Date Report Sent to State]</t>
  </si>
  <si>
    <t>[Date Report Sent to Beekeeper]</t>
  </si>
  <si>
    <t>[Total Turnaround time from collection date]</t>
  </si>
  <si>
    <t>Partial ReportSent</t>
  </si>
  <si>
    <t>[Sample size]</t>
  </si>
  <si>
    <t>[# mites found]</t>
  </si>
  <si>
    <t>[Bee Weight (100)]</t>
  </si>
  <si>
    <t>[Bee Weight (Remaining)]</t>
  </si>
  <si>
    <t>[Mite Present]</t>
  </si>
  <si>
    <t>[Mite Levels Exceed Threshold]</t>
  </si>
  <si>
    <t>[Nosema load per bee (in millions of spores)]</t>
  </si>
  <si>
    <t>[Total Nosema Spores]</t>
  </si>
  <si>
    <t>[Nosema Present]</t>
  </si>
  <si>
    <t>[Nosema Exceeds Threshold]</t>
  </si>
  <si>
    <t>Trop</t>
  </si>
  <si>
    <t>A. cerana</t>
  </si>
  <si>
    <t>[SBPV percentile]</t>
  </si>
  <si>
    <t>[ABPV percentile]</t>
  </si>
  <si>
    <t>[IAPV percentile]</t>
  </si>
  <si>
    <t>[DWV percentile]</t>
  </si>
  <si>
    <t>[LSV-2 percentile]</t>
  </si>
  <si>
    <t>[CBPV percentile]</t>
  </si>
  <si>
    <t>[KBV percentile]</t>
  </si>
  <si>
    <t>[BQCVpercentage]</t>
  </si>
  <si>
    <t>[BQCV]</t>
  </si>
  <si>
    <t>[NosAPIS]</t>
  </si>
  <si>
    <t>[NCERANAE]</t>
  </si>
  <si>
    <t>   [NceranaePercentage]</t>
  </si>
  <si>
    <t>Sampling County</t>
  </si>
  <si>
    <t>AFB</t>
  </si>
  <si>
    <t>EFB</t>
  </si>
  <si>
    <t>Sacbrood</t>
  </si>
  <si>
    <t>Chalkbrood</t>
  </si>
  <si>
    <t>PMS</t>
  </si>
  <si>
    <t>DWV</t>
  </si>
  <si>
    <t>Black Shiny Bees</t>
  </si>
  <si>
    <t>SHB (adult or larvae)</t>
  </si>
  <si>
    <t>Wax moth (adult or larvae)</t>
  </si>
  <si>
    <t>Queen cells present</t>
  </si>
  <si>
    <t>Drone Laying Queen</t>
  </si>
  <si>
    <t>Queen right</t>
  </si>
  <si>
    <t>Queenless</t>
  </si>
  <si>
    <t># colonies in apiary</t>
  </si>
  <si>
    <t># colonies sampled</t>
  </si>
  <si>
    <t>AMS ID</t>
  </si>
  <si>
    <t>Received Date</t>
  </si>
  <si>
    <t>Submit date</t>
  </si>
  <si>
    <t>Complete Date</t>
  </si>
  <si>
    <t>Description</t>
  </si>
  <si>
    <t>Report Sent to Beekeeper</t>
  </si>
  <si>
    <t>Report Sent to State</t>
  </si>
  <si>
    <t>1-Naphthol
(Insect)</t>
  </si>
  <si>
    <t>2,4 Dimethylaniline
(Insect)</t>
  </si>
  <si>
    <t>2,4 Dimethylphenyl formamide (DMPF)
(Varroa)</t>
  </si>
  <si>
    <t>3-Hydroxycarbofuran
(Insect)</t>
  </si>
  <si>
    <t>4,4 dibromobenzophenone
(Miti)</t>
  </si>
  <si>
    <t>Acephate
(Insect)</t>
  </si>
  <si>
    <t>Acetamiprid
(Neonic)</t>
  </si>
  <si>
    <t>Acetochlor
(Herb)</t>
  </si>
  <si>
    <t>Alachlor
(Herb)</t>
  </si>
  <si>
    <t>Aldicarb
(Insect)</t>
  </si>
  <si>
    <t>Aldicarb sulfone
(Insect)</t>
  </si>
  <si>
    <t>Aldicarb sulfoxide
(Insect)</t>
  </si>
  <si>
    <t>Aldrin
(Insect)</t>
  </si>
  <si>
    <t>Allethrin
(Insect)</t>
  </si>
  <si>
    <t>Amicarbazone
(Insect)</t>
  </si>
  <si>
    <t>Amitraz
(Insect)</t>
  </si>
  <si>
    <t>Atrazine
(Herb)</t>
  </si>
  <si>
    <t>Azinphos methyl
(Insect)</t>
  </si>
  <si>
    <t>Azoxystrobin
(Fung)</t>
  </si>
  <si>
    <t>Bendiocarb
(Insect)</t>
  </si>
  <si>
    <t>Benoxacor
(Herb)</t>
  </si>
  <si>
    <t>BHC alpha
(Insect)</t>
  </si>
  <si>
    <t>Bifenazate
(Miti)</t>
  </si>
  <si>
    <t>Bifenthrin
(Insect)</t>
  </si>
  <si>
    <t>Boscalid
(Fung)</t>
  </si>
  <si>
    <t>Bromuconazole
(Fung)</t>
  </si>
  <si>
    <t>Buprofezin
(Insect)</t>
  </si>
  <si>
    <t>Captan
(Fung)</t>
  </si>
  <si>
    <t>Carbaryl
(Insect)</t>
  </si>
  <si>
    <t>Carbendazim (MBC)
(Fung)</t>
  </si>
  <si>
    <t>Carbofuran
(Insect)</t>
  </si>
  <si>
    <t>Carboxin
(Fung)</t>
  </si>
  <si>
    <t>Carfentrazone ethyl
(Herb)</t>
  </si>
  <si>
    <t>Chlorfenopyr
(Miti)</t>
  </si>
  <si>
    <t>Chlorfenvinphos
(Insect)</t>
  </si>
  <si>
    <t>Chlorferone
(Insect)</t>
  </si>
  <si>
    <t>Chlorothalonil
(Fung)</t>
  </si>
  <si>
    <t>Chlorpropham (CIPC)
(Insect)</t>
  </si>
  <si>
    <t>Chlorpyrifos
(Insect)</t>
  </si>
  <si>
    <t>Chlorpyrifos methyl
(Insect)</t>
  </si>
  <si>
    <t>Clofentezine
(Miti)</t>
  </si>
  <si>
    <t>Clothianidin
(Neonic)</t>
  </si>
  <si>
    <t>Coumaphos
(Varroa)</t>
  </si>
  <si>
    <t>Coumaphos oxon
(Varroa)</t>
  </si>
  <si>
    <t>Cyfluthrin
(Insect)</t>
  </si>
  <si>
    <t>Cyhalothrin total
(Insect)</t>
  </si>
  <si>
    <t>Cypermethrin
(Insect)</t>
  </si>
  <si>
    <t>Cyphenothrin
(Insect)</t>
  </si>
  <si>
    <t>Cyprodinil
(Fung)</t>
  </si>
  <si>
    <t>DDD p,p'
(Insect)</t>
  </si>
  <si>
    <t>DDE p,p’
(Insect)</t>
  </si>
  <si>
    <t>DDT p,p'
(Insect)</t>
  </si>
  <si>
    <t>Deltamethrin
(Insect)</t>
  </si>
  <si>
    <t>Diazinon
(Insect)</t>
  </si>
  <si>
    <t>Dichlorvos (DDVP)
(Insect)</t>
  </si>
  <si>
    <t>Dicloran
(Fung)</t>
  </si>
  <si>
    <t>Dicofol
(Insect)</t>
  </si>
  <si>
    <t>Dieldrin
(Insect)</t>
  </si>
  <si>
    <t>Difenoconazole
(Fung)</t>
  </si>
  <si>
    <t>Diflubenzuron
(IGR)</t>
  </si>
  <si>
    <t>Dimethenamid
(Herb)</t>
  </si>
  <si>
    <t>Dimethoate
(Insect)</t>
  </si>
  <si>
    <t>Dimethomorph
(Fung)</t>
  </si>
  <si>
    <t>Dinotefuran
(Neonic)</t>
  </si>
  <si>
    <t>Diphenamid
(Fung)</t>
  </si>
  <si>
    <t>Endosulfan I
(Insect)</t>
  </si>
  <si>
    <t>Endosulfan II
(Insect)</t>
  </si>
  <si>
    <t>Endosulfan sulfate
(Insect)</t>
  </si>
  <si>
    <t>Endrin
(Insect)</t>
  </si>
  <si>
    <t>Epoxiconazole
(Fung)</t>
  </si>
  <si>
    <t>Esfenvalerate
(Insect)</t>
  </si>
  <si>
    <t>Ethion
(Insect)</t>
  </si>
  <si>
    <t>Ethofumesate
(Herb)</t>
  </si>
  <si>
    <t>Etoxazole
(Miti)</t>
  </si>
  <si>
    <t>Etridiazole
(Fung)</t>
  </si>
  <si>
    <t>Famoxadone
(Fung)</t>
  </si>
  <si>
    <t>Fenamidone
(Fung)</t>
  </si>
  <si>
    <t>Fenbuconazole
(Fung)</t>
  </si>
  <si>
    <t>Fenhexamid
(Fung)</t>
  </si>
  <si>
    <t>Fenoxaprop-ethyl
(Herb)</t>
  </si>
  <si>
    <t>Fenpropathrin
(Insect)</t>
  </si>
  <si>
    <t>Fenpyroximate
(Insect)</t>
  </si>
  <si>
    <t>Fenthion
(Insect)</t>
  </si>
  <si>
    <t>Fipronil
(Insect)</t>
  </si>
  <si>
    <t>Flonicamid
(Insect)</t>
  </si>
  <si>
    <t>Flubendiamide
(new 6/25/14)</t>
  </si>
  <si>
    <t>Fludioxonil
(Fung)</t>
  </si>
  <si>
    <t>Fluoxastrobin
(Fung)</t>
  </si>
  <si>
    <t>Fluridone
(Herb)</t>
  </si>
  <si>
    <t>Flutolanil
(Fung)</t>
  </si>
  <si>
    <t>Fluvalinate
(Varroa)</t>
  </si>
  <si>
    <t>Heptachlor
(Insect)</t>
  </si>
  <si>
    <t>Heptachlor epoxide
(Insect)</t>
  </si>
  <si>
    <t>Hexachlorobenzene (HCB)
(Fung)</t>
  </si>
  <si>
    <t>Hexythiazox
(Fung)</t>
  </si>
  <si>
    <t>Hydroprene
(IGR)</t>
  </si>
  <si>
    <t>Hydroxychlorothalonil
(Fung)</t>
  </si>
  <si>
    <t>Imazalil
(Fung)</t>
  </si>
  <si>
    <t>Imidacloprid
(Neonic)</t>
  </si>
  <si>
    <t>Imidacloprid 5-hydroxy
(Neonic)</t>
  </si>
  <si>
    <t>Imidacloprid olefin
(Neonic)</t>
  </si>
  <si>
    <t>Indoxacarb
(Insect)</t>
  </si>
  <si>
    <t>Iprodione
(Fung)</t>
  </si>
  <si>
    <t>Lindane
(Insect)</t>
  </si>
  <si>
    <t>Linuron
(Herb)</t>
  </si>
  <si>
    <t>Malathion
(Insect)</t>
  </si>
  <si>
    <t>Metalaxyl
(Fung)</t>
  </si>
  <si>
    <t>Methamidophos
(Insect)</t>
  </si>
  <si>
    <t>Methidathion
(Insect)</t>
  </si>
  <si>
    <t>Methomyl
(Insect)</t>
  </si>
  <si>
    <t>Methoxyfenozide
(IGR)</t>
  </si>
  <si>
    <t>Metolachlor
(Herb)</t>
  </si>
  <si>
    <t>Metribuzin
(Herb)</t>
  </si>
  <si>
    <t>MGK-264
(Insect)</t>
  </si>
  <si>
    <t>MGK-326
(Insect)</t>
  </si>
  <si>
    <t>Myclobutanil
(Fung)</t>
  </si>
  <si>
    <t>Norflurazon
(Herb)</t>
  </si>
  <si>
    <t>Oxamyl
(Insect)</t>
  </si>
  <si>
    <t>Oxyfluorfen
(Herb)</t>
  </si>
  <si>
    <t>Paradichlorobenzene
(Insect)</t>
  </si>
  <si>
    <t>Parathion methyl
(Insect)</t>
  </si>
  <si>
    <t>Pendimethalin
(Herb)</t>
  </si>
  <si>
    <t>Permethrin total
(Insect)</t>
  </si>
  <si>
    <t>Phenothrin
(Insect)</t>
  </si>
  <si>
    <t>Phorate
(Insect)</t>
  </si>
  <si>
    <t>Phosalone
(Insect)</t>
  </si>
  <si>
    <t>Phosmet
(Insect)</t>
  </si>
  <si>
    <t>Piperonyl butoxide
(Insect)</t>
  </si>
  <si>
    <t>Pirimiphos methyl
(Insect)</t>
  </si>
  <si>
    <t>Prallethrin
(Insect)</t>
  </si>
  <si>
    <t>Profenofos
(Insect)</t>
  </si>
  <si>
    <t>Pronamide
(Herb)</t>
  </si>
  <si>
    <t>Propachlor
(Herb)</t>
  </si>
  <si>
    <t>Propanil
(Herb)</t>
  </si>
  <si>
    <t>Propargite
(Miti)</t>
  </si>
  <si>
    <t>Propazine
(Herb)</t>
  </si>
  <si>
    <t>Propetamphos
(Insect)</t>
  </si>
  <si>
    <t>Propham
(Herb)</t>
  </si>
  <si>
    <t>Propiconazole
(Fung)</t>
  </si>
  <si>
    <t>Pymetrozine
(Insect)</t>
  </si>
  <si>
    <t>Pyraclostrobin
(Fung)</t>
  </si>
  <si>
    <t>Pyrethrins
(Insect)</t>
  </si>
  <si>
    <t>Pyridaben
(Insect)</t>
  </si>
  <si>
    <t>Pyrimethanil
(Fung)</t>
  </si>
  <si>
    <t>Pyriproxyfen
(IGR)</t>
  </si>
  <si>
    <t>Quinoxyfen
(Fung)</t>
  </si>
  <si>
    <t>Quintozene (PCNB)
(Fung)</t>
  </si>
  <si>
    <t>Resmethrin total
(Insect)</t>
  </si>
  <si>
    <t>Sethoxydim
(Herb)</t>
  </si>
  <si>
    <t>Simazine
(Herb)</t>
  </si>
  <si>
    <t>Spinosad
(Insect)</t>
  </si>
  <si>
    <t>Spirodiclofen
(Miti)</t>
  </si>
  <si>
    <t>Spiromesifen
(Insect)</t>
  </si>
  <si>
    <t>Tebuconazole
(Fung)</t>
  </si>
  <si>
    <t>Tebufenozide
(IGR)</t>
  </si>
  <si>
    <t>Tebuthiuron
(Herb)</t>
  </si>
  <si>
    <t>Tefluthrin
(Insect)</t>
  </si>
  <si>
    <t>Tetrachlorvinphos
(Insect)</t>
  </si>
  <si>
    <t>Tetraconazole
(Fung)</t>
  </si>
  <si>
    <t>Tetradifon
(Miti)</t>
  </si>
  <si>
    <t>Tetramethrin
(Insect)</t>
  </si>
  <si>
    <t>Thiabendazole
(Fung)</t>
  </si>
  <si>
    <t>Thiacloprid
(Neonic)</t>
  </si>
  <si>
    <t>Thiamethoxam
(Neonic)</t>
  </si>
  <si>
    <t>THPI
(Fung)</t>
  </si>
  <si>
    <t>Thymol
(Insect)</t>
  </si>
  <si>
    <t>Triadimefon
(Fung)</t>
  </si>
  <si>
    <t>Triadimenol
(Fung)</t>
  </si>
  <si>
    <t>Tribufos (DEF)
(Insect)</t>
  </si>
  <si>
    <t>Trifloxystrobin
(Fung)</t>
  </si>
  <si>
    <t>Triflumizole
(Fung)</t>
  </si>
  <si>
    <t>Trifluralin
(Herb)</t>
  </si>
  <si>
    <t>Triticonazole
(Fung)</t>
  </si>
  <si>
    <t>Vinclozolin
(Fung)</t>
  </si>
  <si>
    <t>[Beekeeper Phone Number]</t>
  </si>
  <si>
    <t>[SBPV Presence]</t>
  </si>
  <si>
    <t>[SBPV Copies Per Bee]</t>
  </si>
  <si>
    <t>[ABPV Presence]</t>
  </si>
  <si>
    <t>[ABPV Copies Per Bee]</t>
  </si>
  <si>
    <t>[IAPV Presence]</t>
  </si>
  <si>
    <t>[IAPV Copies Per Bee]</t>
  </si>
  <si>
    <t>[DWV Presence]</t>
  </si>
  <si>
    <t>[DWV Copies Per Bee]</t>
  </si>
  <si>
    <t>[LSV-2 Persence]</t>
  </si>
  <si>
    <t>[LSV-2 Copies Per Bee]</t>
  </si>
  <si>
    <t>[CBPV Presence]</t>
  </si>
  <si>
    <t>[CBPV Copies Per Bee]</t>
  </si>
  <si>
    <t>[KBV Presence]</t>
  </si>
  <si>
    <t>[KBV Copies Per Bee]</t>
  </si>
  <si>
    <t>[BQCV Copies Per Bee]</t>
  </si>
  <si>
    <t>.</t>
  </si>
  <si>
    <t>0</t>
  </si>
  <si>
    <t>below 30</t>
  </si>
  <si>
    <t>1</t>
  </si>
  <si>
    <t>Franklin</t>
  </si>
  <si>
    <t>Honey Production</t>
  </si>
  <si>
    <t>Mike</t>
  </si>
  <si>
    <t>Queen Production</t>
  </si>
  <si>
    <t>Orange</t>
  </si>
  <si>
    <t>Honey Production, Nuc. Production</t>
  </si>
  <si>
    <t>Greg</t>
  </si>
  <si>
    <t>White</t>
  </si>
  <si>
    <t>Fred</t>
  </si>
  <si>
    <t>Ross</t>
  </si>
  <si>
    <t>Palmer</t>
  </si>
  <si>
    <t>St. Albans</t>
  </si>
  <si>
    <t>VT</t>
  </si>
  <si>
    <t>802-324-1427</t>
  </si>
  <si>
    <t>Josh</t>
  </si>
  <si>
    <t>VT-01-2015</t>
  </si>
  <si>
    <t>2770 Loop Rd.</t>
  </si>
  <si>
    <t>Westfield</t>
  </si>
  <si>
    <t>802-673-7366</t>
  </si>
  <si>
    <t>jwhite@northwoodsapiaries.com</t>
  </si>
  <si>
    <t>Orleans</t>
  </si>
  <si>
    <t>VT-02-2015</t>
  </si>
  <si>
    <t>244 Forest Dr.</t>
  </si>
  <si>
    <t>820--324-1427</t>
  </si>
  <si>
    <t>mpalmer@together.net</t>
  </si>
  <si>
    <t>VT-03-2015</t>
  </si>
  <si>
    <t>Vittum</t>
  </si>
  <si>
    <t>426 West St.</t>
  </si>
  <si>
    <t>Cornwall</t>
  </si>
  <si>
    <t>802-273-2186</t>
  </si>
  <si>
    <t>greg@shoreham.net</t>
  </si>
  <si>
    <t>Addison</t>
  </si>
  <si>
    <t>VT-04-2015</t>
  </si>
  <si>
    <t>VT-05-2015</t>
  </si>
  <si>
    <t>VT-06-2015</t>
  </si>
  <si>
    <t>Chas</t>
  </si>
  <si>
    <t>Mraz</t>
  </si>
  <si>
    <t>504 Washington St. Ext</t>
  </si>
  <si>
    <t>Middlebury</t>
  </si>
  <si>
    <t>802-771-7351</t>
  </si>
  <si>
    <t>cva@together.net</t>
  </si>
  <si>
    <t>Honey Production, Venom Extraction</t>
  </si>
  <si>
    <t>VT-07-2015</t>
  </si>
  <si>
    <t>Drutchas</t>
  </si>
  <si>
    <t>18 Norton Rd.</t>
  </si>
  <si>
    <t>Worcester</t>
  </si>
  <si>
    <t>802-760-9433</t>
  </si>
  <si>
    <t>stinger@beehavenhoneyfarm.com</t>
  </si>
  <si>
    <t>Chittenden</t>
  </si>
  <si>
    <t>VT-08-2015</t>
  </si>
  <si>
    <t>2770 Loop Road</t>
  </si>
  <si>
    <t>Honey Production, Migratory</t>
  </si>
  <si>
    <t>VT-09-2015</t>
  </si>
  <si>
    <t>Merriam</t>
  </si>
  <si>
    <t>4683 VT Rt. 12</t>
  </si>
  <si>
    <t>Braintree</t>
  </si>
  <si>
    <t>480-209-2098</t>
  </si>
  <si>
    <t>westmeadowapiary@aol.com</t>
  </si>
  <si>
    <t>VT-10-2015</t>
  </si>
  <si>
    <t>VT-11-2015</t>
  </si>
  <si>
    <t>VT-12-2015</t>
  </si>
  <si>
    <t>Willard</t>
  </si>
  <si>
    <t>19 Birch Rd.</t>
  </si>
  <si>
    <t>Fairfax</t>
  </si>
  <si>
    <t>802-849-9884</t>
  </si>
  <si>
    <t>michaelwillard@comcast.net</t>
  </si>
  <si>
    <t>VT-13-2015</t>
  </si>
  <si>
    <t>Pollination, Nucs., Migratory</t>
  </si>
  <si>
    <t>VT-14-2015</t>
  </si>
  <si>
    <t>VT-15-2015</t>
  </si>
  <si>
    <t>Conrad</t>
  </si>
  <si>
    <t>PO Box 443</t>
  </si>
  <si>
    <t>802-349-4279</t>
  </si>
  <si>
    <t>dancingbhoney@gmail.com</t>
  </si>
  <si>
    <t>Honey Production, Nuc. Production, Wax Production, Pollination</t>
  </si>
  <si>
    <t>VT-16-2015</t>
  </si>
  <si>
    <t>VT-17-2015</t>
  </si>
  <si>
    <t>Queen Production, Cell Builder</t>
  </si>
  <si>
    <t>VT-18-2015</t>
  </si>
  <si>
    <t>VT-19-2015</t>
  </si>
  <si>
    <t>VT-20-2015</t>
  </si>
  <si>
    <t>VT-21-2015</t>
  </si>
  <si>
    <t>VT-22-2015</t>
  </si>
  <si>
    <t>VT-23-2015</t>
  </si>
  <si>
    <t>VT-24-2015</t>
  </si>
  <si>
    <t>Mite load per 100 bees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</si>
</sst>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"/>
    <numFmt numFmtId="165" formatCode="0.0"/>
    <numFmt numFmtId="166" formatCode="[$-409]d\-mmm\-yy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D7FDF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1E2C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14" fontId="1" fillId="3" borderId="2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14" fontId="1" fillId="5" borderId="3" xfId="0" applyNumberFormat="1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0" fontId="1" fillId="6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4" xfId="0" applyBorder="1"/>
    <xf numFmtId="1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/>
    <xf numFmtId="14" fontId="0" fillId="0" borderId="0" xfId="0" applyNumberFormat="1" applyFill="1" applyBorder="1"/>
    <xf numFmtId="14" fontId="0" fillId="0" borderId="0" xfId="0" applyNumberFormat="1" applyFill="1"/>
    <xf numFmtId="14" fontId="0" fillId="0" borderId="0" xfId="0" applyNumberFormat="1"/>
    <xf numFmtId="0" fontId="1" fillId="10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 applyProtection="1">
      <alignment horizontal="center" vertical="center" wrapText="1"/>
    </xf>
    <xf numFmtId="0" fontId="2" fillId="12" borderId="3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/>
    </xf>
    <xf numFmtId="166" fontId="2" fillId="2" borderId="3" xfId="0" applyNumberFormat="1" applyFont="1" applyFill="1" applyBorder="1" applyAlignment="1" applyProtection="1">
      <alignment horizontal="center" vertical="center"/>
    </xf>
    <xf numFmtId="0" fontId="1" fillId="13" borderId="6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/>
    </xf>
    <xf numFmtId="1" fontId="1" fillId="13" borderId="5" xfId="0" applyNumberFormat="1" applyFont="1" applyFill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0" fontId="2" fillId="2" borderId="3" xfId="0" applyFont="1" applyFill="1" applyBorder="1" applyAlignment="1" applyProtection="1">
      <alignment horizontal="center" vertical="center" wrapText="1"/>
    </xf>
    <xf numFmtId="14" fontId="2" fillId="2" borderId="3" xfId="0" applyNumberFormat="1" applyFont="1" applyFill="1" applyBorder="1" applyAlignment="1" applyProtection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1" fontId="1" fillId="4" borderId="7" xfId="0" applyNumberFormat="1" applyFont="1" applyFill="1" applyBorder="1" applyAlignment="1">
      <alignment horizontal="center" vertical="center" wrapText="1"/>
    </xf>
    <xf numFmtId="0" fontId="1" fillId="5" borderId="9" xfId="0" applyNumberFormat="1" applyFont="1" applyFill="1" applyBorder="1" applyAlignment="1">
      <alignment horizontal="center" vertical="center" wrapText="1"/>
    </xf>
    <xf numFmtId="0" fontId="1" fillId="6" borderId="4" xfId="0" applyNumberFormat="1" applyFont="1" applyFill="1" applyBorder="1" applyAlignment="1">
      <alignment horizontal="center" vertical="center" wrapText="1"/>
    </xf>
    <xf numFmtId="165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right"/>
    </xf>
    <xf numFmtId="0" fontId="0" fillId="0" borderId="0" xfId="0" applyNumberFormat="1" applyBorder="1"/>
    <xf numFmtId="14" fontId="0" fillId="0" borderId="0" xfId="0" applyNumberFormat="1" applyBorder="1" applyAlignment="1">
      <alignment horizontal="right" vertical="center"/>
    </xf>
    <xf numFmtId="1" fontId="0" fillId="0" borderId="8" xfId="0" applyNumberFormat="1" applyBorder="1" applyAlignment="1">
      <alignment horizontal="center" vertical="center"/>
    </xf>
    <xf numFmtId="0" fontId="0" fillId="0" borderId="0" xfId="0" applyNumberFormat="1" applyFill="1" applyBorder="1"/>
    <xf numFmtId="0" fontId="3" fillId="0" borderId="0" xfId="1" applyFill="1" applyBorder="1"/>
  </cellXfs>
  <cellStyles count="1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/>
    <cellStyle name="Normal" xfId="0" builtinId="0"/>
  </cellStyles>
  <dxfs count="4"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burnham/Desktop/NHBS_2015_DataSub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S2">
            <v>4.8753462603878122</v>
          </cell>
        </row>
        <row r="3">
          <cell r="S3">
            <v>0.41994750656167978</v>
          </cell>
        </row>
        <row r="4">
          <cell r="S4">
            <v>3.4988412514484355</v>
          </cell>
        </row>
        <row r="5">
          <cell r="S5">
            <v>0.17693920335429769</v>
          </cell>
        </row>
        <row r="6">
          <cell r="S6">
            <v>6.0768245838668387</v>
          </cell>
        </row>
        <row r="7">
          <cell r="S7">
            <v>3.7820512820512819</v>
          </cell>
        </row>
        <row r="8">
          <cell r="S8">
            <v>2.904709748083242</v>
          </cell>
        </row>
        <row r="9">
          <cell r="S9">
            <v>8.0475206611570247</v>
          </cell>
        </row>
        <row r="10">
          <cell r="S10">
            <v>1.4170808856755535</v>
          </cell>
        </row>
        <row r="11">
          <cell r="S11">
            <v>2.3318938926588531</v>
          </cell>
        </row>
        <row r="12">
          <cell r="S12">
            <v>2.8161925601750548</v>
          </cell>
        </row>
        <row r="13">
          <cell r="S13">
            <v>1.0942408376963353</v>
          </cell>
        </row>
        <row r="14">
          <cell r="S14">
            <v>6.1883859167809785</v>
          </cell>
        </row>
        <row r="15">
          <cell r="S15">
            <v>4.123636363636364</v>
          </cell>
        </row>
        <row r="16">
          <cell r="S16">
            <v>5.7257838090781483</v>
          </cell>
        </row>
        <row r="17">
          <cell r="S17">
            <v>0.33805537669027685</v>
          </cell>
        </row>
        <row r="18">
          <cell r="S18">
            <v>8.1532416502946972E-2</v>
          </cell>
        </row>
        <row r="19">
          <cell r="S19">
            <v>4.1004536616979923</v>
          </cell>
        </row>
        <row r="20">
          <cell r="S20">
            <v>3.8846549948506683</v>
          </cell>
        </row>
        <row r="21">
          <cell r="S21">
            <v>1.6709777547853077</v>
          </cell>
        </row>
        <row r="22">
          <cell r="S22">
            <v>3.5588785046728972</v>
          </cell>
        </row>
        <row r="23">
          <cell r="S23">
            <v>9.5334728033472818</v>
          </cell>
        </row>
        <row r="24">
          <cell r="S24">
            <v>4.750830564784053</v>
          </cell>
        </row>
        <row r="25">
          <cell r="S25">
            <v>6.0447522642514659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jwhite@northwoodsapiaries.com" TargetMode="External"/><Relationship Id="rId20" Type="http://schemas.openxmlformats.org/officeDocument/2006/relationships/hyperlink" Target="mailto:michaelwillard@comcast.net" TargetMode="External"/><Relationship Id="rId21" Type="http://schemas.openxmlformats.org/officeDocument/2006/relationships/hyperlink" Target="mailto:dancingbhoney@gmail.com" TargetMode="External"/><Relationship Id="rId22" Type="http://schemas.openxmlformats.org/officeDocument/2006/relationships/hyperlink" Target="mailto:cva@together.net" TargetMode="External"/><Relationship Id="rId23" Type="http://schemas.openxmlformats.org/officeDocument/2006/relationships/hyperlink" Target="mailto:mpalmer@together.net" TargetMode="External"/><Relationship Id="rId24" Type="http://schemas.openxmlformats.org/officeDocument/2006/relationships/hyperlink" Target="mailto:cva@together.net" TargetMode="External"/><Relationship Id="rId10" Type="http://schemas.openxmlformats.org/officeDocument/2006/relationships/hyperlink" Target="mailto:westmeadowapiary@aol.com" TargetMode="External"/><Relationship Id="rId11" Type="http://schemas.openxmlformats.org/officeDocument/2006/relationships/hyperlink" Target="mailto:westmeadowapiary@aol.com" TargetMode="External"/><Relationship Id="rId12" Type="http://schemas.openxmlformats.org/officeDocument/2006/relationships/hyperlink" Target="mailto:westmeadowapiary@aol.com" TargetMode="External"/><Relationship Id="rId13" Type="http://schemas.openxmlformats.org/officeDocument/2006/relationships/hyperlink" Target="mailto:westmeadowapiary@aol.com" TargetMode="External"/><Relationship Id="rId14" Type="http://schemas.openxmlformats.org/officeDocument/2006/relationships/hyperlink" Target="mailto:jwhite@northwoodsapiaries.com" TargetMode="External"/><Relationship Id="rId15" Type="http://schemas.openxmlformats.org/officeDocument/2006/relationships/hyperlink" Target="mailto:mpalmer@together.net" TargetMode="External"/><Relationship Id="rId16" Type="http://schemas.openxmlformats.org/officeDocument/2006/relationships/hyperlink" Target="mailto:greg@shoreham.net" TargetMode="External"/><Relationship Id="rId17" Type="http://schemas.openxmlformats.org/officeDocument/2006/relationships/hyperlink" Target="mailto:cva@together.net" TargetMode="External"/><Relationship Id="rId18" Type="http://schemas.openxmlformats.org/officeDocument/2006/relationships/hyperlink" Target="mailto:cva@together.net" TargetMode="External"/><Relationship Id="rId19" Type="http://schemas.openxmlformats.org/officeDocument/2006/relationships/hyperlink" Target="mailto:cva@together.net" TargetMode="External"/><Relationship Id="rId1" Type="http://schemas.openxmlformats.org/officeDocument/2006/relationships/hyperlink" Target="mailto:mpalmer@together.net" TargetMode="External"/><Relationship Id="rId2" Type="http://schemas.openxmlformats.org/officeDocument/2006/relationships/hyperlink" Target="mailto:jwhite@northwoodsapiaries.com" TargetMode="External"/><Relationship Id="rId3" Type="http://schemas.openxmlformats.org/officeDocument/2006/relationships/hyperlink" Target="mailto:stinger@beehavenhoneyfarm.com" TargetMode="External"/><Relationship Id="rId4" Type="http://schemas.openxmlformats.org/officeDocument/2006/relationships/hyperlink" Target="mailto:jwhite@northwoodsapiaries.com" TargetMode="External"/><Relationship Id="rId5" Type="http://schemas.openxmlformats.org/officeDocument/2006/relationships/hyperlink" Target="mailto:jwhite@northwoodsapiaries.com" TargetMode="External"/><Relationship Id="rId6" Type="http://schemas.openxmlformats.org/officeDocument/2006/relationships/hyperlink" Target="mailto:westmeadowapiary@aol.com" TargetMode="External"/><Relationship Id="rId7" Type="http://schemas.openxmlformats.org/officeDocument/2006/relationships/hyperlink" Target="mailto:jwhite@northwoodsapiaries.com" TargetMode="External"/><Relationship Id="rId8" Type="http://schemas.openxmlformats.org/officeDocument/2006/relationships/hyperlink" Target="mailto:westmeadowapiary@a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25"/>
  <sheetViews>
    <sheetView tabSelected="1" topLeftCell="G1" workbookViewId="0">
      <pane xSplit="2" topLeftCell="AF1" activePane="topRight" state="frozen"/>
      <selection activeCell="G1" sqref="G1"/>
      <selection pane="topRight" activeCell="AK2" sqref="AK2"/>
    </sheetView>
  </sheetViews>
  <sheetFormatPr baseColWidth="10" defaultColWidth="8.83203125" defaultRowHeight="15" x14ac:dyDescent="0.2"/>
  <cols>
    <col min="1" max="1" width="11.5" bestFit="1" customWidth="1"/>
    <col min="2" max="2" width="8.83203125" customWidth="1"/>
    <col min="3" max="3" width="15.33203125" customWidth="1"/>
    <col min="4" max="4" width="14.5" customWidth="1"/>
    <col min="5" max="5" width="8.83203125" customWidth="1"/>
    <col min="6" max="6" width="13.33203125" customWidth="1"/>
    <col min="7" max="7" width="15" customWidth="1"/>
    <col min="8" max="8" width="15.83203125" customWidth="1"/>
    <col min="9" max="9" width="27.83203125" customWidth="1"/>
    <col min="10" max="10" width="16.5" bestFit="1" customWidth="1"/>
    <col min="11" max="11" width="8.83203125" customWidth="1"/>
    <col min="12" max="12" width="10.5" customWidth="1"/>
    <col min="13" max="13" width="12.1640625" customWidth="1"/>
    <col min="14" max="14" width="22.1640625" customWidth="1"/>
    <col min="15" max="15" width="12.33203125" bestFit="1" customWidth="1"/>
    <col min="16" max="16" width="15.1640625" customWidth="1"/>
    <col min="17" max="17" width="11" customWidth="1"/>
    <col min="18" max="18" width="55.6640625" bestFit="1" customWidth="1"/>
    <col min="19" max="20" width="10.1640625" customWidth="1"/>
    <col min="21" max="21" width="15.1640625" customWidth="1"/>
    <col min="22" max="22" width="15.33203125" customWidth="1"/>
    <col min="23" max="23" width="8.83203125" customWidth="1"/>
    <col min="24" max="24" width="21.5" customWidth="1"/>
    <col min="25" max="25" width="9.83203125" customWidth="1"/>
    <col min="26" max="26" width="13.5" bestFit="1" customWidth="1"/>
    <col min="27" max="27" width="8.83203125" customWidth="1"/>
    <col min="28" max="29" width="14.33203125" customWidth="1"/>
    <col min="30" max="31" width="8.83203125" customWidth="1"/>
    <col min="32" max="32" width="11.6640625" customWidth="1"/>
    <col min="33" max="33" width="8.83203125" customWidth="1"/>
    <col min="35" max="44" width="8.83203125" customWidth="1"/>
    <col min="45" max="45" width="12.33203125" customWidth="1"/>
    <col min="46" max="46" width="15.6640625" bestFit="1" customWidth="1"/>
    <col min="47" max="47" width="13.1640625" bestFit="1" customWidth="1"/>
    <col min="48" max="48" width="12.33203125" customWidth="1"/>
    <col min="49" max="49" width="15.6640625" bestFit="1" customWidth="1"/>
    <col min="50" max="50" width="13.1640625" bestFit="1" customWidth="1"/>
    <col min="51" max="51" width="12.33203125" customWidth="1"/>
    <col min="52" max="52" width="15.6640625" bestFit="1" customWidth="1"/>
    <col min="53" max="53" width="13.1640625" bestFit="1" customWidth="1"/>
    <col min="54" max="54" width="12.33203125" customWidth="1"/>
    <col min="55" max="55" width="15.6640625" bestFit="1" customWidth="1"/>
    <col min="56" max="56" width="13.1640625" bestFit="1" customWidth="1"/>
    <col min="57" max="57" width="12.33203125" customWidth="1"/>
    <col min="58" max="58" width="15.6640625" bestFit="1" customWidth="1"/>
    <col min="59" max="59" width="13.1640625" bestFit="1" customWidth="1"/>
    <col min="60" max="60" width="12.33203125" customWidth="1"/>
    <col min="61" max="61" width="15.6640625" bestFit="1" customWidth="1"/>
    <col min="62" max="62" width="13.1640625" bestFit="1" customWidth="1"/>
    <col min="63" max="63" width="12.33203125" customWidth="1"/>
    <col min="64" max="64" width="15.6640625" bestFit="1" customWidth="1"/>
    <col min="65" max="65" width="13.1640625" bestFit="1" customWidth="1"/>
    <col min="66" max="67" width="8.83203125" customWidth="1"/>
    <col min="68" max="68" width="13.1640625" bestFit="1" customWidth="1"/>
    <col min="69" max="71" width="8.83203125" customWidth="1"/>
    <col min="72" max="72" width="17" bestFit="1" customWidth="1"/>
    <col min="73" max="76" width="8.83203125" customWidth="1"/>
    <col min="84" max="84" width="12.6640625" bestFit="1" customWidth="1"/>
    <col min="88" max="88" width="11.83203125" bestFit="1" customWidth="1"/>
    <col min="89" max="89" width="18.5" bestFit="1" customWidth="1"/>
    <col min="90" max="90" width="16.33203125" bestFit="1" customWidth="1"/>
    <col min="91" max="91" width="19" bestFit="1" customWidth="1"/>
    <col min="92" max="92" width="15.6640625" bestFit="1" customWidth="1"/>
    <col min="93" max="94" width="15.6640625" customWidth="1"/>
    <col min="95" max="95" width="15.5" bestFit="1" customWidth="1"/>
    <col min="96" max="97" width="23.1640625" bestFit="1" customWidth="1"/>
    <col min="98" max="98" width="24.5" bestFit="1" customWidth="1"/>
    <col min="99" max="99" width="30.1640625" bestFit="1" customWidth="1"/>
    <col min="100" max="100" width="14" bestFit="1" customWidth="1"/>
    <col min="101" max="101" width="16.5" bestFit="1" customWidth="1"/>
    <col min="102" max="102" width="15.1640625" bestFit="1" customWidth="1"/>
    <col min="103" max="105" width="12.83203125" bestFit="1" customWidth="1"/>
    <col min="106" max="106" width="13.83203125" bestFit="1" customWidth="1"/>
    <col min="107" max="107" width="12.33203125" bestFit="1" customWidth="1"/>
    <col min="108" max="108" width="13.5" bestFit="1" customWidth="1"/>
    <col min="109" max="109" width="18.33203125" bestFit="1" customWidth="1"/>
    <col min="110" max="110" width="12.5" bestFit="1" customWidth="1"/>
    <col min="111" max="111" width="13" bestFit="1" customWidth="1"/>
    <col min="112" max="112" width="13.6640625" bestFit="1" customWidth="1"/>
    <col min="113" max="113" width="17.1640625" bestFit="1" customWidth="1"/>
    <col min="114" max="114" width="15.5" bestFit="1" customWidth="1"/>
    <col min="115" max="115" width="14.83203125" bestFit="1" customWidth="1"/>
    <col min="116" max="116" width="14.5" bestFit="1" customWidth="1"/>
    <col min="117" max="117" width="15" bestFit="1" customWidth="1"/>
    <col min="118" max="118" width="14.5" bestFit="1" customWidth="1"/>
    <col min="119" max="119" width="12.83203125" bestFit="1" customWidth="1"/>
    <col min="120" max="120" width="19.5" bestFit="1" customWidth="1"/>
    <col min="121" max="121" width="15.33203125" bestFit="1" customWidth="1"/>
    <col min="122" max="122" width="11.6640625" bestFit="1" customWidth="1"/>
    <col min="123" max="123" width="12.83203125" bestFit="1" customWidth="1"/>
    <col min="124" max="124" width="17.1640625" bestFit="1" customWidth="1"/>
    <col min="125" max="125" width="15.5" bestFit="1" customWidth="1"/>
    <col min="126" max="126" width="13.5" bestFit="1" customWidth="1"/>
    <col min="127" max="127" width="18.33203125" bestFit="1" customWidth="1"/>
    <col min="128" max="128" width="17.33203125" bestFit="1" customWidth="1"/>
    <col min="129" max="129" width="20.5" bestFit="1" customWidth="1"/>
    <col min="130" max="130" width="16.33203125" bestFit="1" customWidth="1"/>
    <col min="131" max="132" width="18.5" bestFit="1" customWidth="1"/>
    <col min="133" max="134" width="16.5" bestFit="1" customWidth="1"/>
    <col min="135" max="135" width="17" bestFit="1" customWidth="1"/>
    <col min="136" max="136" width="16.5" bestFit="1" customWidth="1"/>
    <col min="137" max="138" width="16" bestFit="1" customWidth="1"/>
    <col min="139" max="139" width="14.5" bestFit="1" customWidth="1"/>
    <col min="140" max="140" width="15.83203125" bestFit="1" customWidth="1"/>
    <col min="141" max="141" width="18" bestFit="1" customWidth="1"/>
    <col min="142" max="142" width="17.83203125" bestFit="1" customWidth="1"/>
    <col min="143" max="143" width="14.6640625" bestFit="1" customWidth="1"/>
    <col min="144" max="144" width="13.1640625" bestFit="1" customWidth="1"/>
    <col min="145" max="145" width="13" bestFit="1" customWidth="1"/>
    <col min="146" max="146" width="12.83203125" bestFit="1" customWidth="1"/>
    <col min="147" max="147" width="17.5" bestFit="1" customWidth="1"/>
    <col min="148" max="148" width="13.33203125" bestFit="1" customWidth="1"/>
    <col min="149" max="149" width="14.83203125" bestFit="1" customWidth="1"/>
    <col min="150" max="150" width="12.83203125" bestFit="1" customWidth="1"/>
    <col min="151" max="151" width="12.33203125" bestFit="1" customWidth="1"/>
    <col min="152" max="152" width="12.6640625" bestFit="1" customWidth="1"/>
    <col min="153" max="153" width="19.5" bestFit="1" customWidth="1"/>
    <col min="154" max="154" width="18.5" bestFit="1" customWidth="1"/>
    <col min="155" max="155" width="19" bestFit="1" customWidth="1"/>
    <col min="156" max="156" width="16.1640625" bestFit="1" customWidth="1"/>
    <col min="157" max="157" width="19.33203125" bestFit="1" customWidth="1"/>
    <col min="158" max="158" width="16.33203125" bestFit="1" customWidth="1"/>
    <col min="159" max="160" width="16.5" bestFit="1" customWidth="1"/>
    <col min="161" max="161" width="17" bestFit="1" customWidth="1"/>
    <col min="162" max="162" width="15.5" bestFit="1" customWidth="1"/>
    <col min="163" max="163" width="12.33203125" bestFit="1" customWidth="1"/>
    <col min="164" max="164" width="18.5" bestFit="1" customWidth="1"/>
    <col min="165" max="165" width="17.83203125" bestFit="1" customWidth="1"/>
    <col min="166" max="166" width="12.33203125" bestFit="1" customWidth="1"/>
    <col min="167" max="167" width="18.1640625" bestFit="1" customWidth="1"/>
    <col min="168" max="168" width="14.1640625" bestFit="1" customWidth="1"/>
    <col min="169" max="169" width="15" bestFit="1" customWidth="1"/>
    <col min="170" max="170" width="17" bestFit="1" customWidth="1"/>
    <col min="171" max="171" width="16.6640625" bestFit="1" customWidth="1"/>
    <col min="172" max="172" width="19.1640625" bestFit="1" customWidth="1"/>
    <col min="173" max="173" width="16.5" bestFit="1" customWidth="1"/>
    <col min="174" max="174" width="16.83203125" bestFit="1" customWidth="1"/>
    <col min="175" max="175" width="18.5" bestFit="1" customWidth="1"/>
    <col min="176" max="176" width="19.1640625" bestFit="1" customWidth="1"/>
    <col min="177" max="177" width="13.5" bestFit="1" customWidth="1"/>
    <col min="178" max="178" width="12.5" bestFit="1" customWidth="1"/>
    <col min="179" max="179" width="15.33203125" bestFit="1" customWidth="1"/>
    <col min="180" max="180" width="19.1640625" bestFit="1" customWidth="1"/>
    <col min="181" max="181" width="15.5" bestFit="1" customWidth="1"/>
    <col min="182" max="182" width="17.83203125" bestFit="1" customWidth="1"/>
    <col min="183" max="183" width="14.1640625" bestFit="1" customWidth="1"/>
    <col min="184" max="184" width="14" bestFit="1" customWidth="1"/>
    <col min="185" max="185" width="15.5" bestFit="1" customWidth="1"/>
    <col min="186" max="187" width="15.33203125" bestFit="1" customWidth="1"/>
    <col min="188" max="188" width="23.5" bestFit="1" customWidth="1"/>
    <col min="189" max="189" width="16.5" bestFit="1" customWidth="1"/>
    <col min="190" max="190" width="16.1640625" bestFit="1" customWidth="1"/>
    <col min="191" max="191" width="25.5" bestFit="1" customWidth="1"/>
    <col min="192" max="192" width="12.5" bestFit="1" customWidth="1"/>
    <col min="193" max="193" width="16.6640625" bestFit="1" customWidth="1"/>
    <col min="194" max="194" width="19" bestFit="1" customWidth="1"/>
    <col min="195" max="195" width="16.6640625" bestFit="1" customWidth="1"/>
    <col min="196" max="196" width="15.33203125" bestFit="1" customWidth="1"/>
    <col min="197" max="197" width="14.33203125" bestFit="1" customWidth="1"/>
    <col min="198" max="198" width="12.5" bestFit="1" customWidth="1"/>
    <col min="199" max="199" width="12.33203125" bestFit="1" customWidth="1"/>
    <col min="200" max="200" width="14.5" bestFit="1" customWidth="1"/>
    <col min="201" max="201" width="16.33203125" bestFit="1" customWidth="1"/>
    <col min="202" max="202" width="14.33203125" bestFit="1" customWidth="1"/>
    <col min="203" max="203" width="20.33203125" bestFit="1" customWidth="1"/>
    <col min="204" max="204" width="17.83203125" bestFit="1" customWidth="1"/>
    <col min="205" max="205" width="14.6640625" bestFit="1" customWidth="1"/>
    <col min="206" max="206" width="21.5" bestFit="1" customWidth="1"/>
    <col min="207" max="207" width="16.33203125" bestFit="1" customWidth="1"/>
    <col min="208" max="208" width="15.33203125" bestFit="1" customWidth="1"/>
    <col min="209" max="210" width="13.5" bestFit="1" customWidth="1"/>
    <col min="211" max="211" width="17.1640625" bestFit="1" customWidth="1"/>
    <col min="212" max="212" width="16.1640625" bestFit="1" customWidth="1"/>
    <col min="213" max="213" width="12.33203125" bestFit="1" customWidth="1"/>
    <col min="214" max="214" width="16.33203125" bestFit="1" customWidth="1"/>
    <col min="215" max="215" width="24.6640625" bestFit="1" customWidth="1"/>
    <col min="216" max="216" width="14.1640625" bestFit="1" customWidth="1"/>
    <col min="217" max="217" width="18.83203125" bestFit="1" customWidth="1"/>
    <col min="218" max="218" width="15.6640625" bestFit="1" customWidth="1"/>
    <col min="219" max="219" width="15.5" bestFit="1" customWidth="1"/>
    <col min="220" max="220" width="12.5" bestFit="1" customWidth="1"/>
    <col min="221" max="221" width="14.83203125" bestFit="1" customWidth="1"/>
    <col min="222" max="222" width="13.5" bestFit="1" customWidth="1"/>
    <col min="223" max="223" width="14.1640625" bestFit="1" customWidth="1"/>
    <col min="224" max="224" width="15.1640625" bestFit="1" customWidth="1"/>
    <col min="225" max="225" width="33.6640625" bestFit="1" customWidth="1"/>
    <col min="226" max="226" width="15" bestFit="1" customWidth="1"/>
    <col min="227" max="227" width="15.5" bestFit="1" customWidth="1"/>
    <col min="228" max="228" width="15.33203125" bestFit="1" customWidth="1"/>
    <col min="229" max="229" width="15.1640625" bestFit="1" customWidth="1"/>
    <col min="230" max="230" width="13" bestFit="1" customWidth="1"/>
    <col min="231" max="231" width="14.83203125" bestFit="1" customWidth="1"/>
    <col min="232" max="232" width="14.5" bestFit="1" customWidth="1"/>
    <col min="233" max="233" width="18.6640625" bestFit="1" customWidth="1"/>
    <col min="234" max="234" width="13.5" bestFit="1" customWidth="1"/>
    <col min="235" max="235" width="18.33203125" bestFit="1" customWidth="1"/>
    <col min="236" max="236" width="16.83203125" bestFit="1" customWidth="1"/>
    <col min="237" max="237" width="18.5" bestFit="1" customWidth="1"/>
    <col min="238" max="238" width="14.6640625" bestFit="1" customWidth="1"/>
    <col min="239" max="239" width="14.5" bestFit="1" customWidth="1"/>
    <col min="240" max="241" width="17" bestFit="1" customWidth="1"/>
    <col min="242" max="243" width="16" bestFit="1" customWidth="1"/>
    <col min="244" max="244" width="15.83203125" bestFit="1" customWidth="1"/>
    <col min="245" max="245" width="16.1640625" bestFit="1" customWidth="1"/>
    <col min="246" max="247" width="13.5" bestFit="1" customWidth="1"/>
    <col min="248" max="249" width="17.5" bestFit="1" customWidth="1"/>
    <col min="250" max="251" width="18" bestFit="1" customWidth="1"/>
    <col min="252" max="252" width="16.5" bestFit="1" customWidth="1"/>
    <col min="253" max="253" width="14.5" bestFit="1" customWidth="1"/>
    <col min="254" max="254" width="21.83203125" bestFit="1" customWidth="1"/>
    <col min="255" max="255" width="18.1640625" bestFit="1" customWidth="1"/>
    <col min="256" max="256" width="14.83203125" bestFit="1" customWidth="1"/>
    <col min="257" max="257" width="17.33203125" bestFit="1" customWidth="1"/>
    <col min="258" max="258" width="18.6640625" bestFit="1" customWidth="1"/>
    <col min="259" max="259" width="15.5" bestFit="1" customWidth="1"/>
    <col min="260" max="260" width="19" bestFit="1" customWidth="1"/>
    <col min="261" max="261" width="11.33203125" bestFit="1" customWidth="1"/>
    <col min="262" max="262" width="12.33203125" bestFit="1" customWidth="1"/>
    <col min="263" max="263" width="16.5" bestFit="1" customWidth="1"/>
    <col min="264" max="264" width="16.33203125" bestFit="1" customWidth="1"/>
    <col min="265" max="265" width="12.83203125" bestFit="1" customWidth="1"/>
    <col min="266" max="266" width="18.6640625" bestFit="1" customWidth="1"/>
    <col min="267" max="267" width="16.33203125" bestFit="1" customWidth="1"/>
    <col min="268" max="268" width="14.33203125" bestFit="1" customWidth="1"/>
  </cols>
  <sheetData>
    <row r="1" spans="1:268" ht="90" x14ac:dyDescent="0.2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5" t="s">
        <v>250</v>
      </c>
      <c r="N1" s="2" t="s">
        <v>12</v>
      </c>
      <c r="O1" s="6" t="s">
        <v>13</v>
      </c>
      <c r="P1" s="6" t="s">
        <v>14</v>
      </c>
      <c r="Q1" s="2" t="s">
        <v>15</v>
      </c>
      <c r="R1" s="7" t="s">
        <v>16</v>
      </c>
      <c r="S1" s="2" t="s">
        <v>17</v>
      </c>
      <c r="T1" s="2" t="s">
        <v>18</v>
      </c>
      <c r="U1" s="4" t="s">
        <v>19</v>
      </c>
      <c r="V1" s="4" t="s">
        <v>20</v>
      </c>
      <c r="W1" s="2" t="s">
        <v>21</v>
      </c>
      <c r="X1" s="8" t="s">
        <v>22</v>
      </c>
      <c r="Y1" s="51" t="s">
        <v>23</v>
      </c>
      <c r="Z1" s="9" t="s">
        <v>24</v>
      </c>
      <c r="AA1" s="52" t="s">
        <v>21</v>
      </c>
      <c r="AB1" s="10" t="s">
        <v>25</v>
      </c>
      <c r="AC1" s="10" t="s">
        <v>26</v>
      </c>
      <c r="AD1" s="53" t="s">
        <v>27</v>
      </c>
      <c r="AE1" s="11" t="s">
        <v>28</v>
      </c>
      <c r="AF1" s="12" t="s">
        <v>29</v>
      </c>
      <c r="AG1" s="13" t="s">
        <v>30</v>
      </c>
      <c r="AH1" t="s">
        <v>355</v>
      </c>
      <c r="AI1" s="54" t="s">
        <v>31</v>
      </c>
      <c r="AJ1" s="54" t="s">
        <v>32</v>
      </c>
      <c r="AK1" s="55" t="s">
        <v>33</v>
      </c>
      <c r="AL1" s="55" t="s">
        <v>34</v>
      </c>
      <c r="AM1" s="43" t="s">
        <v>35</v>
      </c>
      <c r="AN1" s="45" t="s">
        <v>36</v>
      </c>
      <c r="AO1" s="42" t="s">
        <v>37</v>
      </c>
      <c r="AP1" s="43" t="s">
        <v>38</v>
      </c>
      <c r="AQ1" s="14" t="s">
        <v>39</v>
      </c>
      <c r="AR1" s="15" t="s">
        <v>40</v>
      </c>
      <c r="AS1" s="37" t="s">
        <v>251</v>
      </c>
      <c r="AT1" s="16" t="s">
        <v>41</v>
      </c>
      <c r="AU1" s="16" t="s">
        <v>252</v>
      </c>
      <c r="AV1" s="50" t="s">
        <v>253</v>
      </c>
      <c r="AW1" s="50" t="s">
        <v>42</v>
      </c>
      <c r="AX1" s="50" t="s">
        <v>254</v>
      </c>
      <c r="AY1" s="16" t="s">
        <v>255</v>
      </c>
      <c r="AZ1" s="16" t="s">
        <v>43</v>
      </c>
      <c r="BA1" s="16" t="s">
        <v>256</v>
      </c>
      <c r="BB1" s="50" t="s">
        <v>257</v>
      </c>
      <c r="BC1" s="50" t="s">
        <v>44</v>
      </c>
      <c r="BD1" s="50" t="s">
        <v>258</v>
      </c>
      <c r="BE1" s="16" t="s">
        <v>259</v>
      </c>
      <c r="BF1" s="16" t="s">
        <v>45</v>
      </c>
      <c r="BG1" s="16" t="s">
        <v>260</v>
      </c>
      <c r="BH1" s="50" t="s">
        <v>261</v>
      </c>
      <c r="BI1" s="50" t="s">
        <v>46</v>
      </c>
      <c r="BJ1" s="50" t="s">
        <v>262</v>
      </c>
      <c r="BK1" s="16" t="s">
        <v>263</v>
      </c>
      <c r="BL1" s="16" t="s">
        <v>47</v>
      </c>
      <c r="BM1" s="16" t="s">
        <v>264</v>
      </c>
      <c r="BN1" s="50" t="s">
        <v>49</v>
      </c>
      <c r="BO1" s="50" t="s">
        <v>48</v>
      </c>
      <c r="BP1" s="50" t="s">
        <v>265</v>
      </c>
      <c r="BQ1" s="16" t="s">
        <v>50</v>
      </c>
      <c r="BR1" s="16" t="s">
        <v>51</v>
      </c>
      <c r="BS1" s="16" t="s">
        <v>52</v>
      </c>
      <c r="BT1" s="36" t="s">
        <v>53</v>
      </c>
      <c r="BU1" s="17" t="s">
        <v>54</v>
      </c>
      <c r="BV1" s="17" t="s">
        <v>55</v>
      </c>
      <c r="BW1" s="17" t="s">
        <v>56</v>
      </c>
      <c r="BX1" s="17" t="s">
        <v>57</v>
      </c>
      <c r="BY1" s="17" t="s">
        <v>58</v>
      </c>
      <c r="BZ1" s="17" t="s">
        <v>59</v>
      </c>
      <c r="CA1" s="17" t="s">
        <v>60</v>
      </c>
      <c r="CB1" s="17" t="s">
        <v>61</v>
      </c>
      <c r="CC1" s="17" t="s">
        <v>62</v>
      </c>
      <c r="CD1" s="17" t="s">
        <v>63</v>
      </c>
      <c r="CE1" s="17" t="s">
        <v>64</v>
      </c>
      <c r="CF1" s="17" t="s">
        <v>65</v>
      </c>
      <c r="CG1" s="17" t="s">
        <v>66</v>
      </c>
      <c r="CH1" s="17" t="s">
        <v>67</v>
      </c>
      <c r="CI1" s="17" t="s">
        <v>68</v>
      </c>
      <c r="CJ1" s="40" t="s">
        <v>69</v>
      </c>
      <c r="CK1" s="40" t="s">
        <v>70</v>
      </c>
      <c r="CL1" s="41" t="s">
        <v>71</v>
      </c>
      <c r="CM1" s="48" t="s">
        <v>72</v>
      </c>
      <c r="CN1" s="40" t="s">
        <v>73</v>
      </c>
      <c r="CO1" s="47" t="s">
        <v>74</v>
      </c>
      <c r="CP1" s="47" t="s">
        <v>75</v>
      </c>
      <c r="CQ1" s="38" t="s">
        <v>76</v>
      </c>
      <c r="CR1" s="39" t="s">
        <v>77</v>
      </c>
      <c r="CS1" s="38" t="s">
        <v>78</v>
      </c>
      <c r="CT1" s="39" t="s">
        <v>79</v>
      </c>
      <c r="CU1" s="38" t="s">
        <v>80</v>
      </c>
      <c r="CV1" s="39" t="s">
        <v>81</v>
      </c>
      <c r="CW1" s="38" t="s">
        <v>82</v>
      </c>
      <c r="CX1" s="39" t="s">
        <v>83</v>
      </c>
      <c r="CY1" s="38" t="s">
        <v>84</v>
      </c>
      <c r="CZ1" s="39" t="s">
        <v>85</v>
      </c>
      <c r="DA1" s="38" t="s">
        <v>86</v>
      </c>
      <c r="DB1" s="39" t="s">
        <v>87</v>
      </c>
      <c r="DC1" s="38" t="s">
        <v>88</v>
      </c>
      <c r="DD1" s="39" t="s">
        <v>89</v>
      </c>
      <c r="DE1" s="38" t="s">
        <v>90</v>
      </c>
      <c r="DF1" s="39" t="s">
        <v>91</v>
      </c>
      <c r="DG1" s="38" t="s">
        <v>92</v>
      </c>
      <c r="DH1" s="39" t="s">
        <v>93</v>
      </c>
      <c r="DI1" s="38" t="s">
        <v>94</v>
      </c>
      <c r="DJ1" s="39" t="s">
        <v>95</v>
      </c>
      <c r="DK1" s="38" t="s">
        <v>96</v>
      </c>
      <c r="DL1" s="39" t="s">
        <v>97</v>
      </c>
      <c r="DM1" s="38" t="s">
        <v>98</v>
      </c>
      <c r="DN1" s="39" t="s">
        <v>99</v>
      </c>
      <c r="DO1" s="38" t="s">
        <v>100</v>
      </c>
      <c r="DP1" s="39" t="s">
        <v>101</v>
      </c>
      <c r="DQ1" s="38" t="s">
        <v>102</v>
      </c>
      <c r="DR1" s="39" t="s">
        <v>103</v>
      </c>
      <c r="DS1" s="38" t="s">
        <v>104</v>
      </c>
      <c r="DT1" s="39" t="s">
        <v>105</v>
      </c>
      <c r="DU1" s="38" t="s">
        <v>106</v>
      </c>
      <c r="DV1" s="39" t="s">
        <v>107</v>
      </c>
      <c r="DW1" s="38" t="s">
        <v>108</v>
      </c>
      <c r="DX1" s="39" t="s">
        <v>109</v>
      </c>
      <c r="DY1" s="38" t="s">
        <v>110</v>
      </c>
      <c r="DZ1" s="39" t="s">
        <v>111</v>
      </c>
      <c r="EA1" s="38" t="s">
        <v>112</v>
      </c>
      <c r="EB1" s="39" t="s">
        <v>113</v>
      </c>
      <c r="EC1" s="38" t="s">
        <v>114</v>
      </c>
      <c r="ED1" s="39" t="s">
        <v>115</v>
      </c>
      <c r="EE1" s="38" t="s">
        <v>116</v>
      </c>
      <c r="EF1" s="39" t="s">
        <v>117</v>
      </c>
      <c r="EG1" s="38" t="s">
        <v>118</v>
      </c>
      <c r="EH1" s="39" t="s">
        <v>119</v>
      </c>
      <c r="EI1" s="38" t="s">
        <v>120</v>
      </c>
      <c r="EJ1" s="39" t="s">
        <v>121</v>
      </c>
      <c r="EK1" s="38" t="s">
        <v>122</v>
      </c>
      <c r="EL1" s="39" t="s">
        <v>123</v>
      </c>
      <c r="EM1" s="38" t="s">
        <v>124</v>
      </c>
      <c r="EN1" s="39" t="s">
        <v>125</v>
      </c>
      <c r="EO1" s="38" t="s">
        <v>126</v>
      </c>
      <c r="EP1" s="39" t="s">
        <v>127</v>
      </c>
      <c r="EQ1" s="38" t="s">
        <v>128</v>
      </c>
      <c r="ER1" s="39" t="s">
        <v>129</v>
      </c>
      <c r="ES1" s="38" t="s">
        <v>130</v>
      </c>
      <c r="ET1" s="39" t="s">
        <v>131</v>
      </c>
      <c r="EU1" s="38" t="s">
        <v>132</v>
      </c>
      <c r="EV1" s="39" t="s">
        <v>133</v>
      </c>
      <c r="EW1" s="38" t="s">
        <v>134</v>
      </c>
      <c r="EX1" s="39" t="s">
        <v>135</v>
      </c>
      <c r="EY1" s="38" t="s">
        <v>136</v>
      </c>
      <c r="EZ1" s="39" t="s">
        <v>137</v>
      </c>
      <c r="FA1" s="38" t="s">
        <v>138</v>
      </c>
      <c r="FB1" s="39" t="s">
        <v>139</v>
      </c>
      <c r="FC1" s="38" t="s">
        <v>140</v>
      </c>
      <c r="FD1" s="39" t="s">
        <v>141</v>
      </c>
      <c r="FE1" s="38" t="s">
        <v>142</v>
      </c>
      <c r="FF1" s="39" t="s">
        <v>143</v>
      </c>
      <c r="FG1" s="38" t="s">
        <v>144</v>
      </c>
      <c r="FH1" s="39" t="s">
        <v>145</v>
      </c>
      <c r="FI1" s="38" t="s">
        <v>146</v>
      </c>
      <c r="FJ1" s="39" t="s">
        <v>147</v>
      </c>
      <c r="FK1" s="38" t="s">
        <v>148</v>
      </c>
      <c r="FL1" s="39" t="s">
        <v>149</v>
      </c>
      <c r="FM1" s="38" t="s">
        <v>150</v>
      </c>
      <c r="FN1" s="39" t="s">
        <v>151</v>
      </c>
      <c r="FO1" s="38" t="s">
        <v>152</v>
      </c>
      <c r="FP1" s="39" t="s">
        <v>153</v>
      </c>
      <c r="FQ1" s="38" t="s">
        <v>154</v>
      </c>
      <c r="FR1" s="39" t="s">
        <v>155</v>
      </c>
      <c r="FS1" s="38" t="s">
        <v>156</v>
      </c>
      <c r="FT1" s="39" t="s">
        <v>157</v>
      </c>
      <c r="FU1" s="38" t="s">
        <v>158</v>
      </c>
      <c r="FV1" s="39" t="s">
        <v>159</v>
      </c>
      <c r="FW1" s="38" t="s">
        <v>160</v>
      </c>
      <c r="FX1" s="39" t="s">
        <v>161</v>
      </c>
      <c r="FY1" s="38" t="s">
        <v>162</v>
      </c>
      <c r="FZ1" s="39" t="s">
        <v>163</v>
      </c>
      <c r="GA1" s="38" t="s">
        <v>164</v>
      </c>
      <c r="GB1" s="39" t="s">
        <v>165</v>
      </c>
      <c r="GC1" s="38" t="s">
        <v>166</v>
      </c>
      <c r="GD1" s="39" t="s">
        <v>167</v>
      </c>
      <c r="GE1" s="38" t="s">
        <v>168</v>
      </c>
      <c r="GF1" s="39" t="s">
        <v>169</v>
      </c>
      <c r="GG1" s="38" t="s">
        <v>170</v>
      </c>
      <c r="GH1" s="39" t="s">
        <v>171</v>
      </c>
      <c r="GI1" s="38" t="s">
        <v>172</v>
      </c>
      <c r="GJ1" s="39" t="s">
        <v>173</v>
      </c>
      <c r="GK1" s="38" t="s">
        <v>174</v>
      </c>
      <c r="GL1" s="39" t="s">
        <v>175</v>
      </c>
      <c r="GM1" s="38" t="s">
        <v>176</v>
      </c>
      <c r="GN1" s="39" t="s">
        <v>177</v>
      </c>
      <c r="GO1" s="38" t="s">
        <v>178</v>
      </c>
      <c r="GP1" s="39" t="s">
        <v>179</v>
      </c>
      <c r="GQ1" s="38" t="s">
        <v>180</v>
      </c>
      <c r="GR1" s="39" t="s">
        <v>181</v>
      </c>
      <c r="GS1" s="38" t="s">
        <v>182</v>
      </c>
      <c r="GT1" s="39" t="s">
        <v>183</v>
      </c>
      <c r="GU1" s="38" t="s">
        <v>184</v>
      </c>
      <c r="GV1" s="39" t="s">
        <v>185</v>
      </c>
      <c r="GW1" s="38" t="s">
        <v>186</v>
      </c>
      <c r="GX1" s="39" t="s">
        <v>187</v>
      </c>
      <c r="GY1" s="38" t="s">
        <v>188</v>
      </c>
      <c r="GZ1" s="39" t="s">
        <v>189</v>
      </c>
      <c r="HA1" s="38" t="s">
        <v>190</v>
      </c>
      <c r="HB1" s="39" t="s">
        <v>191</v>
      </c>
      <c r="HC1" s="38" t="s">
        <v>192</v>
      </c>
      <c r="HD1" s="39" t="s">
        <v>193</v>
      </c>
      <c r="HE1" s="38" t="s">
        <v>194</v>
      </c>
      <c r="HF1" s="39" t="s">
        <v>195</v>
      </c>
      <c r="HG1" s="38" t="s">
        <v>196</v>
      </c>
      <c r="HH1" s="39" t="s">
        <v>197</v>
      </c>
      <c r="HI1" s="38" t="s">
        <v>198</v>
      </c>
      <c r="HJ1" s="39" t="s">
        <v>199</v>
      </c>
      <c r="HK1" s="38" t="s">
        <v>200</v>
      </c>
      <c r="HL1" s="39" t="s">
        <v>201</v>
      </c>
      <c r="HM1" s="38" t="s">
        <v>202</v>
      </c>
      <c r="HN1" s="39" t="s">
        <v>203</v>
      </c>
      <c r="HO1" s="38" t="s">
        <v>204</v>
      </c>
      <c r="HP1" s="39" t="s">
        <v>205</v>
      </c>
      <c r="HQ1" s="38" t="s">
        <v>206</v>
      </c>
      <c r="HR1" s="39" t="s">
        <v>207</v>
      </c>
      <c r="HS1" s="38" t="s">
        <v>208</v>
      </c>
      <c r="HT1" s="39" t="s">
        <v>209</v>
      </c>
      <c r="HU1" s="38" t="s">
        <v>210</v>
      </c>
      <c r="HV1" s="39" t="s">
        <v>211</v>
      </c>
      <c r="HW1" s="38" t="s">
        <v>212</v>
      </c>
      <c r="HX1" s="39" t="s">
        <v>213</v>
      </c>
      <c r="HY1" s="38" t="s">
        <v>214</v>
      </c>
      <c r="HZ1" s="39" t="s">
        <v>215</v>
      </c>
      <c r="IA1" s="38" t="s">
        <v>216</v>
      </c>
      <c r="IB1" s="39" t="s">
        <v>217</v>
      </c>
      <c r="IC1" s="38" t="s">
        <v>218</v>
      </c>
      <c r="ID1" s="39" t="s">
        <v>219</v>
      </c>
      <c r="IE1" s="38" t="s">
        <v>220</v>
      </c>
      <c r="IF1" s="39" t="s">
        <v>221</v>
      </c>
      <c r="IG1" s="38" t="s">
        <v>222</v>
      </c>
      <c r="IH1" s="39" t="s">
        <v>223</v>
      </c>
      <c r="II1" s="38" t="s">
        <v>224</v>
      </c>
      <c r="IJ1" s="39" t="s">
        <v>225</v>
      </c>
      <c r="IK1" s="38" t="s">
        <v>226</v>
      </c>
      <c r="IL1" s="39" t="s">
        <v>227</v>
      </c>
      <c r="IM1" s="38" t="s">
        <v>228</v>
      </c>
      <c r="IN1" s="39" t="s">
        <v>229</v>
      </c>
      <c r="IO1" s="38" t="s">
        <v>230</v>
      </c>
      <c r="IP1" s="39" t="s">
        <v>231</v>
      </c>
      <c r="IQ1" s="38" t="s">
        <v>232</v>
      </c>
      <c r="IR1" s="39" t="s">
        <v>233</v>
      </c>
      <c r="IS1" s="38" t="s">
        <v>234</v>
      </c>
      <c r="IT1" s="39" t="s">
        <v>235</v>
      </c>
      <c r="IU1" s="38" t="s">
        <v>236</v>
      </c>
      <c r="IV1" s="39" t="s">
        <v>237</v>
      </c>
      <c r="IW1" s="38" t="s">
        <v>238</v>
      </c>
      <c r="IX1" s="39" t="s">
        <v>239</v>
      </c>
      <c r="IY1" s="38" t="s">
        <v>240</v>
      </c>
      <c r="IZ1" s="39" t="s">
        <v>241</v>
      </c>
      <c r="JA1" s="38" t="s">
        <v>242</v>
      </c>
      <c r="JB1" s="39" t="s">
        <v>243</v>
      </c>
      <c r="JC1" s="38" t="s">
        <v>244</v>
      </c>
      <c r="JD1" s="39" t="s">
        <v>245</v>
      </c>
      <c r="JE1" s="38" t="s">
        <v>246</v>
      </c>
      <c r="JF1" s="39" t="s">
        <v>247</v>
      </c>
      <c r="JG1" s="38" t="s">
        <v>248</v>
      </c>
      <c r="JH1" s="39" t="s">
        <v>249</v>
      </c>
    </row>
    <row r="2" spans="1:268" x14ac:dyDescent="0.2">
      <c r="A2" s="18" t="s">
        <v>285</v>
      </c>
      <c r="B2" s="23"/>
      <c r="C2" s="27">
        <v>42234</v>
      </c>
      <c r="D2" s="34" t="s">
        <v>266</v>
      </c>
      <c r="E2" s="23" t="str">
        <f t="shared" ref="E2:E25" si="0">IF(OR(ISNUMBER(D2)),IF(OR(ISBLANK(D2),ISBLANK(C2),C2="."),"",D2-C2),"")</f>
        <v/>
      </c>
      <c r="F2" s="32">
        <v>98</v>
      </c>
      <c r="G2" s="23" t="s">
        <v>284</v>
      </c>
      <c r="H2" s="23" t="s">
        <v>277</v>
      </c>
      <c r="I2" s="23" t="s">
        <v>286</v>
      </c>
      <c r="J2" s="32" t="s">
        <v>287</v>
      </c>
      <c r="K2" s="32" t="s">
        <v>282</v>
      </c>
      <c r="L2" s="28">
        <v>5874</v>
      </c>
      <c r="M2" s="28" t="s">
        <v>288</v>
      </c>
      <c r="N2" s="61" t="s">
        <v>289</v>
      </c>
      <c r="O2" s="57">
        <v>44.895766999999999</v>
      </c>
      <c r="P2" s="57">
        <v>-72.333055999999999</v>
      </c>
      <c r="Q2" s="23"/>
      <c r="R2" s="23" t="s">
        <v>17</v>
      </c>
      <c r="S2" s="23"/>
      <c r="T2" s="23"/>
      <c r="U2" s="27">
        <v>42258</v>
      </c>
      <c r="V2" s="27">
        <v>42263</v>
      </c>
      <c r="W2" s="19">
        <f t="shared" ref="W2:W25" si="1">IF(OR(ISNUMBER(U2)),IF(OR(ISBLANK(V2),ISBLANK(U2)),"",V2-U2),"")</f>
        <v>5</v>
      </c>
      <c r="X2" s="58">
        <v>42338</v>
      </c>
      <c r="Y2" s="22">
        <f t="shared" ref="Y2:Y25" si="2">IF(OR(ISNUMBER(U2)),IF(OR(ISBLANK(X2),ISBLANK(U2)),"",X2-U2),"")</f>
        <v>80</v>
      </c>
      <c r="Z2" s="27">
        <v>42453</v>
      </c>
      <c r="AA2" s="19" t="str">
        <f t="shared" ref="AA2:AA25" si="3">IF(OR(ISBLANK(Z2),ISBLANK(D2),D2="."),"",Z2-D2)</f>
        <v/>
      </c>
      <c r="AB2" s="20">
        <v>42475</v>
      </c>
      <c r="AC2" s="20"/>
      <c r="AD2" s="22">
        <f t="shared" ref="AD2:AD25" si="4">IF(OR(ISBLANK(AB2),ISBLANK(C2),C2="."),"",AB2-C2)</f>
        <v>241</v>
      </c>
      <c r="AE2" s="29"/>
      <c r="AF2" s="59">
        <f t="shared" ref="AF2:AF25" si="5">IF(ISNUMBER(AI2),((AI2+AJ2)/AI2)*100,"")</f>
        <v>1025.5681818181818</v>
      </c>
      <c r="AG2" s="22">
        <v>50</v>
      </c>
      <c r="AH2" s="1">
        <v>4.88</v>
      </c>
      <c r="AI2" s="44">
        <v>17.600000000000001</v>
      </c>
      <c r="AJ2" s="44">
        <v>162.9</v>
      </c>
      <c r="AK2" s="22">
        <f t="shared" ref="AK2:AK25" si="6">IF(ISNUMBER(AG2),IF(AG2&gt;0,1,0),"")</f>
        <v>1</v>
      </c>
      <c r="AL2" s="21">
        <f>IF(ISNUMBER([1]Sheet1!S2),IF([1]Sheet1!S2&gt;=3,1,0),"")</f>
        <v>1</v>
      </c>
      <c r="AM2" s="30">
        <f t="shared" ref="AM2:AM25" si="7">IF(ISBLANK(AN2),"",(AN2*(4*10^6)/80/1*10^-6))</f>
        <v>4.9999999999999996E-2</v>
      </c>
      <c r="AN2" s="46">
        <v>1</v>
      </c>
      <c r="AO2" s="22">
        <f t="shared" ref="AO2:AO25" si="8">IF(ISNUMBER(AM2),IF(AM2&gt;0,1,0),"")</f>
        <v>1</v>
      </c>
      <c r="AP2" s="22">
        <f t="shared" ref="AP2:AP25" si="9">IF(ISNUMBER(AM2),IF(AM2&gt;=1,1,0),"")</f>
        <v>0</v>
      </c>
      <c r="AQ2" s="31" t="str">
        <f t="shared" ref="AQ2:AQ25" si="10">IF(ISBLANK(X2),"","-")</f>
        <v>-</v>
      </c>
      <c r="AR2" s="21" t="str">
        <f>IF(AND(ISNUMBER(AF2),ISNUMBER(AG2),ISNUMBER([1]Sheet1!S2)),"-","")</f>
        <v>-</v>
      </c>
      <c r="AS2" s="22" t="s">
        <v>267</v>
      </c>
      <c r="AT2" s="22" t="s">
        <v>268</v>
      </c>
      <c r="AU2" s="49">
        <v>0</v>
      </c>
      <c r="AV2" s="22" t="s">
        <v>267</v>
      </c>
      <c r="AW2" s="22" t="s">
        <v>268</v>
      </c>
      <c r="AX2" s="49">
        <v>0</v>
      </c>
      <c r="AY2" s="22" t="s">
        <v>267</v>
      </c>
      <c r="AZ2" s="22" t="s">
        <v>268</v>
      </c>
      <c r="BA2" s="49">
        <v>0</v>
      </c>
      <c r="BB2" s="22" t="s">
        <v>269</v>
      </c>
      <c r="BC2" s="22">
        <v>80</v>
      </c>
      <c r="BD2" s="49">
        <v>59815802015.387772</v>
      </c>
      <c r="BE2" s="22" t="s">
        <v>269</v>
      </c>
      <c r="BF2" s="22">
        <v>80</v>
      </c>
      <c r="BG2" s="49">
        <v>22465551.560621761</v>
      </c>
      <c r="BH2" s="22" t="s">
        <v>269</v>
      </c>
      <c r="BI2" s="22">
        <v>100</v>
      </c>
      <c r="BJ2" s="49">
        <v>470486044.10944808</v>
      </c>
      <c r="BK2" s="22" t="s">
        <v>267</v>
      </c>
      <c r="BL2" s="22" t="s">
        <v>268</v>
      </c>
      <c r="BM2" s="49">
        <v>0</v>
      </c>
      <c r="BN2" s="23"/>
      <c r="BO2" s="23"/>
      <c r="BP2" s="23"/>
      <c r="BQ2" s="23"/>
      <c r="BR2" s="23"/>
      <c r="BS2" s="19"/>
      <c r="BT2" s="24" t="s">
        <v>290</v>
      </c>
      <c r="BU2" s="25">
        <v>0</v>
      </c>
      <c r="BV2" s="25">
        <v>0</v>
      </c>
      <c r="BW2" s="25">
        <v>0</v>
      </c>
      <c r="BX2" s="25">
        <v>0</v>
      </c>
      <c r="BY2" s="25">
        <v>0</v>
      </c>
      <c r="BZ2" s="25">
        <v>0</v>
      </c>
      <c r="CA2" s="25">
        <v>0</v>
      </c>
      <c r="CB2" s="25">
        <v>0</v>
      </c>
      <c r="CC2" s="25">
        <v>0</v>
      </c>
      <c r="CD2" s="25">
        <v>1</v>
      </c>
      <c r="CE2" s="25">
        <v>0</v>
      </c>
      <c r="CF2" s="25">
        <v>8</v>
      </c>
      <c r="CG2" s="25">
        <v>0</v>
      </c>
      <c r="CH2" s="25">
        <v>32</v>
      </c>
      <c r="CI2" s="26">
        <v>8</v>
      </c>
      <c r="CJ2" s="25"/>
      <c r="CK2" s="25"/>
      <c r="CL2" s="25"/>
      <c r="CM2" s="56"/>
      <c r="CN2" s="25"/>
      <c r="CO2" s="25"/>
      <c r="CP2" s="25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</row>
    <row r="3" spans="1:268" x14ac:dyDescent="0.2">
      <c r="A3" s="18" t="s">
        <v>291</v>
      </c>
      <c r="B3" s="23"/>
      <c r="C3" s="27">
        <v>42198</v>
      </c>
      <c r="D3" s="34">
        <v>42202</v>
      </c>
      <c r="E3" s="23">
        <f t="shared" si="0"/>
        <v>4</v>
      </c>
      <c r="F3" s="32">
        <v>98</v>
      </c>
      <c r="G3" s="23" t="s">
        <v>272</v>
      </c>
      <c r="H3" s="23" t="s">
        <v>280</v>
      </c>
      <c r="I3" s="23" t="s">
        <v>292</v>
      </c>
      <c r="J3" s="32" t="s">
        <v>281</v>
      </c>
      <c r="K3" s="32" t="s">
        <v>282</v>
      </c>
      <c r="L3" s="28">
        <v>5478</v>
      </c>
      <c r="M3" s="28" t="s">
        <v>293</v>
      </c>
      <c r="N3" s="61" t="s">
        <v>294</v>
      </c>
      <c r="O3" s="57">
        <v>44.948247529600003</v>
      </c>
      <c r="P3" s="57">
        <v>-73.082924080500007</v>
      </c>
      <c r="Q3" s="23"/>
      <c r="R3" s="23" t="s">
        <v>271</v>
      </c>
      <c r="S3" s="23"/>
      <c r="T3" s="23"/>
      <c r="U3" s="27">
        <v>42240</v>
      </c>
      <c r="V3" s="27">
        <v>42249</v>
      </c>
      <c r="W3" s="19">
        <f t="shared" si="1"/>
        <v>9</v>
      </c>
      <c r="X3" s="58">
        <v>42338</v>
      </c>
      <c r="Y3" s="22">
        <f t="shared" si="2"/>
        <v>98</v>
      </c>
      <c r="Z3" s="27">
        <v>42327</v>
      </c>
      <c r="AA3" s="19">
        <f t="shared" si="3"/>
        <v>125</v>
      </c>
      <c r="AB3" s="20">
        <v>42475</v>
      </c>
      <c r="AC3" s="20"/>
      <c r="AD3" s="22">
        <f t="shared" si="4"/>
        <v>277</v>
      </c>
      <c r="AE3" s="29"/>
      <c r="AF3" s="59">
        <f t="shared" si="5"/>
        <v>1428.75</v>
      </c>
      <c r="AG3" s="22">
        <v>6</v>
      </c>
      <c r="AH3" s="1">
        <v>0.42</v>
      </c>
      <c r="AI3" s="44">
        <v>16</v>
      </c>
      <c r="AJ3" s="44">
        <v>212.6</v>
      </c>
      <c r="AK3" s="22">
        <f t="shared" si="6"/>
        <v>1</v>
      </c>
      <c r="AL3" s="21">
        <f>IF(ISNUMBER([1]Sheet1!S3),IF([1]Sheet1!S3&gt;=3,1,0),"")</f>
        <v>0</v>
      </c>
      <c r="AM3" s="30">
        <f t="shared" si="7"/>
        <v>0.44999999999999996</v>
      </c>
      <c r="AN3" s="46">
        <v>9</v>
      </c>
      <c r="AO3" s="22">
        <f t="shared" si="8"/>
        <v>1</v>
      </c>
      <c r="AP3" s="22">
        <f t="shared" si="9"/>
        <v>0</v>
      </c>
      <c r="AQ3" s="31" t="str">
        <f t="shared" si="10"/>
        <v>-</v>
      </c>
      <c r="AR3" s="21" t="str">
        <f>IF(AND(ISNUMBER(AF3),ISNUMBER(AG3),ISNUMBER([1]Sheet1!S3)),"-","")</f>
        <v>-</v>
      </c>
      <c r="AS3" s="22" t="s">
        <v>267</v>
      </c>
      <c r="AT3" s="22" t="s">
        <v>268</v>
      </c>
      <c r="AU3" s="49">
        <v>0</v>
      </c>
      <c r="AV3" s="22" t="s">
        <v>267</v>
      </c>
      <c r="AW3" s="22" t="s">
        <v>268</v>
      </c>
      <c r="AX3" s="49">
        <v>0</v>
      </c>
      <c r="AY3" s="22" t="s">
        <v>267</v>
      </c>
      <c r="AZ3" s="22" t="s">
        <v>268</v>
      </c>
      <c r="BA3" s="49">
        <v>0</v>
      </c>
      <c r="BB3" s="22" t="s">
        <v>269</v>
      </c>
      <c r="BC3" s="22">
        <v>60</v>
      </c>
      <c r="BD3" s="49">
        <v>7687281366.6890926</v>
      </c>
      <c r="BE3" s="22" t="s">
        <v>267</v>
      </c>
      <c r="BF3" s="22" t="s">
        <v>268</v>
      </c>
      <c r="BG3" s="49">
        <v>0</v>
      </c>
      <c r="BH3" s="22" t="s">
        <v>269</v>
      </c>
      <c r="BI3" s="22">
        <v>100</v>
      </c>
      <c r="BJ3" s="49">
        <v>20411880.131429046</v>
      </c>
      <c r="BK3" s="22" t="s">
        <v>267</v>
      </c>
      <c r="BL3" s="22" t="s">
        <v>268</v>
      </c>
      <c r="BM3" s="49">
        <v>0</v>
      </c>
      <c r="BN3" s="23"/>
      <c r="BO3" s="23"/>
      <c r="BP3" s="23"/>
      <c r="BQ3" s="23"/>
      <c r="BR3" s="23"/>
      <c r="BS3" s="19"/>
      <c r="BT3" s="24" t="s">
        <v>270</v>
      </c>
      <c r="BU3" s="25">
        <v>0</v>
      </c>
      <c r="BV3" s="25">
        <v>0</v>
      </c>
      <c r="BW3" s="25">
        <v>0</v>
      </c>
      <c r="BX3" s="25">
        <v>0</v>
      </c>
      <c r="BY3" s="25">
        <v>0</v>
      </c>
      <c r="BZ3" s="25">
        <v>0</v>
      </c>
      <c r="CA3" s="25">
        <v>0</v>
      </c>
      <c r="CB3" s="25">
        <v>0</v>
      </c>
      <c r="CC3" s="25">
        <v>0</v>
      </c>
      <c r="CD3" s="25">
        <v>0</v>
      </c>
      <c r="CE3" s="25">
        <v>0</v>
      </c>
      <c r="CF3" s="25">
        <v>8</v>
      </c>
      <c r="CG3" s="25">
        <v>0</v>
      </c>
      <c r="CH3" s="25">
        <v>26</v>
      </c>
      <c r="CI3" s="26">
        <v>8</v>
      </c>
      <c r="CJ3" s="25"/>
      <c r="CK3" s="25"/>
      <c r="CL3" s="25"/>
      <c r="CM3" s="56"/>
      <c r="CN3" s="25"/>
      <c r="CO3" s="25"/>
      <c r="CP3" s="25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</row>
    <row r="4" spans="1:268" x14ac:dyDescent="0.2">
      <c r="A4" s="18" t="s">
        <v>295</v>
      </c>
      <c r="B4" s="23"/>
      <c r="C4" s="27">
        <v>42191</v>
      </c>
      <c r="D4" s="34">
        <v>42192</v>
      </c>
      <c r="E4" s="23">
        <f t="shared" si="0"/>
        <v>1</v>
      </c>
      <c r="F4" s="32" t="s">
        <v>266</v>
      </c>
      <c r="G4" s="23" t="s">
        <v>276</v>
      </c>
      <c r="H4" s="23" t="s">
        <v>296</v>
      </c>
      <c r="I4" s="23" t="s">
        <v>297</v>
      </c>
      <c r="J4" s="32" t="s">
        <v>298</v>
      </c>
      <c r="K4" s="32" t="s">
        <v>282</v>
      </c>
      <c r="L4" s="28">
        <v>5753</v>
      </c>
      <c r="M4" s="28" t="s">
        <v>299</v>
      </c>
      <c r="N4" s="61" t="s">
        <v>300</v>
      </c>
      <c r="O4" s="57">
        <v>43.949700105300003</v>
      </c>
      <c r="P4" s="57">
        <v>-73.248100135399994</v>
      </c>
      <c r="Q4" s="23"/>
      <c r="R4" s="23" t="s">
        <v>271</v>
      </c>
      <c r="S4" s="23"/>
      <c r="T4" s="23"/>
      <c r="U4" s="27">
        <v>42240</v>
      </c>
      <c r="V4" s="27">
        <v>42249</v>
      </c>
      <c r="W4" s="19">
        <f t="shared" si="1"/>
        <v>9</v>
      </c>
      <c r="X4" s="58">
        <v>42338</v>
      </c>
      <c r="Y4" s="22">
        <f t="shared" si="2"/>
        <v>98</v>
      </c>
      <c r="Z4" s="27">
        <v>42298</v>
      </c>
      <c r="AA4" s="19">
        <f t="shared" si="3"/>
        <v>106</v>
      </c>
      <c r="AB4" s="20">
        <v>42475</v>
      </c>
      <c r="AC4" s="20"/>
      <c r="AD4" s="22">
        <f t="shared" si="4"/>
        <v>284</v>
      </c>
      <c r="AE4" s="29"/>
      <c r="AF4" s="59">
        <f t="shared" si="5"/>
        <v>943.16939890710398</v>
      </c>
      <c r="AG4" s="22">
        <v>33</v>
      </c>
      <c r="AH4" s="1">
        <v>3.5</v>
      </c>
      <c r="AI4" s="44">
        <v>18.3</v>
      </c>
      <c r="AJ4" s="44">
        <v>154.30000000000001</v>
      </c>
      <c r="AK4" s="22">
        <f t="shared" si="6"/>
        <v>1</v>
      </c>
      <c r="AL4" s="21">
        <f>IF(ISNUMBER([1]Sheet1!S4),IF([1]Sheet1!S4&gt;=3,1,0),"")</f>
        <v>1</v>
      </c>
      <c r="AM4" s="30">
        <f t="shared" si="7"/>
        <v>0.5</v>
      </c>
      <c r="AN4" s="46">
        <v>10</v>
      </c>
      <c r="AO4" s="22">
        <f t="shared" si="8"/>
        <v>1</v>
      </c>
      <c r="AP4" s="22">
        <f t="shared" si="9"/>
        <v>0</v>
      </c>
      <c r="AQ4" s="31" t="str">
        <f t="shared" si="10"/>
        <v>-</v>
      </c>
      <c r="AR4" s="21" t="str">
        <f>IF(AND(ISNUMBER(AF4),ISNUMBER(AG4),ISNUMBER([1]Sheet1!S4)),"-","")</f>
        <v>-</v>
      </c>
      <c r="AS4" s="22" t="s">
        <v>267</v>
      </c>
      <c r="AT4" s="22" t="s">
        <v>268</v>
      </c>
      <c r="AU4" s="49">
        <v>0</v>
      </c>
      <c r="AV4" s="22" t="s">
        <v>267</v>
      </c>
      <c r="AW4" s="22" t="s">
        <v>268</v>
      </c>
      <c r="AX4" s="49">
        <v>0</v>
      </c>
      <c r="AY4" s="22" t="s">
        <v>267</v>
      </c>
      <c r="AZ4" s="22" t="s">
        <v>268</v>
      </c>
      <c r="BA4" s="49">
        <v>0</v>
      </c>
      <c r="BB4" s="22" t="s">
        <v>267</v>
      </c>
      <c r="BC4" s="22" t="s">
        <v>268</v>
      </c>
      <c r="BD4" s="49">
        <v>0</v>
      </c>
      <c r="BE4" s="22" t="s">
        <v>267</v>
      </c>
      <c r="BF4" s="22" t="s">
        <v>268</v>
      </c>
      <c r="BG4" s="49">
        <v>0</v>
      </c>
      <c r="BH4" s="22" t="s">
        <v>267</v>
      </c>
      <c r="BI4" s="22" t="s">
        <v>268</v>
      </c>
      <c r="BJ4" s="49">
        <v>0</v>
      </c>
      <c r="BK4" s="22" t="s">
        <v>267</v>
      </c>
      <c r="BL4" s="22" t="s">
        <v>268</v>
      </c>
      <c r="BM4" s="49">
        <v>0</v>
      </c>
      <c r="BN4" s="23"/>
      <c r="BO4" s="23"/>
      <c r="BP4" s="23"/>
      <c r="BQ4" s="23"/>
      <c r="BR4" s="23"/>
      <c r="BS4" s="19"/>
      <c r="BT4" s="24" t="s">
        <v>301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1</v>
      </c>
      <c r="CC4" s="25">
        <v>0</v>
      </c>
      <c r="CD4" s="25">
        <v>0</v>
      </c>
      <c r="CE4" s="25">
        <v>0</v>
      </c>
      <c r="CF4" s="25">
        <v>8</v>
      </c>
      <c r="CG4" s="25">
        <v>0</v>
      </c>
      <c r="CH4" s="25">
        <v>11</v>
      </c>
      <c r="CI4" s="26">
        <v>8</v>
      </c>
      <c r="CJ4" s="25"/>
      <c r="CK4" s="25"/>
      <c r="CL4" s="25"/>
      <c r="CM4" s="56"/>
      <c r="CN4" s="25"/>
      <c r="CO4" s="25"/>
      <c r="CP4" s="25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</row>
    <row r="5" spans="1:268" x14ac:dyDescent="0.2">
      <c r="A5" s="18" t="s">
        <v>302</v>
      </c>
      <c r="B5" s="23"/>
      <c r="C5" s="27">
        <v>42198</v>
      </c>
      <c r="D5" s="34">
        <v>42200</v>
      </c>
      <c r="E5" s="23">
        <f t="shared" si="0"/>
        <v>2</v>
      </c>
      <c r="F5" s="32">
        <v>98</v>
      </c>
      <c r="G5" s="23" t="s">
        <v>272</v>
      </c>
      <c r="H5" s="23" t="s">
        <v>280</v>
      </c>
      <c r="I5" s="23" t="s">
        <v>292</v>
      </c>
      <c r="J5" s="32" t="s">
        <v>281</v>
      </c>
      <c r="K5" s="32" t="s">
        <v>282</v>
      </c>
      <c r="L5" s="28">
        <v>5478</v>
      </c>
      <c r="M5" s="28" t="s">
        <v>283</v>
      </c>
      <c r="N5" s="61" t="s">
        <v>294</v>
      </c>
      <c r="O5" s="57">
        <v>44.736854675099998</v>
      </c>
      <c r="P5" s="57">
        <v>-73.086848226000001</v>
      </c>
      <c r="Q5" s="23"/>
      <c r="R5" s="23" t="s">
        <v>271</v>
      </c>
      <c r="S5" s="23"/>
      <c r="T5" s="23"/>
      <c r="U5" s="27">
        <v>42258</v>
      </c>
      <c r="V5" s="27">
        <v>42263</v>
      </c>
      <c r="W5" s="19">
        <f t="shared" si="1"/>
        <v>5</v>
      </c>
      <c r="X5" s="58">
        <v>42338</v>
      </c>
      <c r="Y5" s="22">
        <f t="shared" si="2"/>
        <v>80</v>
      </c>
      <c r="Z5" s="27">
        <v>42453</v>
      </c>
      <c r="AA5" s="19">
        <f t="shared" si="3"/>
        <v>253</v>
      </c>
      <c r="AB5" s="20">
        <v>42475</v>
      </c>
      <c r="AC5" s="20"/>
      <c r="AD5" s="22">
        <f t="shared" si="4"/>
        <v>277</v>
      </c>
      <c r="AE5" s="29"/>
      <c r="AF5" s="59">
        <f t="shared" si="5"/>
        <v>1130.3317535545023</v>
      </c>
      <c r="AG5" s="22">
        <v>2</v>
      </c>
      <c r="AH5" s="1">
        <v>0.18</v>
      </c>
      <c r="AI5" s="44">
        <v>21.1</v>
      </c>
      <c r="AJ5" s="44">
        <v>217.4</v>
      </c>
      <c r="AK5" s="22">
        <f t="shared" si="6"/>
        <v>1</v>
      </c>
      <c r="AL5" s="21">
        <f>IF(ISNUMBER([1]Sheet1!S5),IF([1]Sheet1!S5&gt;=3,1,0),"")</f>
        <v>0</v>
      </c>
      <c r="AM5" s="30">
        <f t="shared" si="7"/>
        <v>0</v>
      </c>
      <c r="AN5" s="46">
        <v>0</v>
      </c>
      <c r="AO5" s="22">
        <f t="shared" si="8"/>
        <v>0</v>
      </c>
      <c r="AP5" s="22">
        <f t="shared" si="9"/>
        <v>0</v>
      </c>
      <c r="AQ5" s="31" t="str">
        <f t="shared" si="10"/>
        <v>-</v>
      </c>
      <c r="AR5" s="21" t="str">
        <f>IF(AND(ISNUMBER(AF5),ISNUMBER(AG5),ISNUMBER([1]Sheet1!S5)),"-","")</f>
        <v>-</v>
      </c>
      <c r="AS5" s="22" t="s">
        <v>267</v>
      </c>
      <c r="AT5" s="22" t="s">
        <v>268</v>
      </c>
      <c r="AU5" s="49">
        <v>0</v>
      </c>
      <c r="AV5" s="22" t="s">
        <v>267</v>
      </c>
      <c r="AW5" s="22" t="s">
        <v>268</v>
      </c>
      <c r="AX5" s="49">
        <v>0</v>
      </c>
      <c r="AY5" s="22" t="s">
        <v>267</v>
      </c>
      <c r="AZ5" s="22" t="s">
        <v>268</v>
      </c>
      <c r="BA5" s="49">
        <v>0</v>
      </c>
      <c r="BB5" s="22" t="s">
        <v>267</v>
      </c>
      <c r="BC5" s="22" t="s">
        <v>268</v>
      </c>
      <c r="BD5" s="49">
        <v>0</v>
      </c>
      <c r="BE5" s="22" t="s">
        <v>267</v>
      </c>
      <c r="BF5" s="22" t="s">
        <v>268</v>
      </c>
      <c r="BG5" s="49">
        <v>0</v>
      </c>
      <c r="BH5" s="22" t="s">
        <v>267</v>
      </c>
      <c r="BI5" s="22" t="s">
        <v>268</v>
      </c>
      <c r="BJ5" s="49">
        <v>0</v>
      </c>
      <c r="BK5" s="22" t="s">
        <v>267</v>
      </c>
      <c r="BL5" s="22" t="s">
        <v>268</v>
      </c>
      <c r="BM5" s="49">
        <v>0</v>
      </c>
      <c r="BN5" s="23"/>
      <c r="BO5" s="23"/>
      <c r="BP5" s="23"/>
      <c r="BQ5" s="23"/>
      <c r="BR5" s="23"/>
      <c r="BS5" s="19"/>
      <c r="BT5" s="24" t="s">
        <v>270</v>
      </c>
      <c r="BU5" s="25">
        <v>0</v>
      </c>
      <c r="BV5" s="25">
        <v>0</v>
      </c>
      <c r="BW5" s="25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0</v>
      </c>
      <c r="CD5" s="25">
        <v>0</v>
      </c>
      <c r="CE5" s="25">
        <v>0</v>
      </c>
      <c r="CF5" s="25">
        <v>8</v>
      </c>
      <c r="CG5" s="25">
        <v>0</v>
      </c>
      <c r="CH5" s="25">
        <v>25</v>
      </c>
      <c r="CI5" s="26">
        <v>8</v>
      </c>
      <c r="CJ5" s="25"/>
      <c r="CK5" s="25"/>
      <c r="CL5" s="25"/>
      <c r="CM5" s="56"/>
      <c r="CN5" s="25"/>
      <c r="CO5" s="25"/>
      <c r="CP5" s="25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</row>
    <row r="6" spans="1:268" x14ac:dyDescent="0.2">
      <c r="A6" s="18" t="s">
        <v>303</v>
      </c>
      <c r="B6" s="23"/>
      <c r="C6" s="27">
        <v>42234</v>
      </c>
      <c r="D6" s="34" t="s">
        <v>266</v>
      </c>
      <c r="E6" s="23" t="str">
        <f t="shared" si="0"/>
        <v/>
      </c>
      <c r="F6" s="32">
        <v>98</v>
      </c>
      <c r="G6" s="23" t="s">
        <v>284</v>
      </c>
      <c r="H6" s="23" t="s">
        <v>277</v>
      </c>
      <c r="I6" s="23" t="s">
        <v>286</v>
      </c>
      <c r="J6" s="32" t="s">
        <v>287</v>
      </c>
      <c r="K6" s="32" t="s">
        <v>282</v>
      </c>
      <c r="L6" s="28">
        <v>5874</v>
      </c>
      <c r="M6" s="28" t="s">
        <v>288</v>
      </c>
      <c r="N6" s="61" t="s">
        <v>289</v>
      </c>
      <c r="O6" s="57">
        <v>44.894423400000001</v>
      </c>
      <c r="P6" s="57">
        <v>-72.414710999999997</v>
      </c>
      <c r="Q6" s="23"/>
      <c r="R6" s="23" t="s">
        <v>17</v>
      </c>
      <c r="S6" s="23"/>
      <c r="T6" s="23"/>
      <c r="U6" s="27">
        <v>42258</v>
      </c>
      <c r="V6" s="27">
        <v>42263</v>
      </c>
      <c r="W6" s="19">
        <f t="shared" si="1"/>
        <v>5</v>
      </c>
      <c r="X6" s="58">
        <v>42338</v>
      </c>
      <c r="Y6" s="22">
        <f t="shared" si="2"/>
        <v>80</v>
      </c>
      <c r="Z6" s="27">
        <v>42453</v>
      </c>
      <c r="AA6" s="19" t="str">
        <f t="shared" si="3"/>
        <v/>
      </c>
      <c r="AB6" s="20">
        <v>42475</v>
      </c>
      <c r="AC6" s="20"/>
      <c r="AD6" s="22">
        <f t="shared" si="4"/>
        <v>241</v>
      </c>
      <c r="AE6" s="29"/>
      <c r="AF6" s="59">
        <f t="shared" si="5"/>
        <v>1036.7256637168139</v>
      </c>
      <c r="AG6" s="22">
        <v>63</v>
      </c>
      <c r="AH6" s="1">
        <v>6.08</v>
      </c>
      <c r="AI6" s="44">
        <v>22.6</v>
      </c>
      <c r="AJ6" s="44">
        <v>211.7</v>
      </c>
      <c r="AK6" s="22">
        <f t="shared" si="6"/>
        <v>1</v>
      </c>
      <c r="AL6" s="21">
        <f>IF(ISNUMBER([1]Sheet1!S6),IF([1]Sheet1!S6&gt;=3,1,0),"")</f>
        <v>1</v>
      </c>
      <c r="AM6" s="30">
        <f t="shared" si="7"/>
        <v>9.9999999999999992E-2</v>
      </c>
      <c r="AN6" s="46">
        <v>2</v>
      </c>
      <c r="AO6" s="22">
        <f t="shared" si="8"/>
        <v>1</v>
      </c>
      <c r="AP6" s="22">
        <f t="shared" si="9"/>
        <v>0</v>
      </c>
      <c r="AQ6" s="31" t="str">
        <f t="shared" si="10"/>
        <v>-</v>
      </c>
      <c r="AR6" s="21" t="str">
        <f>IF(AND(ISNUMBER(AF6),ISNUMBER(AG6),ISNUMBER([1]Sheet1!S6)),"-","")</f>
        <v>-</v>
      </c>
      <c r="AS6" s="22" t="s">
        <v>267</v>
      </c>
      <c r="AT6" s="22" t="s">
        <v>268</v>
      </c>
      <c r="AU6" s="49">
        <v>0</v>
      </c>
      <c r="AV6" s="22" t="s">
        <v>267</v>
      </c>
      <c r="AW6" s="22" t="s">
        <v>268</v>
      </c>
      <c r="AX6" s="49">
        <v>0</v>
      </c>
      <c r="AY6" s="22" t="s">
        <v>267</v>
      </c>
      <c r="AZ6" s="22" t="s">
        <v>268</v>
      </c>
      <c r="BA6" s="49">
        <v>0</v>
      </c>
      <c r="BB6" s="22" t="s">
        <v>269</v>
      </c>
      <c r="BC6" s="22">
        <v>90</v>
      </c>
      <c r="BD6" s="49">
        <v>489224832631.62787</v>
      </c>
      <c r="BE6" s="22" t="s">
        <v>267</v>
      </c>
      <c r="BF6" s="22" t="s">
        <v>268</v>
      </c>
      <c r="BG6" s="49">
        <v>0</v>
      </c>
      <c r="BH6" s="22" t="s">
        <v>269</v>
      </c>
      <c r="BI6" s="22">
        <v>100</v>
      </c>
      <c r="BJ6" s="49">
        <v>3091929176.1224647</v>
      </c>
      <c r="BK6" s="22" t="s">
        <v>267</v>
      </c>
      <c r="BL6" s="22" t="s">
        <v>268</v>
      </c>
      <c r="BM6" s="49">
        <v>0</v>
      </c>
      <c r="BN6" s="23"/>
      <c r="BO6" s="23"/>
      <c r="BP6" s="23"/>
      <c r="BQ6" s="23"/>
      <c r="BR6" s="23"/>
      <c r="BS6" s="19"/>
      <c r="BT6" s="24" t="s">
        <v>290</v>
      </c>
      <c r="BU6" s="25">
        <v>0</v>
      </c>
      <c r="BV6" s="25">
        <v>0</v>
      </c>
      <c r="BW6" s="25">
        <v>0</v>
      </c>
      <c r="BX6" s="25">
        <v>0</v>
      </c>
      <c r="BY6" s="25">
        <v>0</v>
      </c>
      <c r="BZ6" s="25">
        <v>0</v>
      </c>
      <c r="CA6" s="25">
        <v>0</v>
      </c>
      <c r="CB6" s="25">
        <v>1</v>
      </c>
      <c r="CC6" s="25">
        <v>0</v>
      </c>
      <c r="CD6" s="25">
        <v>0</v>
      </c>
      <c r="CE6" s="25">
        <v>0</v>
      </c>
      <c r="CF6" s="25">
        <v>8</v>
      </c>
      <c r="CG6" s="25">
        <v>0</v>
      </c>
      <c r="CH6" s="25">
        <v>23</v>
      </c>
      <c r="CI6" s="26">
        <v>8</v>
      </c>
      <c r="CJ6" s="25"/>
      <c r="CK6" s="25"/>
      <c r="CL6" s="25"/>
      <c r="CM6" s="56"/>
      <c r="CN6" s="25"/>
      <c r="CO6" s="25"/>
      <c r="CP6" s="25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</row>
    <row r="7" spans="1:268" x14ac:dyDescent="0.2">
      <c r="A7" s="18" t="s">
        <v>304</v>
      </c>
      <c r="B7" s="23"/>
      <c r="C7" s="27">
        <v>42196</v>
      </c>
      <c r="D7" s="34">
        <v>42200</v>
      </c>
      <c r="E7" s="23">
        <f t="shared" si="0"/>
        <v>4</v>
      </c>
      <c r="F7" s="32">
        <v>98</v>
      </c>
      <c r="G7" s="32" t="s">
        <v>305</v>
      </c>
      <c r="H7" s="32" t="s">
        <v>306</v>
      </c>
      <c r="I7" s="32" t="s">
        <v>307</v>
      </c>
      <c r="J7" s="32" t="s">
        <v>308</v>
      </c>
      <c r="K7" s="32" t="s">
        <v>282</v>
      </c>
      <c r="L7" s="28">
        <v>5753</v>
      </c>
      <c r="M7" s="28" t="s">
        <v>309</v>
      </c>
      <c r="N7" s="61" t="s">
        <v>310</v>
      </c>
      <c r="O7" s="60">
        <v>43.964241803999997</v>
      </c>
      <c r="P7" s="60">
        <v>-73.294489901700004</v>
      </c>
      <c r="Q7" s="23"/>
      <c r="R7" s="32" t="s">
        <v>311</v>
      </c>
      <c r="S7" s="32"/>
      <c r="T7" s="32"/>
      <c r="U7" s="27">
        <v>42240</v>
      </c>
      <c r="V7" s="27">
        <v>42249</v>
      </c>
      <c r="W7" s="19">
        <f t="shared" si="1"/>
        <v>9</v>
      </c>
      <c r="X7" s="58">
        <v>42338</v>
      </c>
      <c r="Y7" s="22">
        <f t="shared" si="2"/>
        <v>98</v>
      </c>
      <c r="Z7" s="27">
        <v>42453</v>
      </c>
      <c r="AA7" s="19">
        <f t="shared" si="3"/>
        <v>253</v>
      </c>
      <c r="AB7" s="20">
        <v>42475</v>
      </c>
      <c r="AC7" s="20"/>
      <c r="AD7" s="22">
        <f t="shared" si="4"/>
        <v>279</v>
      </c>
      <c r="AE7" s="29"/>
      <c r="AF7" s="59">
        <f t="shared" si="5"/>
        <v>925.42372881355936</v>
      </c>
      <c r="AG7" s="22">
        <v>35</v>
      </c>
      <c r="AH7" s="1">
        <v>3.78</v>
      </c>
      <c r="AI7" s="44">
        <v>17.7</v>
      </c>
      <c r="AJ7" s="44">
        <v>146.1</v>
      </c>
      <c r="AK7" s="22">
        <f t="shared" si="6"/>
        <v>1</v>
      </c>
      <c r="AL7" s="21">
        <f>IF(ISNUMBER([1]Sheet1!S7),IF([1]Sheet1!S7&gt;=3,1,0),"")</f>
        <v>1</v>
      </c>
      <c r="AM7" s="30">
        <f t="shared" si="7"/>
        <v>4.9999999999999996E-2</v>
      </c>
      <c r="AN7" s="46">
        <v>1</v>
      </c>
      <c r="AO7" s="22">
        <f t="shared" si="8"/>
        <v>1</v>
      </c>
      <c r="AP7" s="22">
        <f t="shared" si="9"/>
        <v>0</v>
      </c>
      <c r="AQ7" s="31" t="str">
        <f t="shared" si="10"/>
        <v>-</v>
      </c>
      <c r="AR7" s="21" t="str">
        <f>IF(AND(ISNUMBER(AF7),ISNUMBER(AG7),ISNUMBER([1]Sheet1!S7)),"-","")</f>
        <v>-</v>
      </c>
      <c r="AS7" s="22" t="s">
        <v>267</v>
      </c>
      <c r="AT7" s="22" t="s">
        <v>268</v>
      </c>
      <c r="AU7" s="49">
        <v>0</v>
      </c>
      <c r="AV7" s="22" t="s">
        <v>267</v>
      </c>
      <c r="AW7" s="22" t="s">
        <v>268</v>
      </c>
      <c r="AX7" s="49">
        <v>0</v>
      </c>
      <c r="AY7" s="22" t="s">
        <v>267</v>
      </c>
      <c r="AZ7" s="22" t="s">
        <v>268</v>
      </c>
      <c r="BA7" s="49">
        <v>0</v>
      </c>
      <c r="BB7" s="22" t="s">
        <v>269</v>
      </c>
      <c r="BC7" s="22" t="s">
        <v>268</v>
      </c>
      <c r="BD7" s="49">
        <v>844060.23263585276</v>
      </c>
      <c r="BE7" s="22" t="s">
        <v>269</v>
      </c>
      <c r="BF7" s="22">
        <v>80</v>
      </c>
      <c r="BG7" s="49">
        <v>47579462.983726278</v>
      </c>
      <c r="BH7" s="22" t="s">
        <v>267</v>
      </c>
      <c r="BI7" s="22" t="s">
        <v>268</v>
      </c>
      <c r="BJ7" s="49">
        <v>0</v>
      </c>
      <c r="BK7" s="22" t="s">
        <v>267</v>
      </c>
      <c r="BL7" s="22" t="s">
        <v>268</v>
      </c>
      <c r="BM7" s="49">
        <v>0</v>
      </c>
      <c r="BN7" s="23"/>
      <c r="BO7" s="23"/>
      <c r="BP7" s="23"/>
      <c r="BQ7" s="23"/>
      <c r="BR7" s="23"/>
      <c r="BS7" s="19"/>
      <c r="BT7" s="24" t="s">
        <v>301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1</v>
      </c>
      <c r="CA7" s="25">
        <v>0</v>
      </c>
      <c r="CB7" s="25">
        <v>0</v>
      </c>
      <c r="CC7" s="25">
        <v>0</v>
      </c>
      <c r="CD7" s="25">
        <v>1</v>
      </c>
      <c r="CE7" s="25">
        <v>0</v>
      </c>
      <c r="CF7" s="25">
        <v>8</v>
      </c>
      <c r="CG7" s="25">
        <v>0</v>
      </c>
      <c r="CH7" s="25">
        <v>19</v>
      </c>
      <c r="CI7" s="26">
        <v>8</v>
      </c>
      <c r="CJ7" s="25"/>
      <c r="CK7" s="25"/>
      <c r="CL7" s="25"/>
      <c r="CM7" s="56"/>
      <c r="CN7" s="25"/>
      <c r="CO7" s="25"/>
      <c r="CP7" s="25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</row>
    <row r="8" spans="1:268" x14ac:dyDescent="0.2">
      <c r="A8" s="18" t="s">
        <v>312</v>
      </c>
      <c r="B8" s="23"/>
      <c r="C8" s="27">
        <v>42187</v>
      </c>
      <c r="D8" s="34">
        <v>42188</v>
      </c>
      <c r="E8" s="23">
        <f t="shared" si="0"/>
        <v>1</v>
      </c>
      <c r="F8" s="32" t="s">
        <v>266</v>
      </c>
      <c r="G8" s="23" t="s">
        <v>266</v>
      </c>
      <c r="H8" s="23" t="s">
        <v>313</v>
      </c>
      <c r="I8" s="23" t="s">
        <v>314</v>
      </c>
      <c r="J8" s="23" t="s">
        <v>315</v>
      </c>
      <c r="K8" s="32" t="s">
        <v>282</v>
      </c>
      <c r="L8" s="28">
        <v>5682</v>
      </c>
      <c r="M8" s="28" t="s">
        <v>316</v>
      </c>
      <c r="N8" s="61" t="s">
        <v>317</v>
      </c>
      <c r="O8" s="57">
        <v>44.336967999999999</v>
      </c>
      <c r="P8" s="57">
        <v>-73.150092999999998</v>
      </c>
      <c r="Q8" s="23"/>
      <c r="R8" s="23" t="s">
        <v>271</v>
      </c>
      <c r="S8" s="23"/>
      <c r="T8" s="23"/>
      <c r="U8" s="27">
        <v>42258</v>
      </c>
      <c r="V8" s="27">
        <v>42263</v>
      </c>
      <c r="W8" s="19">
        <f t="shared" si="1"/>
        <v>5</v>
      </c>
      <c r="X8" s="58">
        <v>42338</v>
      </c>
      <c r="Y8" s="22">
        <f t="shared" si="2"/>
        <v>80</v>
      </c>
      <c r="Z8" s="33">
        <v>42291</v>
      </c>
      <c r="AA8" s="19">
        <f t="shared" si="3"/>
        <v>103</v>
      </c>
      <c r="AB8" s="20">
        <v>42475</v>
      </c>
      <c r="AC8" s="20"/>
      <c r="AD8" s="22">
        <f t="shared" si="4"/>
        <v>288</v>
      </c>
      <c r="AE8" s="29"/>
      <c r="AF8" s="59">
        <f t="shared" si="5"/>
        <v>895.0980392156863</v>
      </c>
      <c r="AG8" s="22">
        <v>26</v>
      </c>
      <c r="AH8" s="1">
        <v>2.9</v>
      </c>
      <c r="AI8" s="44">
        <v>20.399999999999999</v>
      </c>
      <c r="AJ8" s="44">
        <v>162.19999999999999</v>
      </c>
      <c r="AK8" s="22">
        <f t="shared" si="6"/>
        <v>1</v>
      </c>
      <c r="AL8" s="21">
        <f>IF(ISNUMBER([1]Sheet1!S8),IF([1]Sheet1!S8&gt;=3,1,0),"")</f>
        <v>0</v>
      </c>
      <c r="AM8" s="30">
        <f t="shared" si="7"/>
        <v>0</v>
      </c>
      <c r="AN8" s="46">
        <v>0</v>
      </c>
      <c r="AO8" s="22">
        <f t="shared" si="8"/>
        <v>0</v>
      </c>
      <c r="AP8" s="22">
        <f t="shared" si="9"/>
        <v>0</v>
      </c>
      <c r="AQ8" s="31" t="str">
        <f t="shared" si="10"/>
        <v>-</v>
      </c>
      <c r="AR8" s="21" t="str">
        <f>IF(AND(ISNUMBER(AF8),ISNUMBER(AG8),ISNUMBER([1]Sheet1!S8)),"-","")</f>
        <v>-</v>
      </c>
      <c r="AS8" s="22" t="s">
        <v>267</v>
      </c>
      <c r="AT8" s="22" t="s">
        <v>268</v>
      </c>
      <c r="AU8" s="49">
        <v>0</v>
      </c>
      <c r="AV8" s="22" t="s">
        <v>267</v>
      </c>
      <c r="AW8" s="22" t="s">
        <v>268</v>
      </c>
      <c r="AX8" s="49">
        <v>0</v>
      </c>
      <c r="AY8" s="22" t="s">
        <v>267</v>
      </c>
      <c r="AZ8" s="22" t="s">
        <v>268</v>
      </c>
      <c r="BA8" s="49">
        <v>0</v>
      </c>
      <c r="BB8" s="22" t="s">
        <v>269</v>
      </c>
      <c r="BC8" s="22">
        <v>60</v>
      </c>
      <c r="BD8" s="49">
        <v>5682221310.8335323</v>
      </c>
      <c r="BE8" s="22" t="s">
        <v>267</v>
      </c>
      <c r="BF8" s="22" t="s">
        <v>268</v>
      </c>
      <c r="BG8" s="49">
        <v>0</v>
      </c>
      <c r="BH8" s="22" t="s">
        <v>267</v>
      </c>
      <c r="BI8" s="22" t="s">
        <v>268</v>
      </c>
      <c r="BJ8" s="49">
        <v>0</v>
      </c>
      <c r="BK8" s="22" t="s">
        <v>267</v>
      </c>
      <c r="BL8" s="22" t="s">
        <v>268</v>
      </c>
      <c r="BM8" s="49">
        <v>0</v>
      </c>
      <c r="BN8" s="23"/>
      <c r="BO8" s="23"/>
      <c r="BP8" s="23"/>
      <c r="BQ8" s="23"/>
      <c r="BR8" s="23"/>
      <c r="BS8" s="19"/>
      <c r="BT8" s="24" t="s">
        <v>318</v>
      </c>
      <c r="BU8" s="25">
        <v>0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1</v>
      </c>
      <c r="CE8" s="25">
        <v>0</v>
      </c>
      <c r="CF8" s="25">
        <v>7</v>
      </c>
      <c r="CG8" s="25">
        <v>0</v>
      </c>
      <c r="CH8" s="25">
        <v>19</v>
      </c>
      <c r="CI8" s="26">
        <v>8</v>
      </c>
      <c r="CJ8" s="25"/>
      <c r="CK8" s="25"/>
      <c r="CL8" s="25"/>
      <c r="CM8" s="56"/>
      <c r="CN8" s="25"/>
      <c r="CO8" s="25"/>
      <c r="CP8" s="25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</row>
    <row r="9" spans="1:268" x14ac:dyDescent="0.2">
      <c r="A9" s="18" t="s">
        <v>319</v>
      </c>
      <c r="B9" s="23"/>
      <c r="C9" s="27">
        <v>42172</v>
      </c>
      <c r="D9" s="34">
        <v>42174</v>
      </c>
      <c r="E9" s="23">
        <f t="shared" si="0"/>
        <v>2</v>
      </c>
      <c r="F9" s="32">
        <v>98</v>
      </c>
      <c r="G9" s="32" t="s">
        <v>284</v>
      </c>
      <c r="H9" s="32" t="s">
        <v>277</v>
      </c>
      <c r="I9" s="32" t="s">
        <v>320</v>
      </c>
      <c r="J9" s="32" t="s">
        <v>287</v>
      </c>
      <c r="K9" s="32" t="s">
        <v>282</v>
      </c>
      <c r="L9" s="28">
        <v>5874</v>
      </c>
      <c r="M9" s="28" t="s">
        <v>288</v>
      </c>
      <c r="N9" s="61" t="s">
        <v>289</v>
      </c>
      <c r="O9" s="60">
        <v>44.918235000000003</v>
      </c>
      <c r="P9" s="60">
        <v>-72.896694999999994</v>
      </c>
      <c r="Q9" s="23"/>
      <c r="R9" s="32" t="s">
        <v>321</v>
      </c>
      <c r="S9" s="32"/>
      <c r="T9" s="32"/>
      <c r="U9" s="27">
        <v>42258</v>
      </c>
      <c r="V9" s="27">
        <v>42263</v>
      </c>
      <c r="W9" s="19">
        <f t="shared" si="1"/>
        <v>5</v>
      </c>
      <c r="X9" s="58">
        <v>42338</v>
      </c>
      <c r="Y9" s="22">
        <f t="shared" si="2"/>
        <v>80</v>
      </c>
      <c r="Z9" s="27">
        <v>42317</v>
      </c>
      <c r="AA9" s="19">
        <f t="shared" si="3"/>
        <v>143</v>
      </c>
      <c r="AB9" s="20">
        <v>42475</v>
      </c>
      <c r="AC9" s="20"/>
      <c r="AD9" s="22">
        <f t="shared" si="4"/>
        <v>303</v>
      </c>
      <c r="AE9" s="29"/>
      <c r="AF9" s="59">
        <f t="shared" si="5"/>
        <v>1018.9473684210526</v>
      </c>
      <c r="AG9" s="22">
        <v>82</v>
      </c>
      <c r="AH9" s="1">
        <v>8.0500000000000007</v>
      </c>
      <c r="AI9" s="44">
        <v>19</v>
      </c>
      <c r="AJ9" s="44">
        <v>174.6</v>
      </c>
      <c r="AK9" s="22">
        <f t="shared" si="6"/>
        <v>1</v>
      </c>
      <c r="AL9" s="21">
        <f>IF(ISNUMBER([1]Sheet1!S9),IF([1]Sheet1!S9&gt;=3,1,0),"")</f>
        <v>1</v>
      </c>
      <c r="AM9" s="30">
        <f t="shared" si="7"/>
        <v>1.3</v>
      </c>
      <c r="AN9" s="46">
        <v>26</v>
      </c>
      <c r="AO9" s="22">
        <f t="shared" si="8"/>
        <v>1</v>
      </c>
      <c r="AP9" s="22">
        <f t="shared" si="9"/>
        <v>1</v>
      </c>
      <c r="AQ9" s="31" t="str">
        <f t="shared" si="10"/>
        <v>-</v>
      </c>
      <c r="AR9" s="21" t="str">
        <f>IF(AND(ISNUMBER(AF9),ISNUMBER(AG9),ISNUMBER([1]Sheet1!S9)),"-","")</f>
        <v>-</v>
      </c>
      <c r="AS9" s="22" t="s">
        <v>267</v>
      </c>
      <c r="AT9" s="22" t="s">
        <v>268</v>
      </c>
      <c r="AU9" s="49">
        <v>0</v>
      </c>
      <c r="AV9" s="22" t="s">
        <v>267</v>
      </c>
      <c r="AW9" s="22" t="s">
        <v>268</v>
      </c>
      <c r="AX9" s="49">
        <v>0</v>
      </c>
      <c r="AY9" s="22" t="s">
        <v>267</v>
      </c>
      <c r="AZ9" s="22" t="s">
        <v>268</v>
      </c>
      <c r="BA9" s="49">
        <v>0</v>
      </c>
      <c r="BB9" s="22" t="s">
        <v>269</v>
      </c>
      <c r="BC9" s="22">
        <v>80</v>
      </c>
      <c r="BD9" s="49">
        <v>74023541067.204132</v>
      </c>
      <c r="BE9" s="22" t="s">
        <v>269</v>
      </c>
      <c r="BF9" s="22">
        <v>90</v>
      </c>
      <c r="BG9" s="49">
        <v>1901673717.05723</v>
      </c>
      <c r="BH9" s="22" t="s">
        <v>267</v>
      </c>
      <c r="BI9" s="22" t="s">
        <v>268</v>
      </c>
      <c r="BJ9" s="49">
        <v>0</v>
      </c>
      <c r="BK9" s="22" t="s">
        <v>267</v>
      </c>
      <c r="BL9" s="22" t="s">
        <v>268</v>
      </c>
      <c r="BM9" s="49">
        <v>0</v>
      </c>
      <c r="BN9" s="23"/>
      <c r="BO9" s="23"/>
      <c r="BP9" s="23"/>
      <c r="BQ9" s="23"/>
      <c r="BR9" s="23"/>
      <c r="BS9" s="19"/>
      <c r="BT9" s="24" t="s">
        <v>270</v>
      </c>
      <c r="BU9" s="25">
        <v>0</v>
      </c>
      <c r="BV9" s="25">
        <v>0</v>
      </c>
      <c r="BW9" s="25">
        <v>0</v>
      </c>
      <c r="BX9" s="25">
        <v>0</v>
      </c>
      <c r="BY9" s="25">
        <v>1</v>
      </c>
      <c r="BZ9" s="25">
        <v>3</v>
      </c>
      <c r="CA9" s="25">
        <v>0</v>
      </c>
      <c r="CB9" s="25">
        <v>0</v>
      </c>
      <c r="CC9" s="25">
        <v>0</v>
      </c>
      <c r="CD9" s="25">
        <v>0</v>
      </c>
      <c r="CE9" s="25">
        <v>0</v>
      </c>
      <c r="CF9" s="25">
        <v>8</v>
      </c>
      <c r="CG9" s="25">
        <v>0</v>
      </c>
      <c r="CH9" s="25">
        <v>32</v>
      </c>
      <c r="CI9" s="26">
        <v>8</v>
      </c>
      <c r="CJ9" s="25"/>
      <c r="CK9" s="25"/>
      <c r="CL9" s="25"/>
      <c r="CM9" s="56"/>
      <c r="CN9" s="25"/>
      <c r="CO9" s="25"/>
      <c r="CP9" s="25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</row>
    <row r="10" spans="1:268" x14ac:dyDescent="0.2">
      <c r="A10" s="18" t="s">
        <v>322</v>
      </c>
      <c r="B10" s="23"/>
      <c r="C10" s="27">
        <v>42242</v>
      </c>
      <c r="D10" s="34" t="s">
        <v>266</v>
      </c>
      <c r="E10" s="23" t="str">
        <f t="shared" si="0"/>
        <v/>
      </c>
      <c r="F10" s="32">
        <v>98</v>
      </c>
      <c r="G10" s="32" t="s">
        <v>278</v>
      </c>
      <c r="H10" s="32" t="s">
        <v>323</v>
      </c>
      <c r="I10" s="32" t="s">
        <v>324</v>
      </c>
      <c r="J10" s="32" t="s">
        <v>325</v>
      </c>
      <c r="K10" s="32" t="s">
        <v>282</v>
      </c>
      <c r="L10" s="28">
        <v>5060</v>
      </c>
      <c r="M10" s="28" t="s">
        <v>326</v>
      </c>
      <c r="N10" s="61" t="s">
        <v>327</v>
      </c>
      <c r="O10" s="60">
        <v>43.971913999999998</v>
      </c>
      <c r="P10" s="60">
        <v>-72.688861000000003</v>
      </c>
      <c r="Q10" s="23"/>
      <c r="R10" s="32" t="s">
        <v>321</v>
      </c>
      <c r="S10" s="32"/>
      <c r="T10" s="32"/>
      <c r="U10" s="27">
        <v>42258</v>
      </c>
      <c r="V10" s="27">
        <v>42263</v>
      </c>
      <c r="W10" s="19">
        <f t="shared" si="1"/>
        <v>5</v>
      </c>
      <c r="X10" s="58">
        <v>42338</v>
      </c>
      <c r="Y10" s="22">
        <f t="shared" si="2"/>
        <v>80</v>
      </c>
      <c r="Z10" s="27">
        <v>42453</v>
      </c>
      <c r="AA10" s="19" t="str">
        <f t="shared" si="3"/>
        <v/>
      </c>
      <c r="AB10" s="20">
        <v>42475</v>
      </c>
      <c r="AC10" s="20"/>
      <c r="AD10" s="22">
        <f t="shared" si="4"/>
        <v>233</v>
      </c>
      <c r="AE10" s="29"/>
      <c r="AF10" s="59">
        <f t="shared" si="5"/>
        <v>987.94642857142867</v>
      </c>
      <c r="AG10" s="22">
        <v>14</v>
      </c>
      <c r="AH10" s="1">
        <v>1.42</v>
      </c>
      <c r="AI10" s="44">
        <v>22.4</v>
      </c>
      <c r="AJ10" s="44">
        <v>198.9</v>
      </c>
      <c r="AK10" s="22">
        <f t="shared" si="6"/>
        <v>1</v>
      </c>
      <c r="AL10" s="21">
        <f>IF(ISNUMBER([1]Sheet1!S10),IF([1]Sheet1!S10&gt;=3,1,0),"")</f>
        <v>0</v>
      </c>
      <c r="AM10" s="30">
        <f t="shared" si="7"/>
        <v>0.19999999999999998</v>
      </c>
      <c r="AN10" s="46">
        <v>4</v>
      </c>
      <c r="AO10" s="22">
        <f t="shared" si="8"/>
        <v>1</v>
      </c>
      <c r="AP10" s="22">
        <f t="shared" si="9"/>
        <v>0</v>
      </c>
      <c r="AQ10" s="31" t="str">
        <f t="shared" si="10"/>
        <v>-</v>
      </c>
      <c r="AR10" s="21" t="str">
        <f>IF(AND(ISNUMBER(AF10),ISNUMBER(AG10),ISNUMBER([1]Sheet1!S10)),"-","")</f>
        <v>-</v>
      </c>
      <c r="AS10" s="22" t="s">
        <v>267</v>
      </c>
      <c r="AT10" s="22" t="s">
        <v>268</v>
      </c>
      <c r="AU10" s="49">
        <v>0</v>
      </c>
      <c r="AV10" s="22" t="s">
        <v>267</v>
      </c>
      <c r="AW10" s="22" t="s">
        <v>268</v>
      </c>
      <c r="AX10" s="49">
        <v>0</v>
      </c>
      <c r="AY10" s="22" t="s">
        <v>267</v>
      </c>
      <c r="AZ10" s="22" t="s">
        <v>268</v>
      </c>
      <c r="BA10" s="49">
        <v>0</v>
      </c>
      <c r="BB10" s="22" t="s">
        <v>269</v>
      </c>
      <c r="BC10" s="22">
        <v>70</v>
      </c>
      <c r="BD10" s="49">
        <v>9756341866.6108227</v>
      </c>
      <c r="BE10" s="22" t="s">
        <v>267</v>
      </c>
      <c r="BF10" s="22" t="s">
        <v>268</v>
      </c>
      <c r="BG10" s="49">
        <v>0</v>
      </c>
      <c r="BH10" s="22" t="s">
        <v>267</v>
      </c>
      <c r="BI10" s="22" t="s">
        <v>268</v>
      </c>
      <c r="BJ10" s="49">
        <v>0</v>
      </c>
      <c r="BK10" s="22" t="s">
        <v>267</v>
      </c>
      <c r="BL10" s="22" t="s">
        <v>268</v>
      </c>
      <c r="BM10" s="49">
        <v>0</v>
      </c>
      <c r="BN10" s="23"/>
      <c r="BO10" s="23"/>
      <c r="BP10" s="23"/>
      <c r="BQ10" s="23"/>
      <c r="BR10" s="23"/>
      <c r="BS10" s="19"/>
      <c r="BT10" s="24" t="s">
        <v>274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1</v>
      </c>
      <c r="CA10" s="25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8</v>
      </c>
      <c r="CG10" s="25">
        <v>0</v>
      </c>
      <c r="CH10" s="25">
        <v>14</v>
      </c>
      <c r="CI10" s="26">
        <v>8</v>
      </c>
      <c r="CJ10" s="25"/>
      <c r="CK10" s="25"/>
      <c r="CL10" s="25"/>
      <c r="CM10" s="56"/>
      <c r="CN10" s="25"/>
      <c r="CO10" s="25"/>
      <c r="CP10" s="25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</row>
    <row r="11" spans="1:268" x14ac:dyDescent="0.2">
      <c r="A11" s="18" t="s">
        <v>328</v>
      </c>
      <c r="B11" s="1"/>
      <c r="C11" s="35">
        <v>42205</v>
      </c>
      <c r="D11" s="35">
        <v>42209</v>
      </c>
      <c r="E11" s="23">
        <f t="shared" si="0"/>
        <v>4</v>
      </c>
      <c r="F11" s="32">
        <v>98</v>
      </c>
      <c r="G11" s="32" t="s">
        <v>305</v>
      </c>
      <c r="H11" s="32" t="s">
        <v>306</v>
      </c>
      <c r="I11" s="32" t="s">
        <v>307</v>
      </c>
      <c r="J11" s="32" t="s">
        <v>308</v>
      </c>
      <c r="K11" s="32" t="s">
        <v>282</v>
      </c>
      <c r="L11" s="28">
        <v>5753</v>
      </c>
      <c r="M11" s="28" t="s">
        <v>309</v>
      </c>
      <c r="N11" s="61" t="s">
        <v>310</v>
      </c>
      <c r="O11" s="60">
        <v>44.326215791099997</v>
      </c>
      <c r="P11" s="60">
        <v>-73.278147040999997</v>
      </c>
      <c r="Q11" s="1"/>
      <c r="R11" s="32" t="s">
        <v>311</v>
      </c>
      <c r="S11" s="32"/>
      <c r="T11" s="32"/>
      <c r="U11" s="27">
        <v>42240</v>
      </c>
      <c r="V11" s="27">
        <v>42249</v>
      </c>
      <c r="W11" s="19">
        <f t="shared" si="1"/>
        <v>9</v>
      </c>
      <c r="X11" s="58">
        <v>42338</v>
      </c>
      <c r="Y11" s="22">
        <f t="shared" si="2"/>
        <v>98</v>
      </c>
      <c r="Z11" s="27">
        <v>42327</v>
      </c>
      <c r="AA11" s="19">
        <f t="shared" si="3"/>
        <v>118</v>
      </c>
      <c r="AB11" s="20">
        <v>42475</v>
      </c>
      <c r="AC11" s="20"/>
      <c r="AD11" s="22">
        <f t="shared" si="4"/>
        <v>270</v>
      </c>
      <c r="AE11" s="29"/>
      <c r="AF11" s="59">
        <f t="shared" si="5"/>
        <v>900.55555555555543</v>
      </c>
      <c r="AG11" s="22">
        <v>21</v>
      </c>
      <c r="AH11" s="1">
        <v>2.33</v>
      </c>
      <c r="AI11" s="44">
        <v>18</v>
      </c>
      <c r="AJ11" s="44">
        <v>144.1</v>
      </c>
      <c r="AK11" s="22">
        <f t="shared" si="6"/>
        <v>1</v>
      </c>
      <c r="AL11" s="21">
        <f>IF(ISNUMBER([1]Sheet1!S11),IF([1]Sheet1!S11&gt;=3,1,0),"")</f>
        <v>0</v>
      </c>
      <c r="AM11" s="30">
        <f t="shared" si="7"/>
        <v>0</v>
      </c>
      <c r="AN11" s="46">
        <v>0</v>
      </c>
      <c r="AO11" s="22">
        <f t="shared" si="8"/>
        <v>0</v>
      </c>
      <c r="AP11" s="22">
        <f t="shared" si="9"/>
        <v>0</v>
      </c>
      <c r="AQ11" s="31" t="str">
        <f t="shared" si="10"/>
        <v>-</v>
      </c>
      <c r="AR11" s="21" t="str">
        <f>IF(AND(ISNUMBER(AF11),ISNUMBER(AG11),ISNUMBER([1]Sheet1!S11)),"-","")</f>
        <v>-</v>
      </c>
      <c r="AS11" s="22" t="s">
        <v>267</v>
      </c>
      <c r="AT11" s="22" t="s">
        <v>268</v>
      </c>
      <c r="AU11" s="49">
        <v>0</v>
      </c>
      <c r="AV11" s="22" t="s">
        <v>267</v>
      </c>
      <c r="AW11" s="22" t="s">
        <v>268</v>
      </c>
      <c r="AX11" s="49">
        <v>0</v>
      </c>
      <c r="AY11" s="22" t="s">
        <v>267</v>
      </c>
      <c r="AZ11" s="22" t="s">
        <v>268</v>
      </c>
      <c r="BA11" s="49">
        <v>0</v>
      </c>
      <c r="BB11" s="22" t="s">
        <v>269</v>
      </c>
      <c r="BC11" s="22">
        <v>50</v>
      </c>
      <c r="BD11" s="49">
        <v>2430387120.8249912</v>
      </c>
      <c r="BE11" s="22" t="s">
        <v>267</v>
      </c>
      <c r="BF11" s="22" t="s">
        <v>268</v>
      </c>
      <c r="BG11" s="49">
        <v>0</v>
      </c>
      <c r="BH11" s="22" t="s">
        <v>267</v>
      </c>
      <c r="BI11" s="22" t="s">
        <v>268</v>
      </c>
      <c r="BJ11" s="49">
        <v>0</v>
      </c>
      <c r="BK11" s="22" t="s">
        <v>267</v>
      </c>
      <c r="BL11" s="22" t="s">
        <v>268</v>
      </c>
      <c r="BM11" s="49">
        <v>0</v>
      </c>
      <c r="BN11" s="23"/>
      <c r="BO11" s="23"/>
      <c r="BP11" s="23"/>
      <c r="BQ11" s="23"/>
      <c r="BR11" s="23"/>
      <c r="BS11" s="19"/>
      <c r="BT11" s="24" t="s">
        <v>318</v>
      </c>
      <c r="BU11" s="25">
        <v>0</v>
      </c>
      <c r="BV11" s="25">
        <v>0</v>
      </c>
      <c r="BW11" s="25">
        <v>1</v>
      </c>
      <c r="BX11" s="25">
        <v>1</v>
      </c>
      <c r="BY11" s="25">
        <v>1</v>
      </c>
      <c r="BZ11" s="25">
        <v>1</v>
      </c>
      <c r="CA11" s="25">
        <v>0</v>
      </c>
      <c r="CB11" s="25">
        <v>0</v>
      </c>
      <c r="CC11" s="25">
        <v>0</v>
      </c>
      <c r="CD11" s="25">
        <v>0</v>
      </c>
      <c r="CE11" s="25">
        <v>0</v>
      </c>
      <c r="CF11" s="25">
        <v>8</v>
      </c>
      <c r="CG11" s="25">
        <v>0</v>
      </c>
      <c r="CH11" s="25">
        <v>20</v>
      </c>
      <c r="CI11" s="26">
        <v>8</v>
      </c>
      <c r="CJ11" s="25"/>
      <c r="CK11" s="25"/>
      <c r="CL11" s="25"/>
      <c r="CM11" s="56"/>
      <c r="CN11" s="25"/>
      <c r="CO11" s="25"/>
      <c r="CP11" s="25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</row>
    <row r="12" spans="1:268" x14ac:dyDescent="0.2">
      <c r="A12" s="18" t="s">
        <v>329</v>
      </c>
      <c r="B12" s="23"/>
      <c r="C12" s="27">
        <v>42185</v>
      </c>
      <c r="D12" s="34">
        <v>42188</v>
      </c>
      <c r="E12" s="23">
        <f t="shared" si="0"/>
        <v>3</v>
      </c>
      <c r="F12" s="32" t="s">
        <v>266</v>
      </c>
      <c r="G12" s="32" t="s">
        <v>305</v>
      </c>
      <c r="H12" s="32" t="s">
        <v>306</v>
      </c>
      <c r="I12" s="32" t="s">
        <v>307</v>
      </c>
      <c r="J12" s="32" t="s">
        <v>308</v>
      </c>
      <c r="K12" s="32" t="s">
        <v>282</v>
      </c>
      <c r="L12" s="28">
        <v>5753</v>
      </c>
      <c r="M12" s="28" t="s">
        <v>309</v>
      </c>
      <c r="N12" s="61" t="s">
        <v>310</v>
      </c>
      <c r="O12" s="60">
        <v>44.369754999999998</v>
      </c>
      <c r="P12" s="60">
        <v>-73.242063999999999</v>
      </c>
      <c r="Q12" s="23"/>
      <c r="R12" s="32" t="s">
        <v>311</v>
      </c>
      <c r="S12" s="32"/>
      <c r="T12" s="32"/>
      <c r="U12" s="27">
        <v>42240</v>
      </c>
      <c r="V12" s="27">
        <v>42249</v>
      </c>
      <c r="W12" s="19">
        <f t="shared" si="1"/>
        <v>9</v>
      </c>
      <c r="X12" s="58">
        <v>42338</v>
      </c>
      <c r="Y12" s="22">
        <f t="shared" si="2"/>
        <v>98</v>
      </c>
      <c r="Z12" s="33">
        <v>42291</v>
      </c>
      <c r="AA12" s="19">
        <f t="shared" si="3"/>
        <v>103</v>
      </c>
      <c r="AB12" s="20">
        <v>42475</v>
      </c>
      <c r="AC12" s="20"/>
      <c r="AD12" s="22">
        <f t="shared" si="4"/>
        <v>290</v>
      </c>
      <c r="AE12" s="29"/>
      <c r="AF12" s="59">
        <f t="shared" si="5"/>
        <v>1171.7948717948718</v>
      </c>
      <c r="AG12" s="22">
        <v>33</v>
      </c>
      <c r="AH12" s="1">
        <v>2.82</v>
      </c>
      <c r="AI12" s="44">
        <v>15.6</v>
      </c>
      <c r="AJ12" s="44">
        <v>167.2</v>
      </c>
      <c r="AK12" s="22">
        <f t="shared" si="6"/>
        <v>1</v>
      </c>
      <c r="AL12" s="21">
        <f>IF(ISNUMBER([1]Sheet1!S12),IF([1]Sheet1!S12&gt;=3,1,0),"")</f>
        <v>0</v>
      </c>
      <c r="AM12" s="30">
        <f t="shared" si="7"/>
        <v>0.25</v>
      </c>
      <c r="AN12" s="46">
        <v>5</v>
      </c>
      <c r="AO12" s="22">
        <f t="shared" si="8"/>
        <v>1</v>
      </c>
      <c r="AP12" s="22">
        <f t="shared" si="9"/>
        <v>0</v>
      </c>
      <c r="AQ12" s="31" t="str">
        <f t="shared" si="10"/>
        <v>-</v>
      </c>
      <c r="AR12" s="21" t="str">
        <f>IF(AND(ISNUMBER(AF12),ISNUMBER(AG12),ISNUMBER([1]Sheet1!S12)),"-","")</f>
        <v>-</v>
      </c>
      <c r="AS12" s="22" t="s">
        <v>267</v>
      </c>
      <c r="AT12" s="22" t="s">
        <v>268</v>
      </c>
      <c r="AU12" s="49">
        <v>0</v>
      </c>
      <c r="AV12" s="22" t="s">
        <v>267</v>
      </c>
      <c r="AW12" s="22" t="s">
        <v>268</v>
      </c>
      <c r="AX12" s="49">
        <v>0</v>
      </c>
      <c r="AY12" s="22" t="s">
        <v>267</v>
      </c>
      <c r="AZ12" s="22" t="s">
        <v>268</v>
      </c>
      <c r="BA12" s="49">
        <v>0</v>
      </c>
      <c r="BB12" s="22" t="s">
        <v>269</v>
      </c>
      <c r="BC12" s="22">
        <v>90</v>
      </c>
      <c r="BD12" s="49">
        <v>285324976697.24475</v>
      </c>
      <c r="BE12" s="22" t="s">
        <v>269</v>
      </c>
      <c r="BF12" s="22">
        <v>100</v>
      </c>
      <c r="BG12" s="49">
        <v>3940535449.8036351</v>
      </c>
      <c r="BH12" s="22" t="s">
        <v>269</v>
      </c>
      <c r="BI12" s="22">
        <v>90</v>
      </c>
      <c r="BJ12" s="49">
        <v>415047.5853853497</v>
      </c>
      <c r="BK12" s="22" t="s">
        <v>267</v>
      </c>
      <c r="BL12" s="22" t="s">
        <v>268</v>
      </c>
      <c r="BM12" s="49">
        <v>0</v>
      </c>
      <c r="BN12" s="23"/>
      <c r="BO12" s="23"/>
      <c r="BP12" s="23"/>
      <c r="BQ12" s="23"/>
      <c r="BR12" s="23"/>
      <c r="BS12" s="19"/>
      <c r="BT12" s="24" t="s">
        <v>318</v>
      </c>
      <c r="BU12" s="25">
        <v>0</v>
      </c>
      <c r="BV12" s="25">
        <v>0</v>
      </c>
      <c r="BW12" s="25">
        <v>0</v>
      </c>
      <c r="BX12" s="25">
        <v>0</v>
      </c>
      <c r="BY12" s="25">
        <v>0</v>
      </c>
      <c r="BZ12" s="25">
        <v>1</v>
      </c>
      <c r="CA12" s="25">
        <v>0</v>
      </c>
      <c r="CB12" s="25">
        <v>0</v>
      </c>
      <c r="CC12" s="25">
        <v>0</v>
      </c>
      <c r="CD12" s="25">
        <v>2</v>
      </c>
      <c r="CE12" s="25">
        <v>1</v>
      </c>
      <c r="CF12" s="25">
        <v>6</v>
      </c>
      <c r="CG12" s="25">
        <v>2</v>
      </c>
      <c r="CH12" s="25">
        <v>31</v>
      </c>
      <c r="CI12" s="26">
        <v>8</v>
      </c>
      <c r="CJ12" s="25"/>
      <c r="CK12" s="25"/>
      <c r="CL12" s="25"/>
      <c r="CM12" s="56"/>
      <c r="CN12" s="25"/>
      <c r="CO12" s="25"/>
      <c r="CP12" s="25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</row>
    <row r="13" spans="1:268" x14ac:dyDescent="0.2">
      <c r="A13" s="18" t="s">
        <v>330</v>
      </c>
      <c r="B13" s="23"/>
      <c r="C13" s="27">
        <v>42190</v>
      </c>
      <c r="D13" s="34">
        <v>42192</v>
      </c>
      <c r="E13" s="23">
        <f t="shared" si="0"/>
        <v>2</v>
      </c>
      <c r="F13" s="32" t="s">
        <v>266</v>
      </c>
      <c r="G13" s="32" t="s">
        <v>272</v>
      </c>
      <c r="H13" s="32" t="s">
        <v>331</v>
      </c>
      <c r="I13" s="32" t="s">
        <v>332</v>
      </c>
      <c r="J13" s="32" t="s">
        <v>333</v>
      </c>
      <c r="K13" s="32" t="s">
        <v>282</v>
      </c>
      <c r="L13" s="28">
        <v>5454</v>
      </c>
      <c r="M13" s="28" t="s">
        <v>334</v>
      </c>
      <c r="N13" s="61" t="s">
        <v>335</v>
      </c>
      <c r="O13" s="60">
        <v>44.668139726600003</v>
      </c>
      <c r="P13" s="60">
        <v>-72.987830234499995</v>
      </c>
      <c r="Q13" s="23"/>
      <c r="R13" s="32" t="s">
        <v>273</v>
      </c>
      <c r="S13" s="32"/>
      <c r="T13" s="32"/>
      <c r="U13" s="27">
        <v>42240</v>
      </c>
      <c r="V13" s="27">
        <v>42249</v>
      </c>
      <c r="W13" s="19">
        <f t="shared" si="1"/>
        <v>9</v>
      </c>
      <c r="X13" s="58">
        <v>42338</v>
      </c>
      <c r="Y13" s="22">
        <f t="shared" si="2"/>
        <v>98</v>
      </c>
      <c r="Z13" s="27">
        <v>42317</v>
      </c>
      <c r="AA13" s="19">
        <f t="shared" si="3"/>
        <v>125</v>
      </c>
      <c r="AB13" s="20">
        <v>42475</v>
      </c>
      <c r="AC13" s="20"/>
      <c r="AD13" s="22">
        <f t="shared" si="4"/>
        <v>285</v>
      </c>
      <c r="AE13" s="29"/>
      <c r="AF13" s="59">
        <f t="shared" si="5"/>
        <v>1005.2631578947368</v>
      </c>
      <c r="AG13" s="22">
        <v>11</v>
      </c>
      <c r="AH13" s="1">
        <v>1.0900000000000001</v>
      </c>
      <c r="AI13" s="44">
        <v>17.100000000000001</v>
      </c>
      <c r="AJ13" s="44">
        <v>154.80000000000001</v>
      </c>
      <c r="AK13" s="22">
        <f t="shared" si="6"/>
        <v>1</v>
      </c>
      <c r="AL13" s="21">
        <f>IF(ISNUMBER([1]Sheet1!S13),IF([1]Sheet1!S13&gt;=3,1,0),"")</f>
        <v>0</v>
      </c>
      <c r="AM13" s="30">
        <f t="shared" si="7"/>
        <v>0.44999999999999996</v>
      </c>
      <c r="AN13" s="46">
        <v>9</v>
      </c>
      <c r="AO13" s="22">
        <f t="shared" si="8"/>
        <v>1</v>
      </c>
      <c r="AP13" s="22">
        <f t="shared" si="9"/>
        <v>0</v>
      </c>
      <c r="AQ13" s="31" t="str">
        <f t="shared" si="10"/>
        <v>-</v>
      </c>
      <c r="AR13" s="21" t="str">
        <f>IF(AND(ISNUMBER(AF13),ISNUMBER(AG13),ISNUMBER([1]Sheet1!S13)),"-","")</f>
        <v>-</v>
      </c>
      <c r="AS13" s="22" t="s">
        <v>267</v>
      </c>
      <c r="AT13" s="22" t="s">
        <v>268</v>
      </c>
      <c r="AU13" s="49">
        <v>0</v>
      </c>
      <c r="AV13" s="22" t="s">
        <v>267</v>
      </c>
      <c r="AW13" s="22" t="s">
        <v>268</v>
      </c>
      <c r="AX13" s="49">
        <v>0</v>
      </c>
      <c r="AY13" s="22" t="s">
        <v>267</v>
      </c>
      <c r="AZ13" s="22" t="s">
        <v>268</v>
      </c>
      <c r="BA13" s="49">
        <v>0</v>
      </c>
      <c r="BB13" s="22" t="s">
        <v>269</v>
      </c>
      <c r="BC13" s="22" t="s">
        <v>268</v>
      </c>
      <c r="BD13" s="49">
        <v>4295535.4382271217</v>
      </c>
      <c r="BE13" s="22" t="s">
        <v>267</v>
      </c>
      <c r="BF13" s="22" t="s">
        <v>268</v>
      </c>
      <c r="BG13" s="49">
        <v>0</v>
      </c>
      <c r="BH13" s="22" t="s">
        <v>267</v>
      </c>
      <c r="BI13" s="22" t="s">
        <v>268</v>
      </c>
      <c r="BJ13" s="49">
        <v>0</v>
      </c>
      <c r="BK13" s="22" t="s">
        <v>267</v>
      </c>
      <c r="BL13" s="22" t="s">
        <v>268</v>
      </c>
      <c r="BM13" s="49">
        <v>0</v>
      </c>
      <c r="BN13" s="23"/>
      <c r="BO13" s="23"/>
      <c r="BP13" s="23"/>
      <c r="BQ13" s="23"/>
      <c r="BR13" s="23"/>
      <c r="BS13" s="19"/>
      <c r="BT13" s="24" t="s">
        <v>270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8</v>
      </c>
      <c r="CG13" s="25">
        <v>0</v>
      </c>
      <c r="CH13" s="25" t="s">
        <v>266</v>
      </c>
      <c r="CI13" s="26">
        <v>8</v>
      </c>
      <c r="CJ13" s="25"/>
      <c r="CK13" s="25"/>
      <c r="CL13" s="25"/>
      <c r="CM13" s="56"/>
      <c r="CN13" s="25"/>
      <c r="CO13" s="25"/>
      <c r="CP13" s="25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</row>
    <row r="14" spans="1:268" x14ac:dyDescent="0.2">
      <c r="A14" s="18" t="s">
        <v>336</v>
      </c>
      <c r="B14" s="23"/>
      <c r="C14" s="27">
        <v>42234</v>
      </c>
      <c r="D14" s="34" t="s">
        <v>266</v>
      </c>
      <c r="E14" s="23" t="str">
        <f t="shared" si="0"/>
        <v/>
      </c>
      <c r="F14" s="32">
        <v>98</v>
      </c>
      <c r="G14" s="32" t="s">
        <v>284</v>
      </c>
      <c r="H14" s="32" t="s">
        <v>277</v>
      </c>
      <c r="I14" s="32" t="s">
        <v>320</v>
      </c>
      <c r="J14" s="32" t="s">
        <v>287</v>
      </c>
      <c r="K14" s="32" t="s">
        <v>282</v>
      </c>
      <c r="L14" s="28">
        <v>5874</v>
      </c>
      <c r="M14" s="28" t="s">
        <v>288</v>
      </c>
      <c r="N14" s="61" t="s">
        <v>289</v>
      </c>
      <c r="O14" s="60">
        <v>44.859642000000001</v>
      </c>
      <c r="P14" s="60">
        <v>-72.408080999999996</v>
      </c>
      <c r="Q14" s="23"/>
      <c r="R14" s="32" t="s">
        <v>337</v>
      </c>
      <c r="S14" s="32"/>
      <c r="T14" s="32"/>
      <c r="U14" s="27">
        <v>42258</v>
      </c>
      <c r="V14" s="27">
        <v>42263</v>
      </c>
      <c r="W14" s="19">
        <f t="shared" si="1"/>
        <v>5</v>
      </c>
      <c r="X14" s="58">
        <v>42338</v>
      </c>
      <c r="Y14" s="22">
        <f t="shared" si="2"/>
        <v>80</v>
      </c>
      <c r="Z14" s="27">
        <v>42453</v>
      </c>
      <c r="AA14" s="19" t="str">
        <f t="shared" si="3"/>
        <v/>
      </c>
      <c r="AB14" s="20">
        <v>42475</v>
      </c>
      <c r="AC14" s="20"/>
      <c r="AD14" s="22">
        <f t="shared" si="4"/>
        <v>241</v>
      </c>
      <c r="AE14" s="29"/>
      <c r="AF14" s="59">
        <f t="shared" si="5"/>
        <v>1082.6732673267327</v>
      </c>
      <c r="AG14" s="22">
        <v>67</v>
      </c>
      <c r="AH14" s="1">
        <v>6.19</v>
      </c>
      <c r="AI14" s="44">
        <v>20.2</v>
      </c>
      <c r="AJ14" s="44">
        <v>198.5</v>
      </c>
      <c r="AK14" s="22">
        <f t="shared" si="6"/>
        <v>1</v>
      </c>
      <c r="AL14" s="21">
        <f>IF(ISNUMBER([1]Sheet1!S14),IF([1]Sheet1!S14&gt;=3,1,0),"")</f>
        <v>1</v>
      </c>
      <c r="AM14" s="30">
        <f t="shared" si="7"/>
        <v>0.15</v>
      </c>
      <c r="AN14" s="46">
        <v>3</v>
      </c>
      <c r="AO14" s="22">
        <f t="shared" si="8"/>
        <v>1</v>
      </c>
      <c r="AP14" s="22">
        <f t="shared" si="9"/>
        <v>0</v>
      </c>
      <c r="AQ14" s="31" t="str">
        <f t="shared" si="10"/>
        <v>-</v>
      </c>
      <c r="AR14" s="21" t="str">
        <f>IF(AND(ISNUMBER(AF14),ISNUMBER(AG14),ISNUMBER([1]Sheet1!S14)),"-","")</f>
        <v>-</v>
      </c>
      <c r="AS14" s="22" t="s">
        <v>267</v>
      </c>
      <c r="AT14" s="22" t="s">
        <v>268</v>
      </c>
      <c r="AU14" s="49">
        <v>0</v>
      </c>
      <c r="AV14" s="22" t="s">
        <v>267</v>
      </c>
      <c r="AW14" s="22" t="s">
        <v>268</v>
      </c>
      <c r="AX14" s="49">
        <v>0</v>
      </c>
      <c r="AY14" s="22" t="s">
        <v>267</v>
      </c>
      <c r="AZ14" s="22" t="s">
        <v>268</v>
      </c>
      <c r="BA14" s="49">
        <v>0</v>
      </c>
      <c r="BB14" s="22" t="s">
        <v>269</v>
      </c>
      <c r="BC14" s="22">
        <v>80</v>
      </c>
      <c r="BD14" s="49">
        <v>73668028606.81218</v>
      </c>
      <c r="BE14" s="22" t="s">
        <v>269</v>
      </c>
      <c r="BF14" s="22">
        <v>80</v>
      </c>
      <c r="BG14" s="49">
        <v>2717874.2642787765</v>
      </c>
      <c r="BH14" s="22" t="s">
        <v>269</v>
      </c>
      <c r="BI14" s="22">
        <v>90</v>
      </c>
      <c r="BJ14" s="49">
        <v>120595.83214325036</v>
      </c>
      <c r="BK14" s="22" t="s">
        <v>267</v>
      </c>
      <c r="BL14" s="22" t="s">
        <v>268</v>
      </c>
      <c r="BM14" s="49">
        <v>0</v>
      </c>
      <c r="BN14" s="23"/>
      <c r="BO14" s="23"/>
      <c r="BP14" s="23"/>
      <c r="BQ14" s="23"/>
      <c r="BR14" s="23"/>
      <c r="BS14" s="19"/>
      <c r="BT14" s="24" t="s">
        <v>290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3</v>
      </c>
      <c r="CA14" s="25">
        <v>0</v>
      </c>
      <c r="CB14" s="25">
        <v>0</v>
      </c>
      <c r="CC14" s="25">
        <v>0</v>
      </c>
      <c r="CD14" s="25">
        <v>2</v>
      </c>
      <c r="CE14" s="25">
        <v>0</v>
      </c>
      <c r="CF14" s="25">
        <v>8</v>
      </c>
      <c r="CG14" s="25">
        <v>0</v>
      </c>
      <c r="CH14" s="25">
        <v>48</v>
      </c>
      <c r="CI14" s="26">
        <v>8</v>
      </c>
      <c r="CJ14" s="25"/>
      <c r="CK14" s="25"/>
      <c r="CL14" s="25"/>
      <c r="CM14" s="56"/>
      <c r="CN14" s="25"/>
      <c r="CO14" s="25"/>
      <c r="CP14" s="25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</row>
    <row r="15" spans="1:268" x14ac:dyDescent="0.2">
      <c r="A15" s="18" t="s">
        <v>338</v>
      </c>
      <c r="B15" s="23"/>
      <c r="C15" s="27">
        <v>42242</v>
      </c>
      <c r="D15" s="34" t="s">
        <v>266</v>
      </c>
      <c r="E15" s="23" t="str">
        <f t="shared" si="0"/>
        <v/>
      </c>
      <c r="F15" s="32">
        <v>98</v>
      </c>
      <c r="G15" s="23" t="s">
        <v>278</v>
      </c>
      <c r="H15" s="23" t="s">
        <v>323</v>
      </c>
      <c r="I15" s="32" t="s">
        <v>324</v>
      </c>
      <c r="J15" s="32" t="s">
        <v>325</v>
      </c>
      <c r="K15" s="32" t="s">
        <v>282</v>
      </c>
      <c r="L15" s="28">
        <v>5060</v>
      </c>
      <c r="M15" s="28" t="s">
        <v>326</v>
      </c>
      <c r="N15" s="61" t="s">
        <v>327</v>
      </c>
      <c r="O15" s="57">
        <v>43.980258999999997</v>
      </c>
      <c r="P15" s="57">
        <v>-72.653169000000005</v>
      </c>
      <c r="Q15" s="23"/>
      <c r="R15" s="23" t="s">
        <v>271</v>
      </c>
      <c r="S15" s="23"/>
      <c r="T15" s="23"/>
      <c r="U15" s="27">
        <v>42258</v>
      </c>
      <c r="V15" s="27">
        <v>42263</v>
      </c>
      <c r="W15" s="19">
        <f t="shared" si="1"/>
        <v>5</v>
      </c>
      <c r="X15" s="58">
        <v>42338</v>
      </c>
      <c r="Y15" s="22">
        <f t="shared" si="2"/>
        <v>80</v>
      </c>
      <c r="Z15" s="27">
        <v>42453</v>
      </c>
      <c r="AA15" s="19" t="str">
        <f t="shared" si="3"/>
        <v/>
      </c>
      <c r="AB15" s="20">
        <v>42475</v>
      </c>
      <c r="AC15" s="20"/>
      <c r="AD15" s="22">
        <f t="shared" si="4"/>
        <v>233</v>
      </c>
      <c r="AE15" s="29"/>
      <c r="AF15" s="59">
        <f t="shared" si="5"/>
        <v>1018.5185185185185</v>
      </c>
      <c r="AG15" s="22">
        <v>42</v>
      </c>
      <c r="AH15" s="1">
        <v>4.12</v>
      </c>
      <c r="AI15" s="44">
        <v>18.899999999999999</v>
      </c>
      <c r="AJ15" s="44">
        <v>173.6</v>
      </c>
      <c r="AK15" s="22">
        <f t="shared" si="6"/>
        <v>1</v>
      </c>
      <c r="AL15" s="21">
        <f>IF(ISNUMBER([1]Sheet1!S15),IF([1]Sheet1!S15&gt;=3,1,0),"")</f>
        <v>1</v>
      </c>
      <c r="AM15" s="30">
        <f t="shared" si="7"/>
        <v>0</v>
      </c>
      <c r="AN15" s="46">
        <v>0</v>
      </c>
      <c r="AO15" s="22">
        <f t="shared" si="8"/>
        <v>0</v>
      </c>
      <c r="AP15" s="22">
        <f t="shared" si="9"/>
        <v>0</v>
      </c>
      <c r="AQ15" s="31" t="str">
        <f t="shared" si="10"/>
        <v>-</v>
      </c>
      <c r="AR15" s="21" t="str">
        <f>IF(AND(ISNUMBER(AF15),ISNUMBER(AG15),ISNUMBER([1]Sheet1!S15)),"-","")</f>
        <v>-</v>
      </c>
      <c r="AS15" s="22" t="s">
        <v>267</v>
      </c>
      <c r="AT15" s="22" t="s">
        <v>268</v>
      </c>
      <c r="AU15" s="49">
        <v>0</v>
      </c>
      <c r="AV15" s="22" t="s">
        <v>267</v>
      </c>
      <c r="AW15" s="22" t="s">
        <v>268</v>
      </c>
      <c r="AX15" s="49">
        <v>0</v>
      </c>
      <c r="AY15" s="22" t="s">
        <v>267</v>
      </c>
      <c r="AZ15" s="22" t="s">
        <v>268</v>
      </c>
      <c r="BA15" s="49">
        <v>0</v>
      </c>
      <c r="BB15" s="22" t="s">
        <v>269</v>
      </c>
      <c r="BC15" s="22">
        <v>80</v>
      </c>
      <c r="BD15" s="49">
        <v>41231235084.407761</v>
      </c>
      <c r="BE15" s="22" t="s">
        <v>269</v>
      </c>
      <c r="BF15" s="22">
        <v>80</v>
      </c>
      <c r="BG15" s="49">
        <v>3577473.0423507057</v>
      </c>
      <c r="BH15" s="22" t="s">
        <v>267</v>
      </c>
      <c r="BI15" s="22" t="s">
        <v>268</v>
      </c>
      <c r="BJ15" s="49">
        <v>0</v>
      </c>
      <c r="BK15" s="22" t="s">
        <v>267</v>
      </c>
      <c r="BL15" s="22" t="s">
        <v>268</v>
      </c>
      <c r="BM15" s="49">
        <v>0</v>
      </c>
      <c r="BN15" s="23"/>
      <c r="BO15" s="23"/>
      <c r="BP15" s="23"/>
      <c r="BQ15" s="23"/>
      <c r="BR15" s="23"/>
      <c r="BS15" s="19"/>
      <c r="BT15" s="24" t="s">
        <v>274</v>
      </c>
      <c r="BU15" s="25">
        <v>0</v>
      </c>
      <c r="BV15" s="25">
        <v>0</v>
      </c>
      <c r="BW15" s="25">
        <v>1</v>
      </c>
      <c r="BX15" s="25">
        <v>0</v>
      </c>
      <c r="BY15" s="25">
        <v>0</v>
      </c>
      <c r="BZ15" s="25">
        <v>0</v>
      </c>
      <c r="CA15" s="25">
        <v>0</v>
      </c>
      <c r="CB15" s="25">
        <v>1</v>
      </c>
      <c r="CC15" s="25">
        <v>0</v>
      </c>
      <c r="CD15" s="25">
        <v>0</v>
      </c>
      <c r="CE15" s="25">
        <v>0</v>
      </c>
      <c r="CF15" s="25">
        <v>8</v>
      </c>
      <c r="CG15" s="25">
        <v>0</v>
      </c>
      <c r="CH15" s="25">
        <v>12</v>
      </c>
      <c r="CI15" s="26">
        <v>8</v>
      </c>
      <c r="CJ15" s="25"/>
      <c r="CK15" s="25"/>
      <c r="CL15" s="25"/>
      <c r="CM15" s="56"/>
      <c r="CN15" s="25"/>
      <c r="CO15" s="25"/>
      <c r="CP15" s="25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</row>
    <row r="16" spans="1:268" x14ac:dyDescent="0.2">
      <c r="A16" s="18" t="s">
        <v>339</v>
      </c>
      <c r="B16" s="23"/>
      <c r="C16" s="27">
        <v>42191</v>
      </c>
      <c r="D16" s="34">
        <v>42192</v>
      </c>
      <c r="E16" s="23">
        <f t="shared" si="0"/>
        <v>1</v>
      </c>
      <c r="F16" s="32" t="s">
        <v>266</v>
      </c>
      <c r="G16" s="23" t="s">
        <v>279</v>
      </c>
      <c r="H16" s="23" t="s">
        <v>340</v>
      </c>
      <c r="I16" s="32" t="s">
        <v>341</v>
      </c>
      <c r="J16" s="32" t="s">
        <v>308</v>
      </c>
      <c r="K16" s="32" t="s">
        <v>282</v>
      </c>
      <c r="L16" s="28">
        <v>5753</v>
      </c>
      <c r="M16" s="28" t="s">
        <v>342</v>
      </c>
      <c r="N16" s="61" t="s">
        <v>343</v>
      </c>
      <c r="O16" s="60">
        <v>44.003549603000003</v>
      </c>
      <c r="P16" s="60">
        <v>-73.220016962599999</v>
      </c>
      <c r="Q16" s="23"/>
      <c r="R16" s="32" t="s">
        <v>344</v>
      </c>
      <c r="S16" s="32"/>
      <c r="T16" s="32"/>
      <c r="U16" s="27">
        <v>42240</v>
      </c>
      <c r="V16" s="27">
        <v>42249</v>
      </c>
      <c r="W16" s="19">
        <f t="shared" si="1"/>
        <v>9</v>
      </c>
      <c r="X16" s="58">
        <v>42338</v>
      </c>
      <c r="Y16" s="22">
        <f t="shared" si="2"/>
        <v>98</v>
      </c>
      <c r="Z16" s="27">
        <v>42317</v>
      </c>
      <c r="AA16" s="19">
        <f t="shared" si="3"/>
        <v>125</v>
      </c>
      <c r="AB16" s="20">
        <v>42475</v>
      </c>
      <c r="AC16" s="20"/>
      <c r="AD16" s="22">
        <f t="shared" si="4"/>
        <v>284</v>
      </c>
      <c r="AE16" s="29"/>
      <c r="AF16" s="59">
        <f t="shared" si="5"/>
        <v>1327.3291925465835</v>
      </c>
      <c r="AG16" s="22">
        <v>76</v>
      </c>
      <c r="AH16" s="1">
        <v>5.73</v>
      </c>
      <c r="AI16" s="44">
        <v>16.100000000000001</v>
      </c>
      <c r="AJ16" s="44">
        <v>197.6</v>
      </c>
      <c r="AK16" s="22">
        <f t="shared" si="6"/>
        <v>1</v>
      </c>
      <c r="AL16" s="21">
        <f>IF(ISNUMBER([1]Sheet1!S16),IF([1]Sheet1!S16&gt;=3,1,0),"")</f>
        <v>1</v>
      </c>
      <c r="AM16" s="30">
        <f t="shared" si="7"/>
        <v>0</v>
      </c>
      <c r="AN16" s="46">
        <v>0</v>
      </c>
      <c r="AO16" s="22">
        <f t="shared" si="8"/>
        <v>0</v>
      </c>
      <c r="AP16" s="22">
        <f t="shared" si="9"/>
        <v>0</v>
      </c>
      <c r="AQ16" s="31" t="str">
        <f t="shared" si="10"/>
        <v>-</v>
      </c>
      <c r="AR16" s="21" t="str">
        <f>IF(AND(ISNUMBER(AF16),ISNUMBER(AG16),ISNUMBER([1]Sheet1!S16)),"-","")</f>
        <v>-</v>
      </c>
      <c r="AS16" s="22" t="s">
        <v>267</v>
      </c>
      <c r="AT16" s="22" t="s">
        <v>268</v>
      </c>
      <c r="AU16" s="49">
        <v>0</v>
      </c>
      <c r="AV16" s="22" t="s">
        <v>267</v>
      </c>
      <c r="AW16" s="22" t="s">
        <v>268</v>
      </c>
      <c r="AX16" s="49">
        <v>0</v>
      </c>
      <c r="AY16" s="22" t="s">
        <v>269</v>
      </c>
      <c r="AZ16" s="22">
        <v>100</v>
      </c>
      <c r="BA16" s="49">
        <v>1255281.7067711181</v>
      </c>
      <c r="BB16" s="22" t="s">
        <v>269</v>
      </c>
      <c r="BC16" s="22">
        <v>70</v>
      </c>
      <c r="BD16" s="49">
        <v>12168493155.153759</v>
      </c>
      <c r="BE16" s="22" t="s">
        <v>267</v>
      </c>
      <c r="BF16" s="22" t="s">
        <v>268</v>
      </c>
      <c r="BG16" s="49">
        <v>0</v>
      </c>
      <c r="BH16" s="22" t="s">
        <v>267</v>
      </c>
      <c r="BI16" s="22" t="s">
        <v>268</v>
      </c>
      <c r="BJ16" s="49">
        <v>0</v>
      </c>
      <c r="BK16" s="22" t="s">
        <v>267</v>
      </c>
      <c r="BL16" s="22" t="s">
        <v>268</v>
      </c>
      <c r="BM16" s="49">
        <v>0</v>
      </c>
      <c r="BN16" s="23"/>
      <c r="BO16" s="23"/>
      <c r="BP16" s="23"/>
      <c r="BQ16" s="23"/>
      <c r="BR16" s="23"/>
      <c r="BS16" s="19"/>
      <c r="BT16" s="24" t="s">
        <v>301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1</v>
      </c>
      <c r="CE16" s="25">
        <v>0</v>
      </c>
      <c r="CF16" s="25">
        <v>8</v>
      </c>
      <c r="CG16" s="25">
        <v>0</v>
      </c>
      <c r="CH16" s="25">
        <v>34</v>
      </c>
      <c r="CI16" s="26">
        <v>8</v>
      </c>
      <c r="CJ16" s="25"/>
      <c r="CK16" s="25"/>
      <c r="CL16" s="25"/>
      <c r="CM16" s="56"/>
      <c r="CN16" s="25"/>
      <c r="CO16" s="25"/>
      <c r="CP16" s="25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</row>
    <row r="17" spans="1:268" x14ac:dyDescent="0.2">
      <c r="A17" s="18" t="s">
        <v>345</v>
      </c>
      <c r="B17" s="23"/>
      <c r="C17" s="27">
        <v>42196</v>
      </c>
      <c r="D17" s="34">
        <v>42200</v>
      </c>
      <c r="E17" s="23">
        <f t="shared" si="0"/>
        <v>4</v>
      </c>
      <c r="F17" s="32">
        <v>98</v>
      </c>
      <c r="G17" s="32" t="s">
        <v>305</v>
      </c>
      <c r="H17" s="32" t="s">
        <v>306</v>
      </c>
      <c r="I17" s="32" t="s">
        <v>307</v>
      </c>
      <c r="J17" s="32" t="s">
        <v>308</v>
      </c>
      <c r="K17" s="32" t="s">
        <v>282</v>
      </c>
      <c r="L17" s="28">
        <v>5753</v>
      </c>
      <c r="M17" s="28" t="s">
        <v>309</v>
      </c>
      <c r="N17" s="61" t="s">
        <v>310</v>
      </c>
      <c r="O17" s="60">
        <v>43.867252070399999</v>
      </c>
      <c r="P17" s="60">
        <v>-73.232423679600004</v>
      </c>
      <c r="Q17" s="23"/>
      <c r="R17" s="32" t="s">
        <v>311</v>
      </c>
      <c r="S17" s="32"/>
      <c r="T17" s="32"/>
      <c r="U17" s="27">
        <v>42240</v>
      </c>
      <c r="V17" s="27">
        <v>42249</v>
      </c>
      <c r="W17" s="19">
        <f t="shared" si="1"/>
        <v>9</v>
      </c>
      <c r="X17" s="58">
        <v>42338</v>
      </c>
      <c r="Y17" s="22">
        <f t="shared" si="2"/>
        <v>98</v>
      </c>
      <c r="Z17" s="27">
        <v>42453</v>
      </c>
      <c r="AA17" s="19">
        <f t="shared" si="3"/>
        <v>253</v>
      </c>
      <c r="AB17" s="20">
        <v>42475</v>
      </c>
      <c r="AC17" s="20"/>
      <c r="AD17" s="22">
        <f t="shared" si="4"/>
        <v>279</v>
      </c>
      <c r="AE17" s="29"/>
      <c r="AF17" s="59">
        <f t="shared" si="5"/>
        <v>887.42857142857156</v>
      </c>
      <c r="AG17" s="22">
        <v>3</v>
      </c>
      <c r="AH17" s="1">
        <v>0.34</v>
      </c>
      <c r="AI17" s="44">
        <v>17.5</v>
      </c>
      <c r="AJ17" s="44">
        <v>137.80000000000001</v>
      </c>
      <c r="AK17" s="22">
        <f t="shared" si="6"/>
        <v>1</v>
      </c>
      <c r="AL17" s="21">
        <f>IF(ISNUMBER([1]Sheet1!S17),IF([1]Sheet1!S17&gt;=3,1,0),"")</f>
        <v>0</v>
      </c>
      <c r="AM17" s="30">
        <f t="shared" si="7"/>
        <v>0</v>
      </c>
      <c r="AN17" s="46">
        <v>0</v>
      </c>
      <c r="AO17" s="22">
        <f t="shared" si="8"/>
        <v>0</v>
      </c>
      <c r="AP17" s="22">
        <f t="shared" si="9"/>
        <v>0</v>
      </c>
      <c r="AQ17" s="31" t="str">
        <f t="shared" si="10"/>
        <v>-</v>
      </c>
      <c r="AR17" s="21" t="str">
        <f>IF(AND(ISNUMBER(AF17),ISNUMBER(AG17),ISNUMBER([1]Sheet1!S17)),"-","")</f>
        <v>-</v>
      </c>
      <c r="AS17" s="22" t="s">
        <v>267</v>
      </c>
      <c r="AT17" s="22" t="s">
        <v>268</v>
      </c>
      <c r="AU17" s="49">
        <v>0</v>
      </c>
      <c r="AV17" s="22" t="s">
        <v>267</v>
      </c>
      <c r="AW17" s="22" t="s">
        <v>268</v>
      </c>
      <c r="AX17" s="49">
        <v>0</v>
      </c>
      <c r="AY17" s="22" t="s">
        <v>267</v>
      </c>
      <c r="AZ17" s="22" t="s">
        <v>268</v>
      </c>
      <c r="BA17" s="49">
        <v>0</v>
      </c>
      <c r="BB17" s="22" t="s">
        <v>269</v>
      </c>
      <c r="BC17" s="22">
        <v>60</v>
      </c>
      <c r="BD17" s="49">
        <v>7592871436.6684828</v>
      </c>
      <c r="BE17" s="22" t="s">
        <v>269</v>
      </c>
      <c r="BF17" s="22">
        <v>70</v>
      </c>
      <c r="BG17" s="49">
        <v>233426.35738625898</v>
      </c>
      <c r="BH17" s="22" t="s">
        <v>267</v>
      </c>
      <c r="BI17" s="22" t="s">
        <v>268</v>
      </c>
      <c r="BJ17" s="49">
        <v>0</v>
      </c>
      <c r="BK17" s="22" t="s">
        <v>267</v>
      </c>
      <c r="BL17" s="22" t="s">
        <v>268</v>
      </c>
      <c r="BM17" s="49">
        <v>0</v>
      </c>
      <c r="BN17" s="23"/>
      <c r="BO17" s="23"/>
      <c r="BP17" s="23"/>
      <c r="BQ17" s="23"/>
      <c r="BR17" s="23"/>
      <c r="BS17" s="19"/>
      <c r="BT17" s="24" t="s">
        <v>301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1</v>
      </c>
      <c r="CE17" s="25">
        <v>0</v>
      </c>
      <c r="CF17" s="25">
        <v>7</v>
      </c>
      <c r="CG17" s="25">
        <v>0</v>
      </c>
      <c r="CH17" s="25">
        <v>18</v>
      </c>
      <c r="CI17" s="26">
        <v>8</v>
      </c>
      <c r="CJ17" s="25"/>
      <c r="CK17" s="25"/>
      <c r="CL17" s="25"/>
      <c r="CM17" s="56"/>
      <c r="CN17" s="25"/>
      <c r="CO17" s="25"/>
      <c r="CP17" s="25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</row>
    <row r="18" spans="1:268" x14ac:dyDescent="0.2">
      <c r="A18" s="18" t="s">
        <v>346</v>
      </c>
      <c r="B18" s="23"/>
      <c r="C18" s="27">
        <v>42198</v>
      </c>
      <c r="D18" s="34">
        <v>42202</v>
      </c>
      <c r="E18" s="23">
        <f t="shared" si="0"/>
        <v>4</v>
      </c>
      <c r="F18" s="32">
        <v>98</v>
      </c>
      <c r="G18" s="32" t="s">
        <v>272</v>
      </c>
      <c r="H18" s="32" t="s">
        <v>280</v>
      </c>
      <c r="I18" s="23" t="s">
        <v>292</v>
      </c>
      <c r="J18" s="32" t="s">
        <v>281</v>
      </c>
      <c r="K18" s="32" t="s">
        <v>282</v>
      </c>
      <c r="L18" s="28">
        <v>5478</v>
      </c>
      <c r="M18" s="28" t="s">
        <v>283</v>
      </c>
      <c r="N18" s="61" t="s">
        <v>294</v>
      </c>
      <c r="O18" s="60">
        <v>44.879938536700003</v>
      </c>
      <c r="P18" s="60">
        <v>-73.075525623999994</v>
      </c>
      <c r="Q18" s="23"/>
      <c r="R18" s="32" t="s">
        <v>347</v>
      </c>
      <c r="S18" s="32"/>
      <c r="T18" s="32"/>
      <c r="U18" s="27">
        <v>42240</v>
      </c>
      <c r="V18" s="27">
        <v>42249</v>
      </c>
      <c r="W18" s="19">
        <f t="shared" si="1"/>
        <v>9</v>
      </c>
      <c r="X18" s="58">
        <v>42338</v>
      </c>
      <c r="Y18" s="22">
        <f t="shared" si="2"/>
        <v>98</v>
      </c>
      <c r="Z18" s="27"/>
      <c r="AA18" s="19" t="str">
        <f t="shared" si="3"/>
        <v/>
      </c>
      <c r="AB18" s="20">
        <v>42475</v>
      </c>
      <c r="AC18" s="20"/>
      <c r="AD18" s="22">
        <f t="shared" si="4"/>
        <v>277</v>
      </c>
      <c r="AE18" s="29"/>
      <c r="AF18" s="59">
        <f t="shared" si="5"/>
        <v>1226.5060240963853</v>
      </c>
      <c r="AG18" s="22">
        <v>1</v>
      </c>
      <c r="AH18" s="1">
        <v>0.08</v>
      </c>
      <c r="AI18" s="44">
        <v>16.600000000000001</v>
      </c>
      <c r="AJ18" s="44">
        <v>187</v>
      </c>
      <c r="AK18" s="22">
        <f t="shared" si="6"/>
        <v>1</v>
      </c>
      <c r="AL18" s="21">
        <f>IF(ISNUMBER([1]Sheet1!S18),IF([1]Sheet1!S18&gt;=3,1,0),"")</f>
        <v>0</v>
      </c>
      <c r="AM18" s="30">
        <f t="shared" si="7"/>
        <v>0.19999999999999998</v>
      </c>
      <c r="AN18" s="46">
        <v>4</v>
      </c>
      <c r="AO18" s="22">
        <f t="shared" si="8"/>
        <v>1</v>
      </c>
      <c r="AP18" s="22">
        <f t="shared" si="9"/>
        <v>0</v>
      </c>
      <c r="AQ18" s="31" t="str">
        <f t="shared" si="10"/>
        <v>-</v>
      </c>
      <c r="AR18" s="21" t="str">
        <f>IF(AND(ISNUMBER(AF18),ISNUMBER(AG18),ISNUMBER([1]Sheet1!S18)),"-","")</f>
        <v>-</v>
      </c>
      <c r="AS18" s="22">
        <v>0</v>
      </c>
      <c r="AT18" s="22" t="s">
        <v>268</v>
      </c>
      <c r="AU18" s="49">
        <v>0</v>
      </c>
      <c r="AV18" s="22">
        <v>0</v>
      </c>
      <c r="AW18" s="22" t="s">
        <v>268</v>
      </c>
      <c r="AX18" s="49">
        <v>0</v>
      </c>
      <c r="AY18" s="22">
        <v>0</v>
      </c>
      <c r="AZ18" s="22" t="s">
        <v>268</v>
      </c>
      <c r="BA18" s="49">
        <v>0</v>
      </c>
      <c r="BB18" s="22">
        <v>0</v>
      </c>
      <c r="BC18" s="22" t="s">
        <v>268</v>
      </c>
      <c r="BD18" s="49">
        <v>0</v>
      </c>
      <c r="BE18" s="22">
        <v>0</v>
      </c>
      <c r="BF18" s="22" t="s">
        <v>268</v>
      </c>
      <c r="BG18" s="49">
        <v>0</v>
      </c>
      <c r="BH18" s="22">
        <v>0</v>
      </c>
      <c r="BI18" s="22" t="s">
        <v>268</v>
      </c>
      <c r="BJ18" s="49">
        <v>0</v>
      </c>
      <c r="BK18" s="22">
        <v>0</v>
      </c>
      <c r="BL18" s="22" t="s">
        <v>268</v>
      </c>
      <c r="BM18" s="49">
        <v>0</v>
      </c>
      <c r="BN18" s="23"/>
      <c r="BO18" s="23"/>
      <c r="BP18" s="23"/>
      <c r="BQ18" s="23"/>
      <c r="BR18" s="23"/>
      <c r="BS18" s="19"/>
      <c r="BT18" s="24" t="s">
        <v>270</v>
      </c>
      <c r="BU18" s="25">
        <v>0</v>
      </c>
      <c r="BV18" s="25">
        <v>0</v>
      </c>
      <c r="BW18" s="25">
        <v>0</v>
      </c>
      <c r="BX18" s="25">
        <v>0</v>
      </c>
      <c r="BY18" s="25">
        <v>0</v>
      </c>
      <c r="BZ18" s="25">
        <v>0</v>
      </c>
      <c r="CA18" s="25">
        <v>0</v>
      </c>
      <c r="CB18" s="25">
        <v>0</v>
      </c>
      <c r="CC18" s="25">
        <v>0</v>
      </c>
      <c r="CD18" s="25">
        <v>1</v>
      </c>
      <c r="CE18" s="25">
        <v>0</v>
      </c>
      <c r="CF18" s="25">
        <v>8</v>
      </c>
      <c r="CG18" s="25">
        <v>0</v>
      </c>
      <c r="CH18" s="25">
        <v>38</v>
      </c>
      <c r="CI18" s="26">
        <v>8</v>
      </c>
      <c r="CJ18" s="25"/>
      <c r="CK18" s="25"/>
      <c r="CL18" s="25"/>
      <c r="CM18" s="56"/>
      <c r="CN18" s="25"/>
      <c r="CO18" s="25"/>
      <c r="CP18" s="25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</row>
    <row r="19" spans="1:268" x14ac:dyDescent="0.2">
      <c r="A19" s="18" t="s">
        <v>348</v>
      </c>
      <c r="B19" s="23"/>
      <c r="C19" s="27">
        <v>42189</v>
      </c>
      <c r="D19" s="34">
        <v>42192</v>
      </c>
      <c r="E19" s="23">
        <f t="shared" si="0"/>
        <v>3</v>
      </c>
      <c r="F19" s="32" t="s">
        <v>266</v>
      </c>
      <c r="G19" s="32" t="s">
        <v>305</v>
      </c>
      <c r="H19" s="32" t="s">
        <v>306</v>
      </c>
      <c r="I19" s="32" t="s">
        <v>307</v>
      </c>
      <c r="J19" s="32" t="s">
        <v>308</v>
      </c>
      <c r="K19" s="32" t="s">
        <v>282</v>
      </c>
      <c r="L19" s="28">
        <v>5753</v>
      </c>
      <c r="M19" s="28" t="s">
        <v>309</v>
      </c>
      <c r="N19" s="61" t="s">
        <v>310</v>
      </c>
      <c r="O19" s="60">
        <v>44.158423065400001</v>
      </c>
      <c r="P19" s="60">
        <v>-73.339090556100004</v>
      </c>
      <c r="Q19" s="23"/>
      <c r="R19" s="32" t="s">
        <v>311</v>
      </c>
      <c r="S19" s="32"/>
      <c r="T19" s="32"/>
      <c r="U19" s="27">
        <v>42240</v>
      </c>
      <c r="V19" s="27">
        <v>42249</v>
      </c>
      <c r="W19" s="19">
        <f t="shared" si="1"/>
        <v>9</v>
      </c>
      <c r="X19" s="58">
        <v>42338</v>
      </c>
      <c r="Y19" s="22">
        <f t="shared" si="2"/>
        <v>98</v>
      </c>
      <c r="Z19" s="27">
        <v>42317</v>
      </c>
      <c r="AA19" s="19">
        <f t="shared" si="3"/>
        <v>125</v>
      </c>
      <c r="AB19" s="20">
        <v>42475</v>
      </c>
      <c r="AC19" s="20"/>
      <c r="AD19" s="22">
        <f t="shared" si="4"/>
        <v>286</v>
      </c>
      <c r="AE19" s="29"/>
      <c r="AF19" s="59">
        <f t="shared" si="5"/>
        <v>902.33918128654955</v>
      </c>
      <c r="AG19" s="22">
        <v>37</v>
      </c>
      <c r="AH19" s="1">
        <v>4.0999999999999996</v>
      </c>
      <c r="AI19" s="44">
        <v>17.100000000000001</v>
      </c>
      <c r="AJ19" s="44">
        <v>137.19999999999999</v>
      </c>
      <c r="AK19" s="22">
        <f t="shared" si="6"/>
        <v>1</v>
      </c>
      <c r="AL19" s="21">
        <f>IF(ISNUMBER([1]Sheet1!S19),IF([1]Sheet1!S19&gt;=3,1,0),"")</f>
        <v>1</v>
      </c>
      <c r="AM19" s="30">
        <f t="shared" si="7"/>
        <v>0</v>
      </c>
      <c r="AN19" s="46">
        <v>0</v>
      </c>
      <c r="AO19" s="22">
        <f t="shared" si="8"/>
        <v>0</v>
      </c>
      <c r="AP19" s="22">
        <f t="shared" si="9"/>
        <v>0</v>
      </c>
      <c r="AQ19" s="31" t="str">
        <f t="shared" si="10"/>
        <v>-</v>
      </c>
      <c r="AR19" s="21" t="str">
        <f>IF(AND(ISNUMBER(AF19),ISNUMBER(AG19),ISNUMBER([1]Sheet1!S19)),"-","")</f>
        <v>-</v>
      </c>
      <c r="AS19" s="22" t="s">
        <v>267</v>
      </c>
      <c r="AT19" s="22" t="s">
        <v>268</v>
      </c>
      <c r="AU19" s="49">
        <v>0</v>
      </c>
      <c r="AV19" s="22" t="s">
        <v>267</v>
      </c>
      <c r="AW19" s="22" t="s">
        <v>268</v>
      </c>
      <c r="AX19" s="49">
        <v>0</v>
      </c>
      <c r="AY19" s="22" t="s">
        <v>267</v>
      </c>
      <c r="AZ19" s="22" t="s">
        <v>268</v>
      </c>
      <c r="BA19" s="49">
        <v>0</v>
      </c>
      <c r="BB19" s="22" t="s">
        <v>269</v>
      </c>
      <c r="BC19" s="22">
        <v>60</v>
      </c>
      <c r="BD19" s="49">
        <v>7589708627.8419266</v>
      </c>
      <c r="BE19" s="22" t="s">
        <v>269</v>
      </c>
      <c r="BF19" s="22">
        <v>80</v>
      </c>
      <c r="BG19" s="49">
        <v>1605829.2575244852</v>
      </c>
      <c r="BH19" s="22" t="s">
        <v>267</v>
      </c>
      <c r="BI19" s="22" t="s">
        <v>268</v>
      </c>
      <c r="BJ19" s="49">
        <v>0</v>
      </c>
      <c r="BK19" s="22" t="s">
        <v>267</v>
      </c>
      <c r="BL19" s="22" t="s">
        <v>268</v>
      </c>
      <c r="BM19" s="49">
        <v>0</v>
      </c>
      <c r="BN19" s="23"/>
      <c r="BO19" s="23"/>
      <c r="BP19" s="23"/>
      <c r="BQ19" s="23"/>
      <c r="BR19" s="23"/>
      <c r="BS19" s="19"/>
      <c r="BT19" s="24" t="s">
        <v>301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1</v>
      </c>
      <c r="CE19" s="25">
        <v>0</v>
      </c>
      <c r="CF19" s="25">
        <v>7</v>
      </c>
      <c r="CG19" s="25">
        <v>1</v>
      </c>
      <c r="CH19" s="25">
        <v>31</v>
      </c>
      <c r="CI19" s="26">
        <v>8</v>
      </c>
      <c r="CJ19" s="25"/>
      <c r="CK19" s="25"/>
      <c r="CL19" s="25"/>
      <c r="CM19" s="56"/>
      <c r="CN19" s="25"/>
      <c r="CO19" s="25"/>
      <c r="CP19" s="25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</row>
    <row r="20" spans="1:268" x14ac:dyDescent="0.2">
      <c r="A20" s="18" t="s">
        <v>349</v>
      </c>
      <c r="B20" s="23"/>
      <c r="C20" s="27">
        <v>42238</v>
      </c>
      <c r="D20" s="34">
        <v>42242</v>
      </c>
      <c r="E20" s="23">
        <f t="shared" si="0"/>
        <v>4</v>
      </c>
      <c r="F20" s="32">
        <v>98</v>
      </c>
      <c r="G20" s="23" t="s">
        <v>284</v>
      </c>
      <c r="H20" s="23" t="s">
        <v>277</v>
      </c>
      <c r="I20" s="32" t="s">
        <v>320</v>
      </c>
      <c r="J20" s="32" t="s">
        <v>287</v>
      </c>
      <c r="K20" s="32" t="s">
        <v>282</v>
      </c>
      <c r="L20" s="28">
        <v>5874</v>
      </c>
      <c r="M20" s="28" t="s">
        <v>288</v>
      </c>
      <c r="N20" s="61" t="s">
        <v>289</v>
      </c>
      <c r="O20" s="57">
        <v>44.912982705600001</v>
      </c>
      <c r="P20" s="57">
        <v>-72.861602706499994</v>
      </c>
      <c r="Q20" s="23"/>
      <c r="R20" s="32" t="s">
        <v>321</v>
      </c>
      <c r="S20" s="32"/>
      <c r="T20" s="32"/>
      <c r="U20" s="27">
        <v>42258</v>
      </c>
      <c r="V20" s="27">
        <v>42263</v>
      </c>
      <c r="W20" s="19">
        <f t="shared" si="1"/>
        <v>5</v>
      </c>
      <c r="X20" s="58">
        <v>42338</v>
      </c>
      <c r="Y20" s="22">
        <f t="shared" si="2"/>
        <v>80</v>
      </c>
      <c r="Z20" s="27">
        <v>42453</v>
      </c>
      <c r="AA20" s="19">
        <f t="shared" si="3"/>
        <v>211</v>
      </c>
      <c r="AB20" s="20">
        <v>42475</v>
      </c>
      <c r="AC20" s="20"/>
      <c r="AD20" s="22">
        <f t="shared" si="4"/>
        <v>237</v>
      </c>
      <c r="AE20" s="29"/>
      <c r="AF20" s="59">
        <f t="shared" si="5"/>
        <v>1184.146341463415</v>
      </c>
      <c r="AG20" s="22">
        <v>46</v>
      </c>
      <c r="AH20" s="1">
        <v>3.88</v>
      </c>
      <c r="AI20" s="44">
        <v>16.399999999999999</v>
      </c>
      <c r="AJ20" s="44">
        <v>177.8</v>
      </c>
      <c r="AK20" s="22">
        <f t="shared" si="6"/>
        <v>1</v>
      </c>
      <c r="AL20" s="21">
        <f>IF(ISNUMBER([1]Sheet1!S20),IF([1]Sheet1!S20&gt;=3,1,0),"")</f>
        <v>1</v>
      </c>
      <c r="AM20" s="30">
        <f t="shared" si="7"/>
        <v>0</v>
      </c>
      <c r="AN20" s="46">
        <v>0</v>
      </c>
      <c r="AO20" s="22">
        <f t="shared" si="8"/>
        <v>0</v>
      </c>
      <c r="AP20" s="22">
        <f t="shared" si="9"/>
        <v>0</v>
      </c>
      <c r="AQ20" s="31" t="str">
        <f t="shared" si="10"/>
        <v>-</v>
      </c>
      <c r="AR20" s="21" t="str">
        <f>IF(AND(ISNUMBER(AF20),ISNUMBER(AG20),ISNUMBER([1]Sheet1!S20)),"-","")</f>
        <v>-</v>
      </c>
      <c r="AS20" s="22" t="s">
        <v>267</v>
      </c>
      <c r="AT20" s="22" t="s">
        <v>268</v>
      </c>
      <c r="AU20" s="49">
        <v>0</v>
      </c>
      <c r="AV20" s="22" t="s">
        <v>267</v>
      </c>
      <c r="AW20" s="22" t="s">
        <v>268</v>
      </c>
      <c r="AX20" s="49">
        <v>0</v>
      </c>
      <c r="AY20" s="22" t="s">
        <v>267</v>
      </c>
      <c r="AZ20" s="22" t="s">
        <v>268</v>
      </c>
      <c r="BA20" s="49">
        <v>0</v>
      </c>
      <c r="BB20" s="22" t="s">
        <v>269</v>
      </c>
      <c r="BC20" s="22">
        <v>100</v>
      </c>
      <c r="BD20" s="49">
        <v>689692520188.99915</v>
      </c>
      <c r="BE20" s="22" t="s">
        <v>267</v>
      </c>
      <c r="BF20" s="22" t="s">
        <v>268</v>
      </c>
      <c r="BG20" s="49">
        <v>0</v>
      </c>
      <c r="BH20" s="22" t="s">
        <v>267</v>
      </c>
      <c r="BI20" s="22" t="s">
        <v>268</v>
      </c>
      <c r="BJ20" s="49">
        <v>0</v>
      </c>
      <c r="BK20" s="22" t="s">
        <v>267</v>
      </c>
      <c r="BL20" s="22" t="s">
        <v>268</v>
      </c>
      <c r="BM20" s="49">
        <v>0</v>
      </c>
      <c r="BN20" s="23"/>
      <c r="BO20" s="23"/>
      <c r="BP20" s="23"/>
      <c r="BQ20" s="23"/>
      <c r="BR20" s="23"/>
      <c r="BS20" s="19"/>
      <c r="BT20" s="24" t="s">
        <v>270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5</v>
      </c>
      <c r="CA20" s="25">
        <v>0</v>
      </c>
      <c r="CB20" s="25">
        <v>1</v>
      </c>
      <c r="CC20" s="25">
        <v>0</v>
      </c>
      <c r="CD20" s="25">
        <v>2</v>
      </c>
      <c r="CE20" s="25">
        <v>0</v>
      </c>
      <c r="CF20" s="25">
        <v>8</v>
      </c>
      <c r="CG20" s="25">
        <v>0</v>
      </c>
      <c r="CH20" s="25">
        <v>29</v>
      </c>
      <c r="CI20" s="26">
        <v>8</v>
      </c>
      <c r="CJ20" s="25"/>
      <c r="CK20" s="25"/>
      <c r="CL20" s="25"/>
      <c r="CM20" s="56"/>
      <c r="CN20" s="25"/>
      <c r="CO20" s="25"/>
      <c r="CP20" s="25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</row>
    <row r="21" spans="1:268" x14ac:dyDescent="0.2">
      <c r="A21" s="18" t="s">
        <v>350</v>
      </c>
      <c r="B21" s="23"/>
      <c r="C21" s="27">
        <v>42236</v>
      </c>
      <c r="D21" s="34" t="s">
        <v>266</v>
      </c>
      <c r="E21" s="23" t="str">
        <f t="shared" si="0"/>
        <v/>
      </c>
      <c r="F21" s="32">
        <v>98</v>
      </c>
      <c r="G21" s="23" t="s">
        <v>278</v>
      </c>
      <c r="H21" s="23" t="s">
        <v>323</v>
      </c>
      <c r="I21" s="32" t="s">
        <v>324</v>
      </c>
      <c r="J21" s="32" t="s">
        <v>325</v>
      </c>
      <c r="K21" s="32" t="s">
        <v>282</v>
      </c>
      <c r="L21" s="28">
        <v>5060</v>
      </c>
      <c r="M21" s="28" t="s">
        <v>326</v>
      </c>
      <c r="N21" s="61" t="s">
        <v>327</v>
      </c>
      <c r="O21" s="57">
        <v>43.912750000000003</v>
      </c>
      <c r="P21" s="57">
        <v>-72.429676000000001</v>
      </c>
      <c r="Q21" s="23"/>
      <c r="R21" s="23" t="s">
        <v>275</v>
      </c>
      <c r="S21" s="23"/>
      <c r="T21" s="23"/>
      <c r="U21" s="27">
        <v>42258</v>
      </c>
      <c r="V21" s="27">
        <v>42263</v>
      </c>
      <c r="W21" s="19">
        <f t="shared" si="1"/>
        <v>5</v>
      </c>
      <c r="X21" s="58">
        <v>42338</v>
      </c>
      <c r="Y21" s="22">
        <f t="shared" si="2"/>
        <v>80</v>
      </c>
      <c r="Z21" s="27">
        <v>42453</v>
      </c>
      <c r="AA21" s="19" t="str">
        <f t="shared" si="3"/>
        <v/>
      </c>
      <c r="AB21" s="20">
        <v>42475</v>
      </c>
      <c r="AC21" s="20"/>
      <c r="AD21" s="22">
        <f t="shared" si="4"/>
        <v>239</v>
      </c>
      <c r="AE21" s="29"/>
      <c r="AF21" s="59">
        <f t="shared" si="5"/>
        <v>1137.0588235294117</v>
      </c>
      <c r="AG21" s="22">
        <v>19</v>
      </c>
      <c r="AH21" s="1">
        <v>1.67</v>
      </c>
      <c r="AI21" s="44">
        <v>17</v>
      </c>
      <c r="AJ21" s="44">
        <v>176.3</v>
      </c>
      <c r="AK21" s="22">
        <f t="shared" si="6"/>
        <v>1</v>
      </c>
      <c r="AL21" s="21">
        <f>IF(ISNUMBER([1]Sheet1!S21),IF([1]Sheet1!S21&gt;=3,1,0),"")</f>
        <v>0</v>
      </c>
      <c r="AM21" s="30">
        <f t="shared" si="7"/>
        <v>9.9999999999999992E-2</v>
      </c>
      <c r="AN21" s="46">
        <v>2</v>
      </c>
      <c r="AO21" s="22">
        <f t="shared" si="8"/>
        <v>1</v>
      </c>
      <c r="AP21" s="22">
        <f t="shared" si="9"/>
        <v>0</v>
      </c>
      <c r="AQ21" s="31" t="str">
        <f t="shared" si="10"/>
        <v>-</v>
      </c>
      <c r="AR21" s="21" t="str">
        <f>IF(AND(ISNUMBER(AF21),ISNUMBER(AG21),ISNUMBER([1]Sheet1!S21)),"-","")</f>
        <v>-</v>
      </c>
      <c r="AS21" s="22" t="s">
        <v>267</v>
      </c>
      <c r="AT21" s="22" t="s">
        <v>268</v>
      </c>
      <c r="AU21" s="49">
        <v>0</v>
      </c>
      <c r="AV21" s="22" t="s">
        <v>267</v>
      </c>
      <c r="AW21" s="22" t="s">
        <v>268</v>
      </c>
      <c r="AX21" s="49">
        <v>0</v>
      </c>
      <c r="AY21" s="22" t="s">
        <v>267</v>
      </c>
      <c r="AZ21" s="22" t="s">
        <v>268</v>
      </c>
      <c r="BA21" s="49">
        <v>0</v>
      </c>
      <c r="BB21" s="22" t="s">
        <v>269</v>
      </c>
      <c r="BC21" s="22">
        <v>60</v>
      </c>
      <c r="BD21" s="49">
        <v>5224893613.2106533</v>
      </c>
      <c r="BE21" s="22" t="s">
        <v>267</v>
      </c>
      <c r="BF21" s="22" t="s">
        <v>268</v>
      </c>
      <c r="BG21" s="49">
        <v>0</v>
      </c>
      <c r="BH21" s="22" t="s">
        <v>267</v>
      </c>
      <c r="BI21" s="22" t="s">
        <v>268</v>
      </c>
      <c r="BJ21" s="49">
        <v>0</v>
      </c>
      <c r="BK21" s="22" t="s">
        <v>267</v>
      </c>
      <c r="BL21" s="22" t="s">
        <v>268</v>
      </c>
      <c r="BM21" s="49">
        <v>0</v>
      </c>
      <c r="BN21" s="23"/>
      <c r="BO21" s="23"/>
      <c r="BP21" s="23"/>
      <c r="BQ21" s="23"/>
      <c r="BR21" s="23"/>
      <c r="BS21" s="19"/>
      <c r="BT21" s="24" t="s">
        <v>274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2</v>
      </c>
      <c r="CE21" s="25">
        <v>0</v>
      </c>
      <c r="CF21" s="25">
        <v>8</v>
      </c>
      <c r="CG21" s="25">
        <v>0</v>
      </c>
      <c r="CH21" s="25">
        <v>14</v>
      </c>
      <c r="CI21" s="26">
        <v>8</v>
      </c>
      <c r="CJ21" s="25"/>
      <c r="CK21" s="25"/>
      <c r="CL21" s="25"/>
      <c r="CM21" s="56"/>
      <c r="CN21" s="25"/>
      <c r="CO21" s="25"/>
      <c r="CP21" s="25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</row>
    <row r="22" spans="1:268" x14ac:dyDescent="0.2">
      <c r="A22" s="18" t="s">
        <v>351</v>
      </c>
      <c r="B22" s="23"/>
      <c r="C22" s="27">
        <v>42236</v>
      </c>
      <c r="D22" s="34" t="s">
        <v>266</v>
      </c>
      <c r="E22" s="23" t="str">
        <f t="shared" si="0"/>
        <v/>
      </c>
      <c r="F22" s="32">
        <v>98</v>
      </c>
      <c r="G22" s="23" t="s">
        <v>278</v>
      </c>
      <c r="H22" s="23" t="s">
        <v>323</v>
      </c>
      <c r="I22" s="32" t="s">
        <v>324</v>
      </c>
      <c r="J22" s="32" t="s">
        <v>325</v>
      </c>
      <c r="K22" s="32" t="s">
        <v>282</v>
      </c>
      <c r="L22" s="28">
        <v>5060</v>
      </c>
      <c r="M22" s="28" t="s">
        <v>326</v>
      </c>
      <c r="N22" s="61" t="s">
        <v>327</v>
      </c>
      <c r="O22" s="57">
        <v>43.931973999999997</v>
      </c>
      <c r="P22" s="57">
        <v>-72.647234999999995</v>
      </c>
      <c r="Q22" s="23"/>
      <c r="R22" s="23" t="s">
        <v>275</v>
      </c>
      <c r="S22" s="23"/>
      <c r="T22" s="23"/>
      <c r="U22" s="27">
        <v>42258</v>
      </c>
      <c r="V22" s="27">
        <v>42263</v>
      </c>
      <c r="W22" s="19">
        <f t="shared" si="1"/>
        <v>5</v>
      </c>
      <c r="X22" s="58">
        <v>42338</v>
      </c>
      <c r="Y22" s="22">
        <f t="shared" si="2"/>
        <v>80</v>
      </c>
      <c r="Z22" s="27">
        <v>42453</v>
      </c>
      <c r="AA22" s="19" t="str">
        <f t="shared" si="3"/>
        <v/>
      </c>
      <c r="AB22" s="20">
        <v>42475</v>
      </c>
      <c r="AC22" s="20"/>
      <c r="AD22" s="22">
        <f t="shared" si="4"/>
        <v>239</v>
      </c>
      <c r="AE22" s="29"/>
      <c r="AF22" s="59">
        <f t="shared" si="5"/>
        <v>955.35714285714289</v>
      </c>
      <c r="AG22" s="22">
        <v>34</v>
      </c>
      <c r="AH22" s="1">
        <v>3.56</v>
      </c>
      <c r="AI22" s="44">
        <v>22.4</v>
      </c>
      <c r="AJ22" s="44">
        <v>191.6</v>
      </c>
      <c r="AK22" s="22">
        <f t="shared" si="6"/>
        <v>1</v>
      </c>
      <c r="AL22" s="21">
        <f>IF(ISNUMBER([1]Sheet1!S22),IF([1]Sheet1!S22&gt;=3,1,0),"")</f>
        <v>1</v>
      </c>
      <c r="AM22" s="30">
        <f t="shared" si="7"/>
        <v>0.3</v>
      </c>
      <c r="AN22" s="46">
        <v>6</v>
      </c>
      <c r="AO22" s="22">
        <f t="shared" si="8"/>
        <v>1</v>
      </c>
      <c r="AP22" s="22">
        <f t="shared" si="9"/>
        <v>0</v>
      </c>
      <c r="AQ22" s="31" t="str">
        <f t="shared" si="10"/>
        <v>-</v>
      </c>
      <c r="AR22" s="21" t="str">
        <f>IF(AND(ISNUMBER(AF22),ISNUMBER(AG22),ISNUMBER([1]Sheet1!S22)),"-","")</f>
        <v>-</v>
      </c>
      <c r="AS22" s="22" t="s">
        <v>267</v>
      </c>
      <c r="AT22" s="22" t="s">
        <v>268</v>
      </c>
      <c r="AU22" s="49">
        <v>0</v>
      </c>
      <c r="AV22" s="22" t="s">
        <v>267</v>
      </c>
      <c r="AW22" s="22" t="s">
        <v>268</v>
      </c>
      <c r="AX22" s="49">
        <v>0</v>
      </c>
      <c r="AY22" s="22" t="s">
        <v>267</v>
      </c>
      <c r="AZ22" s="22" t="s">
        <v>268</v>
      </c>
      <c r="BA22" s="49">
        <v>0</v>
      </c>
      <c r="BB22" s="22" t="s">
        <v>269</v>
      </c>
      <c r="BC22" s="22">
        <v>40</v>
      </c>
      <c r="BD22" s="49">
        <v>637122012.19362926</v>
      </c>
      <c r="BE22" s="22" t="s">
        <v>267</v>
      </c>
      <c r="BF22" s="22" t="s">
        <v>268</v>
      </c>
      <c r="BG22" s="49">
        <v>0</v>
      </c>
      <c r="BH22" s="22" t="s">
        <v>267</v>
      </c>
      <c r="BI22" s="22" t="s">
        <v>268</v>
      </c>
      <c r="BJ22" s="49">
        <v>0</v>
      </c>
      <c r="BK22" s="22" t="s">
        <v>267</v>
      </c>
      <c r="BL22" s="22" t="s">
        <v>268</v>
      </c>
      <c r="BM22" s="49">
        <v>0</v>
      </c>
      <c r="BN22" s="23"/>
      <c r="BO22" s="23"/>
      <c r="BP22" s="23"/>
      <c r="BQ22" s="23"/>
      <c r="BR22" s="23"/>
      <c r="BS22" s="19"/>
      <c r="BT22" s="24" t="s">
        <v>274</v>
      </c>
      <c r="BU22" s="25">
        <v>0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3</v>
      </c>
      <c r="CE22" s="25">
        <v>0</v>
      </c>
      <c r="CF22" s="25">
        <v>6</v>
      </c>
      <c r="CG22" s="25">
        <v>0</v>
      </c>
      <c r="CH22" s="25">
        <v>11</v>
      </c>
      <c r="CI22" s="26">
        <v>8</v>
      </c>
      <c r="CJ22" s="25"/>
      <c r="CK22" s="25"/>
      <c r="CL22" s="25"/>
      <c r="CM22" s="56"/>
      <c r="CN22" s="25"/>
      <c r="CO22" s="25"/>
      <c r="CP22" s="25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</row>
    <row r="23" spans="1:268" x14ac:dyDescent="0.2">
      <c r="A23" s="18" t="s">
        <v>352</v>
      </c>
      <c r="B23" s="23"/>
      <c r="C23" s="27">
        <v>42236</v>
      </c>
      <c r="D23" s="34" t="s">
        <v>266</v>
      </c>
      <c r="E23" s="23" t="str">
        <f t="shared" si="0"/>
        <v/>
      </c>
      <c r="F23" s="32">
        <v>98</v>
      </c>
      <c r="G23" s="23" t="s">
        <v>278</v>
      </c>
      <c r="H23" s="23" t="s">
        <v>323</v>
      </c>
      <c r="I23" s="32" t="s">
        <v>324</v>
      </c>
      <c r="J23" s="32" t="s">
        <v>325</v>
      </c>
      <c r="K23" s="32" t="s">
        <v>282</v>
      </c>
      <c r="L23" s="28">
        <v>5060</v>
      </c>
      <c r="M23" s="28" t="s">
        <v>326</v>
      </c>
      <c r="N23" s="61" t="s">
        <v>327</v>
      </c>
      <c r="O23" s="60">
        <v>43.996395999999997</v>
      </c>
      <c r="P23" s="60">
        <v>-72.653458000000001</v>
      </c>
      <c r="Q23" s="23"/>
      <c r="R23" s="23" t="s">
        <v>275</v>
      </c>
      <c r="S23" s="23"/>
      <c r="T23" s="23"/>
      <c r="U23" s="27">
        <v>42258</v>
      </c>
      <c r="V23" s="27">
        <v>42263</v>
      </c>
      <c r="W23" s="19">
        <f t="shared" si="1"/>
        <v>5</v>
      </c>
      <c r="X23" s="58">
        <v>42338</v>
      </c>
      <c r="Y23" s="22">
        <f t="shared" si="2"/>
        <v>80</v>
      </c>
      <c r="Z23" s="27">
        <v>42453</v>
      </c>
      <c r="AA23" s="19" t="str">
        <f t="shared" si="3"/>
        <v/>
      </c>
      <c r="AB23" s="20">
        <v>42475</v>
      </c>
      <c r="AC23" s="20"/>
      <c r="AD23" s="22">
        <f t="shared" si="4"/>
        <v>239</v>
      </c>
      <c r="AE23" s="29"/>
      <c r="AF23" s="59">
        <f t="shared" si="5"/>
        <v>1027.9569892473116</v>
      </c>
      <c r="AG23" s="22">
        <v>98</v>
      </c>
      <c r="AH23" s="1">
        <v>9.5299999999999994</v>
      </c>
      <c r="AI23" s="44">
        <v>18.600000000000001</v>
      </c>
      <c r="AJ23" s="44">
        <v>172.6</v>
      </c>
      <c r="AK23" s="22">
        <f t="shared" si="6"/>
        <v>1</v>
      </c>
      <c r="AL23" s="21">
        <f>IF(ISNUMBER([1]Sheet1!S23),IF([1]Sheet1!S23&gt;=3,1,0),"")</f>
        <v>1</v>
      </c>
      <c r="AM23" s="30">
        <f t="shared" si="7"/>
        <v>0.15</v>
      </c>
      <c r="AN23" s="46">
        <v>3</v>
      </c>
      <c r="AO23" s="22">
        <f t="shared" si="8"/>
        <v>1</v>
      </c>
      <c r="AP23" s="22">
        <f t="shared" si="9"/>
        <v>0</v>
      </c>
      <c r="AQ23" s="31" t="str">
        <f t="shared" si="10"/>
        <v>-</v>
      </c>
      <c r="AR23" s="21" t="str">
        <f>IF(AND(ISNUMBER(AF23),ISNUMBER(AG23),ISNUMBER([1]Sheet1!S23)),"-","")</f>
        <v>-</v>
      </c>
      <c r="AS23" s="22" t="s">
        <v>267</v>
      </c>
      <c r="AT23" s="22" t="s">
        <v>268</v>
      </c>
      <c r="AU23" s="49">
        <v>0</v>
      </c>
      <c r="AV23" s="22" t="s">
        <v>267</v>
      </c>
      <c r="AW23" s="22" t="s">
        <v>268</v>
      </c>
      <c r="AX23" s="49">
        <v>0</v>
      </c>
      <c r="AY23" s="22" t="s">
        <v>269</v>
      </c>
      <c r="AZ23" s="22">
        <v>100</v>
      </c>
      <c r="BA23" s="49">
        <v>29503124.013274532</v>
      </c>
      <c r="BB23" s="22" t="s">
        <v>269</v>
      </c>
      <c r="BC23" s="22">
        <v>70</v>
      </c>
      <c r="BD23" s="49">
        <v>17045072677.558779</v>
      </c>
      <c r="BE23" s="22" t="s">
        <v>267</v>
      </c>
      <c r="BF23" s="22" t="s">
        <v>268</v>
      </c>
      <c r="BG23" s="49">
        <v>0</v>
      </c>
      <c r="BH23" s="22" t="s">
        <v>267</v>
      </c>
      <c r="BI23" s="22" t="s">
        <v>268</v>
      </c>
      <c r="BJ23" s="49">
        <v>0</v>
      </c>
      <c r="BK23" s="22" t="s">
        <v>267</v>
      </c>
      <c r="BL23" s="22" t="s">
        <v>268</v>
      </c>
      <c r="BM23" s="49">
        <v>0</v>
      </c>
      <c r="BN23" s="23"/>
      <c r="BO23" s="23"/>
      <c r="BP23" s="23"/>
      <c r="BQ23" s="23"/>
      <c r="BR23" s="23"/>
      <c r="BS23" s="19"/>
      <c r="BT23" s="24" t="s">
        <v>274</v>
      </c>
      <c r="BU23" s="25">
        <v>0</v>
      </c>
      <c r="BV23" s="25">
        <v>0</v>
      </c>
      <c r="BW23" s="25">
        <v>1</v>
      </c>
      <c r="BX23" s="25">
        <v>0</v>
      </c>
      <c r="BY23" s="25">
        <v>3</v>
      </c>
      <c r="BZ23" s="25">
        <v>5</v>
      </c>
      <c r="CA23" s="25">
        <v>0</v>
      </c>
      <c r="CB23" s="25">
        <v>4</v>
      </c>
      <c r="CC23" s="25">
        <v>0</v>
      </c>
      <c r="CD23" s="25">
        <v>2</v>
      </c>
      <c r="CE23" s="25">
        <v>0</v>
      </c>
      <c r="CF23" s="25">
        <v>8</v>
      </c>
      <c r="CG23" s="25">
        <v>0</v>
      </c>
      <c r="CH23" s="25">
        <v>48</v>
      </c>
      <c r="CI23" s="26">
        <v>8</v>
      </c>
      <c r="CJ23" s="25"/>
      <c r="CK23" s="25"/>
      <c r="CL23" s="25"/>
      <c r="CM23" s="56"/>
      <c r="CN23" s="25"/>
      <c r="CO23" s="25"/>
      <c r="CP23" s="25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</row>
    <row r="24" spans="1:268" x14ac:dyDescent="0.2">
      <c r="A24" s="18" t="s">
        <v>353</v>
      </c>
      <c r="B24" s="23"/>
      <c r="C24" s="27">
        <v>42242</v>
      </c>
      <c r="D24" s="34" t="s">
        <v>266</v>
      </c>
      <c r="E24" s="23" t="str">
        <f t="shared" si="0"/>
        <v/>
      </c>
      <c r="F24" s="32">
        <v>98</v>
      </c>
      <c r="G24" s="23" t="s">
        <v>278</v>
      </c>
      <c r="H24" s="23" t="s">
        <v>323</v>
      </c>
      <c r="I24" s="32" t="s">
        <v>324</v>
      </c>
      <c r="J24" s="32" t="s">
        <v>325</v>
      </c>
      <c r="K24" s="32" t="s">
        <v>282</v>
      </c>
      <c r="L24" s="28">
        <v>5060</v>
      </c>
      <c r="M24" s="28" t="s">
        <v>326</v>
      </c>
      <c r="N24" s="61" t="s">
        <v>327</v>
      </c>
      <c r="O24" s="60">
        <v>43.964120000000001</v>
      </c>
      <c r="P24" s="60">
        <v>-72.660939999999997</v>
      </c>
      <c r="Q24" s="23"/>
      <c r="R24" s="32" t="s">
        <v>321</v>
      </c>
      <c r="S24" s="32"/>
      <c r="T24" s="32"/>
      <c r="U24" s="27">
        <v>42258</v>
      </c>
      <c r="V24" s="27">
        <v>42263</v>
      </c>
      <c r="W24" s="19">
        <f t="shared" si="1"/>
        <v>5</v>
      </c>
      <c r="X24" s="58">
        <v>42338</v>
      </c>
      <c r="Y24" s="22">
        <f t="shared" si="2"/>
        <v>80</v>
      </c>
      <c r="Z24" s="27">
        <v>42453</v>
      </c>
      <c r="AA24" s="19" t="str">
        <f t="shared" si="3"/>
        <v/>
      </c>
      <c r="AB24" s="20">
        <v>42475</v>
      </c>
      <c r="AC24" s="20"/>
      <c r="AD24" s="22">
        <f t="shared" si="4"/>
        <v>233</v>
      </c>
      <c r="AE24" s="29"/>
      <c r="AF24" s="59">
        <f t="shared" si="5"/>
        <v>1157.6923076923076</v>
      </c>
      <c r="AG24" s="22">
        <v>55</v>
      </c>
      <c r="AH24" s="1">
        <v>4.75</v>
      </c>
      <c r="AI24" s="44">
        <v>18.2</v>
      </c>
      <c r="AJ24" s="44">
        <v>192.5</v>
      </c>
      <c r="AK24" s="22">
        <f t="shared" si="6"/>
        <v>1</v>
      </c>
      <c r="AL24" s="21">
        <f>IF(ISNUMBER([1]Sheet1!S24),IF([1]Sheet1!S24&gt;=3,1,0),"")</f>
        <v>1</v>
      </c>
      <c r="AM24" s="30">
        <f t="shared" si="7"/>
        <v>0</v>
      </c>
      <c r="AN24" s="46">
        <v>0</v>
      </c>
      <c r="AO24" s="22">
        <f t="shared" si="8"/>
        <v>0</v>
      </c>
      <c r="AP24" s="22">
        <f t="shared" si="9"/>
        <v>0</v>
      </c>
      <c r="AQ24" s="31" t="str">
        <f t="shared" si="10"/>
        <v>-</v>
      </c>
      <c r="AR24" s="21" t="str">
        <f>IF(AND(ISNUMBER(AF24),ISNUMBER(AG24),ISNUMBER([1]Sheet1!S24)),"-","")</f>
        <v>-</v>
      </c>
      <c r="AS24" s="22" t="s">
        <v>267</v>
      </c>
      <c r="AT24" s="22" t="s">
        <v>268</v>
      </c>
      <c r="AU24" s="49">
        <v>0</v>
      </c>
      <c r="AV24" s="22" t="s">
        <v>267</v>
      </c>
      <c r="AW24" s="22" t="s">
        <v>268</v>
      </c>
      <c r="AX24" s="49">
        <v>0</v>
      </c>
      <c r="AY24" s="22" t="s">
        <v>267</v>
      </c>
      <c r="AZ24" s="22" t="s">
        <v>268</v>
      </c>
      <c r="BA24" s="49">
        <v>0</v>
      </c>
      <c r="BB24" s="22" t="s">
        <v>269</v>
      </c>
      <c r="BC24" s="22">
        <v>70</v>
      </c>
      <c r="BD24" s="49">
        <v>12700874680.965408</v>
      </c>
      <c r="BE24" s="22" t="s">
        <v>267</v>
      </c>
      <c r="BF24" s="22" t="s">
        <v>268</v>
      </c>
      <c r="BG24" s="49">
        <v>0</v>
      </c>
      <c r="BH24" s="22" t="s">
        <v>269</v>
      </c>
      <c r="BI24" s="22">
        <v>90</v>
      </c>
      <c r="BJ24" s="49">
        <v>110025.83339481195</v>
      </c>
      <c r="BK24" s="22" t="s">
        <v>267</v>
      </c>
      <c r="BL24" s="22" t="s">
        <v>268</v>
      </c>
      <c r="BM24" s="49">
        <v>0</v>
      </c>
      <c r="BN24" s="23"/>
      <c r="BO24" s="23"/>
      <c r="BP24" s="23"/>
      <c r="BQ24" s="23"/>
      <c r="BR24" s="23"/>
      <c r="BS24" s="19"/>
      <c r="BT24" s="24" t="s">
        <v>274</v>
      </c>
      <c r="BU24" s="25">
        <v>0</v>
      </c>
      <c r="BV24" s="25">
        <v>0</v>
      </c>
      <c r="BW24" s="25">
        <v>2</v>
      </c>
      <c r="BX24" s="25">
        <v>0</v>
      </c>
      <c r="BY24" s="25">
        <v>0</v>
      </c>
      <c r="BZ24" s="25">
        <v>3</v>
      </c>
      <c r="CA24" s="25">
        <v>0</v>
      </c>
      <c r="CB24" s="25">
        <v>3</v>
      </c>
      <c r="CC24" s="25">
        <v>0</v>
      </c>
      <c r="CD24" s="25">
        <v>2</v>
      </c>
      <c r="CE24" s="25">
        <v>0</v>
      </c>
      <c r="CF24" s="25">
        <v>6</v>
      </c>
      <c r="CG24" s="25">
        <v>2</v>
      </c>
      <c r="CH24" s="25">
        <v>11</v>
      </c>
      <c r="CI24" s="26">
        <v>8</v>
      </c>
      <c r="CJ24" s="25"/>
      <c r="CK24" s="25"/>
      <c r="CL24" s="25"/>
      <c r="CM24" s="56"/>
      <c r="CN24" s="25"/>
      <c r="CO24" s="25"/>
      <c r="CP24" s="25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</row>
    <row r="25" spans="1:268" x14ac:dyDescent="0.2">
      <c r="A25" s="18" t="s">
        <v>354</v>
      </c>
      <c r="B25" s="23"/>
      <c r="C25" s="27">
        <v>42238</v>
      </c>
      <c r="D25" s="34">
        <v>42243</v>
      </c>
      <c r="E25" s="23">
        <f t="shared" si="0"/>
        <v>5</v>
      </c>
      <c r="F25" s="32">
        <v>98</v>
      </c>
      <c r="G25" s="23" t="s">
        <v>284</v>
      </c>
      <c r="H25" s="23" t="s">
        <v>277</v>
      </c>
      <c r="I25" s="32" t="s">
        <v>320</v>
      </c>
      <c r="J25" s="32" t="s">
        <v>287</v>
      </c>
      <c r="K25" s="32" t="s">
        <v>282</v>
      </c>
      <c r="L25" s="28">
        <v>5874</v>
      </c>
      <c r="M25" s="28" t="s">
        <v>288</v>
      </c>
      <c r="N25" s="61" t="s">
        <v>289</v>
      </c>
      <c r="O25" s="60">
        <v>44.968004000000001</v>
      </c>
      <c r="P25" s="60">
        <v>-72.783963999999997</v>
      </c>
      <c r="Q25" s="23"/>
      <c r="R25" s="32" t="s">
        <v>321</v>
      </c>
      <c r="S25" s="32"/>
      <c r="T25" s="32"/>
      <c r="U25" s="27">
        <v>42258</v>
      </c>
      <c r="V25" s="27">
        <v>42263</v>
      </c>
      <c r="W25" s="19">
        <f t="shared" si="1"/>
        <v>5</v>
      </c>
      <c r="X25" s="58">
        <v>42338</v>
      </c>
      <c r="Y25" s="22">
        <f t="shared" si="2"/>
        <v>80</v>
      </c>
      <c r="Z25" s="27">
        <v>42453</v>
      </c>
      <c r="AA25" s="19">
        <f t="shared" si="3"/>
        <v>210</v>
      </c>
      <c r="AB25" s="20">
        <v>42475</v>
      </c>
      <c r="AC25" s="20"/>
      <c r="AD25" s="22">
        <f t="shared" si="4"/>
        <v>237</v>
      </c>
      <c r="AE25" s="29"/>
      <c r="AF25" s="59">
        <f t="shared" si="5"/>
        <v>1009.1397849462364</v>
      </c>
      <c r="AG25" s="22">
        <v>61</v>
      </c>
      <c r="AH25" s="1">
        <v>6.04</v>
      </c>
      <c r="AI25" s="44">
        <v>18.600000000000001</v>
      </c>
      <c r="AJ25" s="44">
        <v>169.1</v>
      </c>
      <c r="AK25" s="22">
        <f t="shared" si="6"/>
        <v>1</v>
      </c>
      <c r="AL25" s="21">
        <f>IF(ISNUMBER([1]Sheet1!S25),IF([1]Sheet1!S25&gt;=3,1,0),"")</f>
        <v>1</v>
      </c>
      <c r="AM25" s="30">
        <f t="shared" si="7"/>
        <v>0</v>
      </c>
      <c r="AN25" s="46">
        <v>0</v>
      </c>
      <c r="AO25" s="22">
        <f t="shared" si="8"/>
        <v>0</v>
      </c>
      <c r="AP25" s="22">
        <f t="shared" si="9"/>
        <v>0</v>
      </c>
      <c r="AQ25" s="31" t="str">
        <f t="shared" si="10"/>
        <v>-</v>
      </c>
      <c r="AR25" s="21" t="str">
        <f>IF(AND(ISNUMBER(AF25),ISNUMBER(AG25),ISNUMBER([1]Sheet1!S25)),"-","")</f>
        <v>-</v>
      </c>
      <c r="AS25" s="22" t="s">
        <v>267</v>
      </c>
      <c r="AT25" s="22" t="s">
        <v>268</v>
      </c>
      <c r="AU25" s="49">
        <v>0</v>
      </c>
      <c r="AV25" s="22" t="s">
        <v>267</v>
      </c>
      <c r="AW25" s="22" t="s">
        <v>268</v>
      </c>
      <c r="AX25" s="49">
        <v>0</v>
      </c>
      <c r="AY25" s="22" t="s">
        <v>267</v>
      </c>
      <c r="AZ25" s="22" t="s">
        <v>268</v>
      </c>
      <c r="BA25" s="49">
        <v>0</v>
      </c>
      <c r="BB25" s="22" t="s">
        <v>269</v>
      </c>
      <c r="BC25" s="22">
        <v>60</v>
      </c>
      <c r="BD25" s="49">
        <v>4410283564.7743454</v>
      </c>
      <c r="BE25" s="22" t="s">
        <v>267</v>
      </c>
      <c r="BF25" s="22" t="s">
        <v>268</v>
      </c>
      <c r="BG25" s="49">
        <v>0</v>
      </c>
      <c r="BH25" s="22" t="s">
        <v>267</v>
      </c>
      <c r="BI25" s="22" t="s">
        <v>268</v>
      </c>
      <c r="BJ25" s="49">
        <v>0</v>
      </c>
      <c r="BK25" s="22" t="s">
        <v>267</v>
      </c>
      <c r="BL25" s="22" t="s">
        <v>268</v>
      </c>
      <c r="BM25" s="49">
        <v>0</v>
      </c>
      <c r="BN25" s="23"/>
      <c r="BO25" s="23"/>
      <c r="BP25" s="23"/>
      <c r="BQ25" s="23"/>
      <c r="BR25" s="23"/>
      <c r="BS25" s="19"/>
      <c r="BT25" s="24" t="s">
        <v>270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2</v>
      </c>
      <c r="CA25" s="25">
        <v>0</v>
      </c>
      <c r="CB25" s="25">
        <v>0</v>
      </c>
      <c r="CC25" s="25">
        <v>0</v>
      </c>
      <c r="CD25" s="25">
        <v>2</v>
      </c>
      <c r="CE25" s="25">
        <v>0</v>
      </c>
      <c r="CF25" s="25">
        <v>8</v>
      </c>
      <c r="CG25" s="25">
        <v>1</v>
      </c>
      <c r="CH25" s="25">
        <v>28</v>
      </c>
      <c r="CI25" s="26">
        <v>8</v>
      </c>
      <c r="CJ25" s="25"/>
      <c r="CK25" s="25"/>
      <c r="CL25" s="25"/>
      <c r="CM25" s="56"/>
      <c r="CN25" s="25"/>
      <c r="CO25" s="25"/>
      <c r="CP25" s="25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</row>
  </sheetData>
  <conditionalFormatting sqref="CS1:JH1">
    <cfRule type="containsText" dxfId="3" priority="1" operator="containsText" text="Trace">
      <formula>NOT(ISERROR(SEARCH("Trace",CS1)))</formula>
    </cfRule>
    <cfRule type="expression" dxfId="2" priority="2">
      <formula>ISNUMBER(CS1)</formula>
    </cfRule>
  </conditionalFormatting>
  <conditionalFormatting sqref="CQ1:CR1">
    <cfRule type="containsText" dxfId="1" priority="3" operator="containsText" text="Trace">
      <formula>NOT(ISERROR(SEARCH("Trace",CQ1)))</formula>
    </cfRule>
    <cfRule type="expression" dxfId="0" priority="4">
      <formula>ISNUMBER(CQ1)</formula>
    </cfRule>
  </conditionalFormatting>
  <hyperlinks>
    <hyperlink ref="N5" r:id="rId1"/>
    <hyperlink ref="N6" r:id="rId2"/>
    <hyperlink ref="N8" r:id="rId3"/>
    <hyperlink ref="N9" r:id="rId4"/>
    <hyperlink ref="N2" r:id="rId5"/>
    <hyperlink ref="N10" r:id="rId6"/>
    <hyperlink ref="N14" r:id="rId7"/>
    <hyperlink ref="N15" r:id="rId8"/>
    <hyperlink ref="N20" r:id="rId9"/>
    <hyperlink ref="N21" r:id="rId10"/>
    <hyperlink ref="N22" r:id="rId11"/>
    <hyperlink ref="N23" r:id="rId12"/>
    <hyperlink ref="N24" r:id="rId13"/>
    <hyperlink ref="N25" r:id="rId14"/>
    <hyperlink ref="N3" r:id="rId15"/>
    <hyperlink ref="N4" r:id="rId16"/>
    <hyperlink ref="N7" r:id="rId17"/>
    <hyperlink ref="N11" r:id="rId18"/>
    <hyperlink ref="N12" r:id="rId19"/>
    <hyperlink ref="N13" r:id="rId20"/>
    <hyperlink ref="N16" r:id="rId21"/>
    <hyperlink ref="N17" r:id="rId22"/>
    <hyperlink ref="N18" r:id="rId23"/>
    <hyperlink ref="N19" r:id="rId24"/>
  </hyperlinks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beelab1</dc:creator>
  <cp:lastModifiedBy>Microsoft Office User</cp:lastModifiedBy>
  <dcterms:created xsi:type="dcterms:W3CDTF">2016-03-07T15:04:58Z</dcterms:created>
  <dcterms:modified xsi:type="dcterms:W3CDTF">2016-10-11T01:57:48Z</dcterms:modified>
</cp:coreProperties>
</file>