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dneymiller/Desktop/VBL 2024/"/>
    </mc:Choice>
  </mc:AlternateContent>
  <xr:revisionPtr revIDLastSave="0" documentId="13_ncr:1_{B690BC61-BA1A-AB4C-A70E-B33EF59D106A}" xr6:coauthVersionLast="47" xr6:coauthVersionMax="47" xr10:uidLastSave="{00000000-0000-0000-0000-000000000000}"/>
  <bookViews>
    <workbookView xWindow="6200" yWindow="500" windowWidth="22600" windowHeight="16340" xr2:uid="{AB70A1E4-778B-4C96-87F5-1DB77A8213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5" i="1" l="1"/>
  <c r="BE6" i="1"/>
  <c r="BE8" i="1"/>
  <c r="BE11" i="1"/>
  <c r="BE12" i="1"/>
  <c r="BE13" i="1"/>
  <c r="BE14" i="1"/>
  <c r="BE16" i="1"/>
  <c r="BE18" i="1"/>
  <c r="BE22" i="1"/>
  <c r="BE24" i="1"/>
  <c r="BE26" i="1"/>
  <c r="BE27" i="1"/>
  <c r="BE36" i="1"/>
  <c r="BE38" i="1"/>
  <c r="BE40" i="1"/>
  <c r="BE45" i="1"/>
  <c r="BE47" i="1"/>
  <c r="BE49" i="1"/>
  <c r="BE50" i="1"/>
  <c r="BE51" i="1"/>
  <c r="BE52" i="1"/>
  <c r="BE58" i="1"/>
  <c r="BE61" i="1"/>
  <c r="BE63" i="1"/>
  <c r="BE65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C3" i="1"/>
  <c r="BD3" i="1" s="1"/>
  <c r="BE3" i="1" s="1"/>
  <c r="BC4" i="1"/>
  <c r="BD4" i="1" s="1"/>
  <c r="BE4" i="1" s="1"/>
  <c r="BC5" i="1"/>
  <c r="BD5" i="1" s="1"/>
  <c r="BC6" i="1"/>
  <c r="BD6" i="1" s="1"/>
  <c r="BC7" i="1"/>
  <c r="BD7" i="1" s="1"/>
  <c r="BE7" i="1" s="1"/>
  <c r="BC8" i="1"/>
  <c r="BD8" i="1" s="1"/>
  <c r="BC9" i="1"/>
  <c r="BD9" i="1" s="1"/>
  <c r="BE9" i="1" s="1"/>
  <c r="BC10" i="1"/>
  <c r="BD10" i="1" s="1"/>
  <c r="BE10" i="1" s="1"/>
  <c r="BC11" i="1"/>
  <c r="BD11" i="1" s="1"/>
  <c r="BC12" i="1"/>
  <c r="BD12" i="1" s="1"/>
  <c r="BC13" i="1"/>
  <c r="BD13" i="1" s="1"/>
  <c r="BC14" i="1"/>
  <c r="BD14" i="1" s="1"/>
  <c r="BC15" i="1"/>
  <c r="BD15" i="1" s="1"/>
  <c r="BE15" i="1" s="1"/>
  <c r="BC16" i="1"/>
  <c r="BD16" i="1" s="1"/>
  <c r="BC17" i="1"/>
  <c r="BD17" i="1" s="1"/>
  <c r="BE17" i="1" s="1"/>
  <c r="BC18" i="1"/>
  <c r="BD18" i="1" s="1"/>
  <c r="BC19" i="1"/>
  <c r="BD19" i="1" s="1"/>
  <c r="BE19" i="1" s="1"/>
  <c r="BC20" i="1"/>
  <c r="BD20" i="1" s="1"/>
  <c r="BE20" i="1" s="1"/>
  <c r="BC21" i="1"/>
  <c r="BD21" i="1" s="1"/>
  <c r="BE21" i="1" s="1"/>
  <c r="BC22" i="1"/>
  <c r="BD22" i="1" s="1"/>
  <c r="BC23" i="1"/>
  <c r="BD23" i="1" s="1"/>
  <c r="BE23" i="1" s="1"/>
  <c r="BC24" i="1"/>
  <c r="BD24" i="1" s="1"/>
  <c r="BC25" i="1"/>
  <c r="BD25" i="1" s="1"/>
  <c r="BE25" i="1" s="1"/>
  <c r="BC26" i="1"/>
  <c r="BD26" i="1" s="1"/>
  <c r="BC27" i="1"/>
  <c r="BD27" i="1" s="1"/>
  <c r="BC28" i="1"/>
  <c r="BD28" i="1" s="1"/>
  <c r="BE28" i="1" s="1"/>
  <c r="BC29" i="1"/>
  <c r="BD29" i="1" s="1"/>
  <c r="BE29" i="1" s="1"/>
  <c r="BC30" i="1"/>
  <c r="BD30" i="1" s="1"/>
  <c r="BE30" i="1" s="1"/>
  <c r="BC31" i="1"/>
  <c r="BD31" i="1" s="1"/>
  <c r="BE31" i="1" s="1"/>
  <c r="BC32" i="1"/>
  <c r="BD32" i="1" s="1"/>
  <c r="BE32" i="1" s="1"/>
  <c r="BC33" i="1"/>
  <c r="BD33" i="1" s="1"/>
  <c r="BE33" i="1" s="1"/>
  <c r="BC34" i="1"/>
  <c r="BD34" i="1" s="1"/>
  <c r="BE34" i="1" s="1"/>
  <c r="BC35" i="1"/>
  <c r="BD35" i="1" s="1"/>
  <c r="BE35" i="1" s="1"/>
  <c r="BC36" i="1"/>
  <c r="BD36" i="1" s="1"/>
  <c r="BC37" i="1"/>
  <c r="BD37" i="1" s="1"/>
  <c r="BE37" i="1" s="1"/>
  <c r="BC38" i="1"/>
  <c r="BD38" i="1" s="1"/>
  <c r="BC39" i="1"/>
  <c r="BD39" i="1" s="1"/>
  <c r="BE39" i="1" s="1"/>
  <c r="BC40" i="1"/>
  <c r="BD40" i="1" s="1"/>
  <c r="BC41" i="1"/>
  <c r="BD41" i="1" s="1"/>
  <c r="BE41" i="1" s="1"/>
  <c r="BC42" i="1"/>
  <c r="BD42" i="1" s="1"/>
  <c r="BE42" i="1" s="1"/>
  <c r="BC43" i="1"/>
  <c r="BD43" i="1" s="1"/>
  <c r="BE43" i="1" s="1"/>
  <c r="BC44" i="1"/>
  <c r="BD44" i="1" s="1"/>
  <c r="BE44" i="1" s="1"/>
  <c r="BC45" i="1"/>
  <c r="BD45" i="1" s="1"/>
  <c r="BC46" i="1"/>
  <c r="BD46" i="1" s="1"/>
  <c r="BE46" i="1" s="1"/>
  <c r="BC47" i="1"/>
  <c r="BD47" i="1" s="1"/>
  <c r="BC48" i="1"/>
  <c r="BD48" i="1" s="1"/>
  <c r="BE48" i="1" s="1"/>
  <c r="BC49" i="1"/>
  <c r="BD49" i="1" s="1"/>
  <c r="BC50" i="1"/>
  <c r="BD50" i="1" s="1"/>
  <c r="BC51" i="1"/>
  <c r="BD51" i="1" s="1"/>
  <c r="BC52" i="1"/>
  <c r="BD52" i="1" s="1"/>
  <c r="BC53" i="1"/>
  <c r="BD53" i="1" s="1"/>
  <c r="BE53" i="1" s="1"/>
  <c r="BC54" i="1"/>
  <c r="BD54" i="1" s="1"/>
  <c r="BE54" i="1" s="1"/>
  <c r="BC55" i="1"/>
  <c r="BD55" i="1" s="1"/>
  <c r="BE55" i="1" s="1"/>
  <c r="BC56" i="1"/>
  <c r="BD56" i="1" s="1"/>
  <c r="BE56" i="1" s="1"/>
  <c r="BC57" i="1"/>
  <c r="BD57" i="1" s="1"/>
  <c r="BE57" i="1" s="1"/>
  <c r="BC58" i="1"/>
  <c r="BD58" i="1" s="1"/>
  <c r="BC59" i="1"/>
  <c r="BD59" i="1" s="1"/>
  <c r="BE59" i="1" s="1"/>
  <c r="BC60" i="1"/>
  <c r="BD60" i="1" s="1"/>
  <c r="BE60" i="1" s="1"/>
  <c r="BC61" i="1"/>
  <c r="BD61" i="1" s="1"/>
  <c r="BC62" i="1"/>
  <c r="BD62" i="1" s="1"/>
  <c r="BE62" i="1" s="1"/>
  <c r="BC63" i="1"/>
  <c r="BD63" i="1" s="1"/>
  <c r="BC64" i="1"/>
  <c r="BD64" i="1" s="1"/>
  <c r="BE64" i="1" s="1"/>
  <c r="BC65" i="1"/>
  <c r="BD65" i="1" s="1"/>
  <c r="BC66" i="1"/>
  <c r="BD66" i="1" s="1"/>
  <c r="BE66" i="1" s="1"/>
  <c r="BC67" i="1"/>
  <c r="BD67" i="1" s="1"/>
  <c r="BE67" i="1" s="1"/>
  <c r="BC68" i="1"/>
  <c r="BD68" i="1" s="1"/>
  <c r="BC69" i="1"/>
  <c r="BD69" i="1" s="1"/>
  <c r="BC70" i="1"/>
  <c r="BD70" i="1" s="1"/>
  <c r="BC71" i="1"/>
  <c r="BD71" i="1" s="1"/>
  <c r="BC72" i="1"/>
  <c r="BD72" i="1" s="1"/>
  <c r="BC73" i="1"/>
  <c r="BD73" i="1" s="1"/>
  <c r="BC74" i="1"/>
  <c r="BD74" i="1" s="1"/>
  <c r="BC75" i="1"/>
  <c r="BD75" i="1" s="1"/>
  <c r="BC76" i="1"/>
  <c r="BD76" i="1" s="1"/>
  <c r="BC77" i="1"/>
  <c r="BD77" i="1" s="1"/>
  <c r="BC78" i="1"/>
  <c r="BD78" i="1" s="1"/>
  <c r="BC79" i="1"/>
  <c r="BD79" i="1" s="1"/>
  <c r="BC80" i="1"/>
  <c r="BD80" i="1" s="1"/>
  <c r="BC81" i="1"/>
  <c r="BD81" i="1" s="1"/>
  <c r="BE81" i="1" s="1"/>
  <c r="BC82" i="1"/>
  <c r="BD82" i="1" s="1"/>
  <c r="BC83" i="1"/>
  <c r="BD83" i="1" s="1"/>
  <c r="BC84" i="1"/>
  <c r="BD84" i="1" s="1"/>
  <c r="BC85" i="1"/>
  <c r="BD85" i="1" s="1"/>
  <c r="BC86" i="1"/>
  <c r="BD86" i="1" s="1"/>
  <c r="BC87" i="1"/>
  <c r="BD87" i="1" s="1"/>
  <c r="BC88" i="1"/>
  <c r="BD88" i="1" s="1"/>
  <c r="BC89" i="1"/>
  <c r="BD89" i="1" s="1"/>
  <c r="BC90" i="1"/>
  <c r="BD90" i="1" s="1"/>
  <c r="BC91" i="1"/>
  <c r="BD91" i="1" s="1"/>
  <c r="BC92" i="1"/>
  <c r="BD92" i="1" s="1"/>
  <c r="BC93" i="1"/>
  <c r="BD93" i="1" s="1"/>
  <c r="BC94" i="1"/>
  <c r="BD94" i="1" s="1"/>
  <c r="BC95" i="1"/>
  <c r="BD95" i="1" s="1"/>
  <c r="BC96" i="1"/>
  <c r="BD96" i="1" s="1"/>
  <c r="BC97" i="1"/>
  <c r="BD97" i="1" s="1"/>
  <c r="BC98" i="1"/>
  <c r="BD98" i="1" s="1"/>
  <c r="BC99" i="1"/>
  <c r="BD99" i="1" s="1"/>
  <c r="BC100" i="1"/>
  <c r="BD100" i="1" s="1"/>
  <c r="BC101" i="1"/>
  <c r="BD101" i="1" s="1"/>
  <c r="BC102" i="1"/>
  <c r="BD102" i="1" s="1"/>
  <c r="BC103" i="1"/>
  <c r="BD103" i="1" s="1"/>
  <c r="BC104" i="1"/>
  <c r="BD104" i="1" s="1"/>
  <c r="BC2" i="1"/>
  <c r="BD2" i="1" s="1"/>
  <c r="BE2" i="1" s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6" i="1"/>
  <c r="AY47" i="1"/>
  <c r="AY48" i="1"/>
  <c r="AY50" i="1"/>
  <c r="AY51" i="1"/>
  <c r="AY52" i="1"/>
  <c r="AY53" i="1"/>
  <c r="AY54" i="1"/>
  <c r="AY55" i="1"/>
  <c r="AY56" i="1"/>
  <c r="AY58" i="1"/>
  <c r="AY59" i="1"/>
  <c r="AY60" i="1"/>
  <c r="AY61" i="1"/>
  <c r="AY62" i="1"/>
  <c r="AY63" i="1"/>
  <c r="AY64" i="1"/>
  <c r="AY66" i="1"/>
  <c r="AY67" i="1"/>
  <c r="AY69" i="1"/>
  <c r="AY70" i="1"/>
  <c r="AY71" i="1"/>
  <c r="AY72" i="1"/>
  <c r="AY73" i="1"/>
  <c r="AY74" i="1"/>
  <c r="AY76" i="1"/>
  <c r="AY78" i="1"/>
  <c r="AY85" i="1"/>
  <c r="AY87" i="1"/>
  <c r="AY94" i="1"/>
  <c r="AY95" i="1"/>
  <c r="AY104" i="1"/>
  <c r="AY2" i="1"/>
  <c r="AX3" i="1"/>
  <c r="AX19" i="1"/>
  <c r="AY19" i="1" s="1"/>
  <c r="AX67" i="1"/>
  <c r="AW3" i="1"/>
  <c r="AW4" i="1"/>
  <c r="AX4" i="1" s="1"/>
  <c r="AW5" i="1"/>
  <c r="AX5" i="1" s="1"/>
  <c r="AW6" i="1"/>
  <c r="AX6" i="1" s="1"/>
  <c r="AW7" i="1"/>
  <c r="AX7" i="1" s="1"/>
  <c r="AW8" i="1"/>
  <c r="AX8" i="1" s="1"/>
  <c r="AW9" i="1"/>
  <c r="AX9" i="1" s="1"/>
  <c r="AW10" i="1"/>
  <c r="AX10" i="1" s="1"/>
  <c r="AW11" i="1"/>
  <c r="AX11" i="1" s="1"/>
  <c r="AW12" i="1"/>
  <c r="AX12" i="1" s="1"/>
  <c r="AW13" i="1"/>
  <c r="AX13" i="1" s="1"/>
  <c r="AW14" i="1"/>
  <c r="AX14" i="1" s="1"/>
  <c r="AW15" i="1"/>
  <c r="AX15" i="1" s="1"/>
  <c r="AW16" i="1"/>
  <c r="AX16" i="1" s="1"/>
  <c r="AW17" i="1"/>
  <c r="AX17" i="1" s="1"/>
  <c r="AW18" i="1"/>
  <c r="AX18" i="1" s="1"/>
  <c r="AW19" i="1"/>
  <c r="AW20" i="1"/>
  <c r="AX20" i="1" s="1"/>
  <c r="AW21" i="1"/>
  <c r="AX21" i="1" s="1"/>
  <c r="AW22" i="1"/>
  <c r="AX22" i="1" s="1"/>
  <c r="AW23" i="1"/>
  <c r="AX23" i="1" s="1"/>
  <c r="AW24" i="1"/>
  <c r="AX24" i="1" s="1"/>
  <c r="AW25" i="1"/>
  <c r="AX25" i="1" s="1"/>
  <c r="AW26" i="1"/>
  <c r="AX26" i="1" s="1"/>
  <c r="AW27" i="1"/>
  <c r="AX27" i="1" s="1"/>
  <c r="AW28" i="1"/>
  <c r="AX28" i="1" s="1"/>
  <c r="AW29" i="1"/>
  <c r="AX29" i="1" s="1"/>
  <c r="AW30" i="1"/>
  <c r="AX30" i="1" s="1"/>
  <c r="AW31" i="1"/>
  <c r="AX31" i="1" s="1"/>
  <c r="AW32" i="1"/>
  <c r="AX32" i="1" s="1"/>
  <c r="AW33" i="1"/>
  <c r="AX33" i="1" s="1"/>
  <c r="AW34" i="1"/>
  <c r="AX34" i="1" s="1"/>
  <c r="AW35" i="1"/>
  <c r="AX35" i="1" s="1"/>
  <c r="AW36" i="1"/>
  <c r="AX36" i="1" s="1"/>
  <c r="AW37" i="1"/>
  <c r="AX37" i="1" s="1"/>
  <c r="AW38" i="1"/>
  <c r="AX38" i="1" s="1"/>
  <c r="AW39" i="1"/>
  <c r="AX39" i="1" s="1"/>
  <c r="AW40" i="1"/>
  <c r="AX40" i="1" s="1"/>
  <c r="AW41" i="1"/>
  <c r="AX41" i="1" s="1"/>
  <c r="AY41" i="1" s="1"/>
  <c r="AW42" i="1"/>
  <c r="AX42" i="1" s="1"/>
  <c r="AY42" i="1" s="1"/>
  <c r="AW43" i="1"/>
  <c r="AX43" i="1" s="1"/>
  <c r="AY43" i="1" s="1"/>
  <c r="AW44" i="1"/>
  <c r="AX44" i="1" s="1"/>
  <c r="AY44" i="1" s="1"/>
  <c r="AW45" i="1"/>
  <c r="AX45" i="1" s="1"/>
  <c r="AY45" i="1" s="1"/>
  <c r="AW46" i="1"/>
  <c r="AX46" i="1" s="1"/>
  <c r="AW47" i="1"/>
  <c r="AX47" i="1" s="1"/>
  <c r="AW48" i="1"/>
  <c r="AX48" i="1" s="1"/>
  <c r="AW49" i="1"/>
  <c r="AX49" i="1" s="1"/>
  <c r="AY49" i="1" s="1"/>
  <c r="AW50" i="1"/>
  <c r="AX50" i="1" s="1"/>
  <c r="AW51" i="1"/>
  <c r="AX51" i="1" s="1"/>
  <c r="AW52" i="1"/>
  <c r="AX52" i="1" s="1"/>
  <c r="AW53" i="1"/>
  <c r="AX53" i="1" s="1"/>
  <c r="AW54" i="1"/>
  <c r="AX54" i="1" s="1"/>
  <c r="AW55" i="1"/>
  <c r="AX55" i="1" s="1"/>
  <c r="AW56" i="1"/>
  <c r="AX56" i="1" s="1"/>
  <c r="AW57" i="1"/>
  <c r="AX57" i="1" s="1"/>
  <c r="AY57" i="1" s="1"/>
  <c r="AW58" i="1"/>
  <c r="AX58" i="1" s="1"/>
  <c r="AW59" i="1"/>
  <c r="AX59" i="1" s="1"/>
  <c r="AW60" i="1"/>
  <c r="AX60" i="1" s="1"/>
  <c r="AW61" i="1"/>
  <c r="AX61" i="1" s="1"/>
  <c r="AW62" i="1"/>
  <c r="AX62" i="1" s="1"/>
  <c r="AW63" i="1"/>
  <c r="AX63" i="1" s="1"/>
  <c r="AW64" i="1"/>
  <c r="AX64" i="1" s="1"/>
  <c r="AW65" i="1"/>
  <c r="AX65" i="1" s="1"/>
  <c r="AY65" i="1" s="1"/>
  <c r="AW66" i="1"/>
  <c r="AX66" i="1" s="1"/>
  <c r="AW67" i="1"/>
  <c r="AW68" i="1"/>
  <c r="AX68" i="1" s="1"/>
  <c r="AY68" i="1" s="1"/>
  <c r="AW69" i="1"/>
  <c r="AX69" i="1" s="1"/>
  <c r="AW70" i="1"/>
  <c r="AX70" i="1" s="1"/>
  <c r="AW71" i="1"/>
  <c r="AX71" i="1" s="1"/>
  <c r="AW72" i="1"/>
  <c r="AX72" i="1" s="1"/>
  <c r="AW73" i="1"/>
  <c r="AX73" i="1" s="1"/>
  <c r="AW74" i="1"/>
  <c r="AX74" i="1" s="1"/>
  <c r="AW75" i="1"/>
  <c r="AX75" i="1" s="1"/>
  <c r="AY75" i="1" s="1"/>
  <c r="AW76" i="1"/>
  <c r="AX76" i="1" s="1"/>
  <c r="AW77" i="1"/>
  <c r="AX77" i="1" s="1"/>
  <c r="AY77" i="1" s="1"/>
  <c r="AW78" i="1"/>
  <c r="AX78" i="1" s="1"/>
  <c r="AW79" i="1"/>
  <c r="AX79" i="1" s="1"/>
  <c r="AY79" i="1" s="1"/>
  <c r="AW80" i="1"/>
  <c r="AX80" i="1" s="1"/>
  <c r="AY80" i="1" s="1"/>
  <c r="AW81" i="1"/>
  <c r="AX81" i="1" s="1"/>
  <c r="AY81" i="1" s="1"/>
  <c r="AW82" i="1"/>
  <c r="AX82" i="1" s="1"/>
  <c r="AY82" i="1" s="1"/>
  <c r="AW83" i="1"/>
  <c r="AX83" i="1" s="1"/>
  <c r="AY83" i="1" s="1"/>
  <c r="AW84" i="1"/>
  <c r="AX84" i="1" s="1"/>
  <c r="AY84" i="1" s="1"/>
  <c r="AW85" i="1"/>
  <c r="AX85" i="1" s="1"/>
  <c r="AW86" i="1"/>
  <c r="AX86" i="1" s="1"/>
  <c r="AY86" i="1" s="1"/>
  <c r="AW87" i="1"/>
  <c r="AX87" i="1" s="1"/>
  <c r="AW88" i="1"/>
  <c r="AX88" i="1" s="1"/>
  <c r="AY88" i="1" s="1"/>
  <c r="AW89" i="1"/>
  <c r="AX89" i="1" s="1"/>
  <c r="AY89" i="1" s="1"/>
  <c r="AW90" i="1"/>
  <c r="AX90" i="1" s="1"/>
  <c r="AY90" i="1" s="1"/>
  <c r="AW91" i="1"/>
  <c r="AX91" i="1" s="1"/>
  <c r="AY91" i="1" s="1"/>
  <c r="AW92" i="1"/>
  <c r="AX92" i="1" s="1"/>
  <c r="AY92" i="1" s="1"/>
  <c r="AW93" i="1"/>
  <c r="AX93" i="1" s="1"/>
  <c r="AY93" i="1" s="1"/>
  <c r="AW94" i="1"/>
  <c r="AX94" i="1" s="1"/>
  <c r="AW95" i="1"/>
  <c r="AX95" i="1" s="1"/>
  <c r="AW96" i="1"/>
  <c r="AX96" i="1" s="1"/>
  <c r="AY96" i="1" s="1"/>
  <c r="AW97" i="1"/>
  <c r="AX97" i="1" s="1"/>
  <c r="AY97" i="1" s="1"/>
  <c r="AW98" i="1"/>
  <c r="AX98" i="1" s="1"/>
  <c r="AY98" i="1" s="1"/>
  <c r="AW99" i="1"/>
  <c r="AX99" i="1" s="1"/>
  <c r="AY99" i="1" s="1"/>
  <c r="AW100" i="1"/>
  <c r="AX100" i="1" s="1"/>
  <c r="AY100" i="1" s="1"/>
  <c r="AW101" i="1"/>
  <c r="AX101" i="1" s="1"/>
  <c r="AY101" i="1" s="1"/>
  <c r="AW102" i="1"/>
  <c r="AX102" i="1" s="1"/>
  <c r="AY102" i="1" s="1"/>
  <c r="AW103" i="1"/>
  <c r="AX103" i="1" s="1"/>
  <c r="AY103" i="1" s="1"/>
  <c r="AW104" i="1"/>
  <c r="AX104" i="1" s="1"/>
  <c r="AW2" i="1"/>
  <c r="AX2" i="1" s="1"/>
  <c r="AQ2" i="1"/>
  <c r="AR2" i="1" s="1"/>
  <c r="AS2" i="1" s="1"/>
  <c r="AS3" i="1"/>
  <c r="AS4" i="1"/>
  <c r="AS5" i="1"/>
  <c r="AS6" i="1"/>
  <c r="AS9" i="1"/>
  <c r="AS10" i="1"/>
  <c r="AS11" i="1"/>
  <c r="AS13" i="1"/>
  <c r="AS14" i="1"/>
  <c r="AS15" i="1"/>
  <c r="AS17" i="1"/>
  <c r="AS18" i="1"/>
  <c r="AS19" i="1"/>
  <c r="AS22" i="1"/>
  <c r="AS23" i="1"/>
  <c r="AS24" i="1"/>
  <c r="AS25" i="1"/>
  <c r="AS26" i="1"/>
  <c r="AS27" i="1"/>
  <c r="AS28" i="1"/>
  <c r="AS30" i="1"/>
  <c r="AS31" i="1"/>
  <c r="AS32" i="1"/>
  <c r="AS33" i="1"/>
  <c r="AS34" i="1"/>
  <c r="AS35" i="1"/>
  <c r="AS36" i="1"/>
  <c r="AS37" i="1"/>
  <c r="AS38" i="1"/>
  <c r="AS39" i="1"/>
  <c r="AS40" i="1"/>
  <c r="AS45" i="1"/>
  <c r="AS46" i="1"/>
  <c r="AS47" i="1"/>
  <c r="AS49" i="1"/>
  <c r="AS51" i="1"/>
  <c r="AS53" i="1"/>
  <c r="AS54" i="1"/>
  <c r="AS55" i="1"/>
  <c r="AS56" i="1"/>
  <c r="AS57" i="1"/>
  <c r="AS58" i="1"/>
  <c r="AS60" i="1"/>
  <c r="AS62" i="1"/>
  <c r="AS63" i="1"/>
  <c r="AS65" i="1"/>
  <c r="AS66" i="1"/>
  <c r="AS67" i="1"/>
  <c r="AS68" i="1"/>
  <c r="AS69" i="1"/>
  <c r="AS71" i="1"/>
  <c r="AS72" i="1"/>
  <c r="AS73" i="1"/>
  <c r="AS74" i="1"/>
  <c r="AS75" i="1"/>
  <c r="AS77" i="1"/>
  <c r="AS78" i="1"/>
  <c r="AS80" i="1"/>
  <c r="AS81" i="1"/>
  <c r="AS82" i="1"/>
  <c r="AS83" i="1"/>
  <c r="AS84" i="1"/>
  <c r="AS85" i="1"/>
  <c r="AS87" i="1"/>
  <c r="AS88" i="1"/>
  <c r="AS89" i="1"/>
  <c r="AS90" i="1"/>
  <c r="AS92" i="1"/>
  <c r="AS93" i="1"/>
  <c r="AS94" i="1"/>
  <c r="AS95" i="1"/>
  <c r="AS99" i="1"/>
  <c r="AS100" i="1"/>
  <c r="AS102" i="1"/>
  <c r="AS103" i="1"/>
  <c r="AS104" i="1"/>
  <c r="AR42" i="1"/>
  <c r="AS42" i="1" s="1"/>
  <c r="AQ3" i="1"/>
  <c r="AR3" i="1" s="1"/>
  <c r="AQ4" i="1"/>
  <c r="AR4" i="1" s="1"/>
  <c r="AQ5" i="1"/>
  <c r="AR5" i="1" s="1"/>
  <c r="AQ6" i="1"/>
  <c r="AR6" i="1" s="1"/>
  <c r="AQ7" i="1"/>
  <c r="AR7" i="1" s="1"/>
  <c r="AS7" i="1" s="1"/>
  <c r="AQ8" i="1"/>
  <c r="AR8" i="1" s="1"/>
  <c r="AS8" i="1" s="1"/>
  <c r="AQ9" i="1"/>
  <c r="AR9" i="1" s="1"/>
  <c r="AQ10" i="1"/>
  <c r="AR10" i="1" s="1"/>
  <c r="AQ11" i="1"/>
  <c r="AR11" i="1" s="1"/>
  <c r="AQ12" i="1"/>
  <c r="AR12" i="1" s="1"/>
  <c r="AS12" i="1" s="1"/>
  <c r="AQ13" i="1"/>
  <c r="AR13" i="1" s="1"/>
  <c r="AQ14" i="1"/>
  <c r="AR14" i="1" s="1"/>
  <c r="AQ15" i="1"/>
  <c r="AR15" i="1" s="1"/>
  <c r="AQ16" i="1"/>
  <c r="AR16" i="1" s="1"/>
  <c r="AS16" i="1" s="1"/>
  <c r="AQ17" i="1"/>
  <c r="AR17" i="1" s="1"/>
  <c r="AQ18" i="1"/>
  <c r="AR18" i="1" s="1"/>
  <c r="AQ19" i="1"/>
  <c r="AR19" i="1" s="1"/>
  <c r="AQ20" i="1"/>
  <c r="AR20" i="1" s="1"/>
  <c r="AS20" i="1" s="1"/>
  <c r="AQ21" i="1"/>
  <c r="AR21" i="1" s="1"/>
  <c r="AS21" i="1" s="1"/>
  <c r="AQ22" i="1"/>
  <c r="AR22" i="1" s="1"/>
  <c r="AQ23" i="1"/>
  <c r="AR23" i="1" s="1"/>
  <c r="AQ24" i="1"/>
  <c r="AR24" i="1" s="1"/>
  <c r="AQ25" i="1"/>
  <c r="AR25" i="1" s="1"/>
  <c r="AQ26" i="1"/>
  <c r="AR26" i="1" s="1"/>
  <c r="AQ27" i="1"/>
  <c r="AR27" i="1" s="1"/>
  <c r="AQ28" i="1"/>
  <c r="AR28" i="1" s="1"/>
  <c r="AQ29" i="1"/>
  <c r="AR29" i="1" s="1"/>
  <c r="AS29" i="1" s="1"/>
  <c r="AQ30" i="1"/>
  <c r="AR30" i="1" s="1"/>
  <c r="AQ31" i="1"/>
  <c r="AR31" i="1" s="1"/>
  <c r="AQ32" i="1"/>
  <c r="AR32" i="1" s="1"/>
  <c r="AQ33" i="1"/>
  <c r="AR33" i="1" s="1"/>
  <c r="AQ34" i="1"/>
  <c r="AR34" i="1" s="1"/>
  <c r="AQ35" i="1"/>
  <c r="AR35" i="1" s="1"/>
  <c r="AQ36" i="1"/>
  <c r="AR36" i="1" s="1"/>
  <c r="AQ37" i="1"/>
  <c r="AR37" i="1" s="1"/>
  <c r="AQ38" i="1"/>
  <c r="AR38" i="1" s="1"/>
  <c r="AQ39" i="1"/>
  <c r="AR39" i="1" s="1"/>
  <c r="AQ40" i="1"/>
  <c r="AR40" i="1" s="1"/>
  <c r="AQ41" i="1"/>
  <c r="AR41" i="1" s="1"/>
  <c r="AS41" i="1" s="1"/>
  <c r="AQ42" i="1"/>
  <c r="AQ43" i="1"/>
  <c r="AR43" i="1" s="1"/>
  <c r="AS43" i="1" s="1"/>
  <c r="AQ44" i="1"/>
  <c r="AR44" i="1" s="1"/>
  <c r="AS44" i="1" s="1"/>
  <c r="AQ45" i="1"/>
  <c r="AR45" i="1" s="1"/>
  <c r="AQ46" i="1"/>
  <c r="AR46" i="1" s="1"/>
  <c r="AQ47" i="1"/>
  <c r="AR47" i="1" s="1"/>
  <c r="AQ48" i="1"/>
  <c r="AR48" i="1" s="1"/>
  <c r="AS48" i="1" s="1"/>
  <c r="AQ49" i="1"/>
  <c r="AR49" i="1" s="1"/>
  <c r="AQ50" i="1"/>
  <c r="AR50" i="1" s="1"/>
  <c r="AS50" i="1" s="1"/>
  <c r="AQ51" i="1"/>
  <c r="AR51" i="1" s="1"/>
  <c r="AQ52" i="1"/>
  <c r="AR52" i="1" s="1"/>
  <c r="AS52" i="1" s="1"/>
  <c r="AQ53" i="1"/>
  <c r="AR53" i="1" s="1"/>
  <c r="AQ54" i="1"/>
  <c r="AR54" i="1" s="1"/>
  <c r="AQ55" i="1"/>
  <c r="AR55" i="1" s="1"/>
  <c r="AQ56" i="1"/>
  <c r="AR56" i="1" s="1"/>
  <c r="AQ57" i="1"/>
  <c r="AR57" i="1" s="1"/>
  <c r="AQ58" i="1"/>
  <c r="AR58" i="1" s="1"/>
  <c r="AQ59" i="1"/>
  <c r="AR59" i="1" s="1"/>
  <c r="AS59" i="1" s="1"/>
  <c r="AQ60" i="1"/>
  <c r="AR60" i="1" s="1"/>
  <c r="AQ61" i="1"/>
  <c r="AR61" i="1" s="1"/>
  <c r="AS61" i="1" s="1"/>
  <c r="AQ62" i="1"/>
  <c r="AR62" i="1" s="1"/>
  <c r="AQ63" i="1"/>
  <c r="AR63" i="1" s="1"/>
  <c r="AQ64" i="1"/>
  <c r="AR64" i="1" s="1"/>
  <c r="AS64" i="1" s="1"/>
  <c r="AQ65" i="1"/>
  <c r="AR65" i="1" s="1"/>
  <c r="AQ66" i="1"/>
  <c r="AR66" i="1" s="1"/>
  <c r="AQ67" i="1"/>
  <c r="AR67" i="1" s="1"/>
  <c r="AQ68" i="1"/>
  <c r="AR68" i="1" s="1"/>
  <c r="AQ69" i="1"/>
  <c r="AR69" i="1" s="1"/>
  <c r="AQ70" i="1"/>
  <c r="AR70" i="1" s="1"/>
  <c r="AS70" i="1" s="1"/>
  <c r="AQ71" i="1"/>
  <c r="AR71" i="1" s="1"/>
  <c r="AQ72" i="1"/>
  <c r="AR72" i="1" s="1"/>
  <c r="AQ73" i="1"/>
  <c r="AR73" i="1" s="1"/>
  <c r="AQ74" i="1"/>
  <c r="AR74" i="1" s="1"/>
  <c r="AQ75" i="1"/>
  <c r="AR75" i="1" s="1"/>
  <c r="AQ76" i="1"/>
  <c r="AR76" i="1" s="1"/>
  <c r="AS76" i="1" s="1"/>
  <c r="AQ77" i="1"/>
  <c r="AR77" i="1" s="1"/>
  <c r="AQ78" i="1"/>
  <c r="AR78" i="1" s="1"/>
  <c r="AQ79" i="1"/>
  <c r="AR79" i="1" s="1"/>
  <c r="AS79" i="1" s="1"/>
  <c r="AQ80" i="1"/>
  <c r="AR80" i="1" s="1"/>
  <c r="AQ81" i="1"/>
  <c r="AR81" i="1" s="1"/>
  <c r="AQ82" i="1"/>
  <c r="AR82" i="1" s="1"/>
  <c r="AQ83" i="1"/>
  <c r="AR83" i="1" s="1"/>
  <c r="AQ84" i="1"/>
  <c r="AR84" i="1" s="1"/>
  <c r="AQ85" i="1"/>
  <c r="AR85" i="1" s="1"/>
  <c r="AQ86" i="1"/>
  <c r="AR86" i="1" s="1"/>
  <c r="AS86" i="1" s="1"/>
  <c r="AQ87" i="1"/>
  <c r="AR87" i="1" s="1"/>
  <c r="AQ88" i="1"/>
  <c r="AR88" i="1" s="1"/>
  <c r="AQ89" i="1"/>
  <c r="AR89" i="1" s="1"/>
  <c r="AQ90" i="1"/>
  <c r="AR90" i="1" s="1"/>
  <c r="AQ91" i="1"/>
  <c r="AR91" i="1" s="1"/>
  <c r="AS91" i="1" s="1"/>
  <c r="AQ92" i="1"/>
  <c r="AR92" i="1" s="1"/>
  <c r="AQ93" i="1"/>
  <c r="AR93" i="1" s="1"/>
  <c r="AQ94" i="1"/>
  <c r="AR94" i="1" s="1"/>
  <c r="AQ95" i="1"/>
  <c r="AR95" i="1" s="1"/>
  <c r="AQ96" i="1"/>
  <c r="AR96" i="1" s="1"/>
  <c r="AS96" i="1" s="1"/>
  <c r="AQ97" i="1"/>
  <c r="AR97" i="1" s="1"/>
  <c r="AS97" i="1" s="1"/>
  <c r="AQ98" i="1"/>
  <c r="AR98" i="1" s="1"/>
  <c r="AS98" i="1" s="1"/>
  <c r="AQ99" i="1"/>
  <c r="AR99" i="1" s="1"/>
  <c r="AQ100" i="1"/>
  <c r="AR100" i="1" s="1"/>
  <c r="AQ101" i="1"/>
  <c r="AR101" i="1" s="1"/>
  <c r="AS101" i="1" s="1"/>
  <c r="AQ102" i="1"/>
  <c r="AR102" i="1" s="1"/>
  <c r="AQ103" i="1"/>
  <c r="AR103" i="1" s="1"/>
  <c r="AQ104" i="1"/>
  <c r="AR104" i="1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6" i="1"/>
  <c r="AM37" i="1"/>
  <c r="AM38" i="1"/>
  <c r="AM39" i="1"/>
  <c r="AM40" i="1"/>
  <c r="AM41" i="1"/>
  <c r="AM43" i="1"/>
  <c r="AM44" i="1"/>
  <c r="AM45" i="1"/>
  <c r="AM46" i="1"/>
  <c r="AM47" i="1"/>
  <c r="AM48" i="1"/>
  <c r="AM49" i="1"/>
  <c r="AM51" i="1"/>
  <c r="AM52" i="1"/>
  <c r="AM53" i="1"/>
  <c r="AM54" i="1"/>
  <c r="AM55" i="1"/>
  <c r="AM56" i="1"/>
  <c r="AM57" i="1"/>
  <c r="AM60" i="1"/>
  <c r="AM61" i="1"/>
  <c r="AM62" i="1"/>
  <c r="AM64" i="1"/>
  <c r="AM65" i="1"/>
  <c r="AM67" i="1"/>
  <c r="AM69" i="1"/>
  <c r="AM70" i="1"/>
  <c r="AM71" i="1"/>
  <c r="AM72" i="1"/>
  <c r="AM73" i="1"/>
  <c r="AM76" i="1"/>
  <c r="AM77" i="1"/>
  <c r="AM80" i="1"/>
  <c r="AM81" i="1"/>
  <c r="AM83" i="1"/>
  <c r="AM84" i="1"/>
  <c r="AM85" i="1"/>
  <c r="AM86" i="1"/>
  <c r="AM88" i="1"/>
  <c r="AM89" i="1"/>
  <c r="AM91" i="1"/>
  <c r="AM96" i="1"/>
  <c r="AM2" i="1"/>
  <c r="AK3" i="1"/>
  <c r="AL3" i="1" s="1"/>
  <c r="AK4" i="1"/>
  <c r="AL4" i="1" s="1"/>
  <c r="AK5" i="1"/>
  <c r="AL5" i="1" s="1"/>
  <c r="AK6" i="1"/>
  <c r="AL6" i="1" s="1"/>
  <c r="AK7" i="1"/>
  <c r="AL7" i="1" s="1"/>
  <c r="AK8" i="1"/>
  <c r="AL8" i="1" s="1"/>
  <c r="AK9" i="1"/>
  <c r="AL9" i="1" s="1"/>
  <c r="AK10" i="1"/>
  <c r="AL10" i="1" s="1"/>
  <c r="AK11" i="1"/>
  <c r="AL11" i="1" s="1"/>
  <c r="AK12" i="1"/>
  <c r="AL12" i="1" s="1"/>
  <c r="AK13" i="1"/>
  <c r="AL13" i="1" s="1"/>
  <c r="AK14" i="1"/>
  <c r="AL14" i="1" s="1"/>
  <c r="AK15" i="1"/>
  <c r="AL15" i="1" s="1"/>
  <c r="AK16" i="1"/>
  <c r="AL16" i="1" s="1"/>
  <c r="AK17" i="1"/>
  <c r="AL17" i="1" s="1"/>
  <c r="AK18" i="1"/>
  <c r="AL18" i="1" s="1"/>
  <c r="AK19" i="1"/>
  <c r="AL19" i="1" s="1"/>
  <c r="AK20" i="1"/>
  <c r="AL20" i="1" s="1"/>
  <c r="AK21" i="1"/>
  <c r="AL21" i="1" s="1"/>
  <c r="AK22" i="1"/>
  <c r="AL22" i="1" s="1"/>
  <c r="AK23" i="1"/>
  <c r="AL23" i="1" s="1"/>
  <c r="AK24" i="1"/>
  <c r="AL24" i="1" s="1"/>
  <c r="AK25" i="1"/>
  <c r="AL25" i="1" s="1"/>
  <c r="AK26" i="1"/>
  <c r="AL26" i="1" s="1"/>
  <c r="AK27" i="1"/>
  <c r="AL27" i="1" s="1"/>
  <c r="AK28" i="1"/>
  <c r="AL28" i="1" s="1"/>
  <c r="AK29" i="1"/>
  <c r="AL29" i="1" s="1"/>
  <c r="AK30" i="1"/>
  <c r="AL30" i="1" s="1"/>
  <c r="AK31" i="1"/>
  <c r="AL31" i="1" s="1"/>
  <c r="AK32" i="1"/>
  <c r="AL32" i="1" s="1"/>
  <c r="AK33" i="1"/>
  <c r="AL33" i="1" s="1"/>
  <c r="AK34" i="1"/>
  <c r="AL34" i="1" s="1"/>
  <c r="AK35" i="1"/>
  <c r="AL35" i="1" s="1"/>
  <c r="AM35" i="1" s="1"/>
  <c r="AK36" i="1"/>
  <c r="AL36" i="1" s="1"/>
  <c r="AK37" i="1"/>
  <c r="AL37" i="1" s="1"/>
  <c r="AK38" i="1"/>
  <c r="AL38" i="1" s="1"/>
  <c r="AK39" i="1"/>
  <c r="AL39" i="1" s="1"/>
  <c r="AK40" i="1"/>
  <c r="AL40" i="1" s="1"/>
  <c r="AK41" i="1"/>
  <c r="AL41" i="1" s="1"/>
  <c r="AK42" i="1"/>
  <c r="AL42" i="1" s="1"/>
  <c r="AM42" i="1" s="1"/>
  <c r="AK43" i="1"/>
  <c r="AL43" i="1" s="1"/>
  <c r="AK44" i="1"/>
  <c r="AL44" i="1" s="1"/>
  <c r="AK45" i="1"/>
  <c r="AL45" i="1" s="1"/>
  <c r="AK46" i="1"/>
  <c r="AL46" i="1" s="1"/>
  <c r="AK47" i="1"/>
  <c r="AL47" i="1" s="1"/>
  <c r="AK48" i="1"/>
  <c r="AL48" i="1" s="1"/>
  <c r="AK49" i="1"/>
  <c r="AL49" i="1" s="1"/>
  <c r="AK50" i="1"/>
  <c r="AL50" i="1" s="1"/>
  <c r="AM50" i="1" s="1"/>
  <c r="AK51" i="1"/>
  <c r="AL51" i="1" s="1"/>
  <c r="AK52" i="1"/>
  <c r="AL52" i="1" s="1"/>
  <c r="AK53" i="1"/>
  <c r="AL53" i="1" s="1"/>
  <c r="AK54" i="1"/>
  <c r="AL54" i="1" s="1"/>
  <c r="AK55" i="1"/>
  <c r="AL55" i="1" s="1"/>
  <c r="AK56" i="1"/>
  <c r="AL56" i="1" s="1"/>
  <c r="AK57" i="1"/>
  <c r="AL57" i="1" s="1"/>
  <c r="AK58" i="1"/>
  <c r="AL58" i="1" s="1"/>
  <c r="AM58" i="1" s="1"/>
  <c r="AK59" i="1"/>
  <c r="AL59" i="1" s="1"/>
  <c r="AM59" i="1" s="1"/>
  <c r="AK60" i="1"/>
  <c r="AL60" i="1" s="1"/>
  <c r="AK61" i="1"/>
  <c r="AL61" i="1" s="1"/>
  <c r="AK62" i="1"/>
  <c r="AL62" i="1" s="1"/>
  <c r="AK63" i="1"/>
  <c r="AL63" i="1" s="1"/>
  <c r="AM63" i="1" s="1"/>
  <c r="AK64" i="1"/>
  <c r="AL64" i="1" s="1"/>
  <c r="AK65" i="1"/>
  <c r="AL65" i="1" s="1"/>
  <c r="AK66" i="1"/>
  <c r="AL66" i="1" s="1"/>
  <c r="AM66" i="1" s="1"/>
  <c r="AK67" i="1"/>
  <c r="AL67" i="1" s="1"/>
  <c r="AK68" i="1"/>
  <c r="AL68" i="1" s="1"/>
  <c r="AM68" i="1" s="1"/>
  <c r="AK69" i="1"/>
  <c r="AL69" i="1" s="1"/>
  <c r="AK70" i="1"/>
  <c r="AL70" i="1" s="1"/>
  <c r="AK71" i="1"/>
  <c r="AL71" i="1" s="1"/>
  <c r="AK72" i="1"/>
  <c r="AL72" i="1" s="1"/>
  <c r="AK73" i="1"/>
  <c r="AL73" i="1" s="1"/>
  <c r="AK74" i="1"/>
  <c r="AL74" i="1" s="1"/>
  <c r="AM74" i="1" s="1"/>
  <c r="AK75" i="1"/>
  <c r="AL75" i="1" s="1"/>
  <c r="AM75" i="1" s="1"/>
  <c r="AK76" i="1"/>
  <c r="AL76" i="1" s="1"/>
  <c r="AK77" i="1"/>
  <c r="AL77" i="1" s="1"/>
  <c r="AK78" i="1"/>
  <c r="AL78" i="1" s="1"/>
  <c r="AM78" i="1" s="1"/>
  <c r="AK79" i="1"/>
  <c r="AL79" i="1" s="1"/>
  <c r="AM79" i="1" s="1"/>
  <c r="AK80" i="1"/>
  <c r="AL80" i="1" s="1"/>
  <c r="AK81" i="1"/>
  <c r="AL81" i="1" s="1"/>
  <c r="AK82" i="1"/>
  <c r="AL82" i="1" s="1"/>
  <c r="AM82" i="1" s="1"/>
  <c r="AK83" i="1"/>
  <c r="AL83" i="1" s="1"/>
  <c r="AK84" i="1"/>
  <c r="AL84" i="1" s="1"/>
  <c r="AK85" i="1"/>
  <c r="AL85" i="1" s="1"/>
  <c r="AK86" i="1"/>
  <c r="AL86" i="1" s="1"/>
  <c r="AK87" i="1"/>
  <c r="AL87" i="1" s="1"/>
  <c r="AM87" i="1" s="1"/>
  <c r="AK88" i="1"/>
  <c r="AL88" i="1" s="1"/>
  <c r="AK89" i="1"/>
  <c r="AL89" i="1" s="1"/>
  <c r="AK90" i="1"/>
  <c r="AL90" i="1" s="1"/>
  <c r="AM90" i="1" s="1"/>
  <c r="AK91" i="1"/>
  <c r="AL91" i="1" s="1"/>
  <c r="AK92" i="1"/>
  <c r="AL92" i="1" s="1"/>
  <c r="AM92" i="1" s="1"/>
  <c r="AK93" i="1"/>
  <c r="AL93" i="1" s="1"/>
  <c r="AM93" i="1" s="1"/>
  <c r="AK94" i="1"/>
  <c r="AL94" i="1" s="1"/>
  <c r="AM94" i="1" s="1"/>
  <c r="AK95" i="1"/>
  <c r="AL95" i="1" s="1"/>
  <c r="AM95" i="1" s="1"/>
  <c r="AK96" i="1"/>
  <c r="AL96" i="1" s="1"/>
  <c r="AK97" i="1"/>
  <c r="AL97" i="1" s="1"/>
  <c r="AM97" i="1" s="1"/>
  <c r="AK98" i="1"/>
  <c r="AL98" i="1" s="1"/>
  <c r="AM98" i="1" s="1"/>
  <c r="AK99" i="1"/>
  <c r="AL99" i="1" s="1"/>
  <c r="AM99" i="1" s="1"/>
  <c r="AK100" i="1"/>
  <c r="AL100" i="1" s="1"/>
  <c r="AM100" i="1" s="1"/>
  <c r="AK101" i="1"/>
  <c r="AL101" i="1" s="1"/>
  <c r="AM101" i="1" s="1"/>
  <c r="AK102" i="1"/>
  <c r="AL102" i="1" s="1"/>
  <c r="AM102" i="1" s="1"/>
  <c r="AK103" i="1"/>
  <c r="AL103" i="1" s="1"/>
  <c r="AM103" i="1" s="1"/>
  <c r="AK104" i="1"/>
  <c r="AL104" i="1" s="1"/>
  <c r="AM104" i="1" s="1"/>
  <c r="AK2" i="1"/>
  <c r="AL2" i="1" s="1"/>
  <c r="AF54" i="1"/>
  <c r="AG54" i="1" s="1"/>
  <c r="AE3" i="1"/>
  <c r="AF3" i="1" s="1"/>
  <c r="AG3" i="1" s="1"/>
  <c r="AE4" i="1"/>
  <c r="AF4" i="1" s="1"/>
  <c r="AG4" i="1" s="1"/>
  <c r="AE5" i="1"/>
  <c r="AF5" i="1" s="1"/>
  <c r="AG5" i="1" s="1"/>
  <c r="AE6" i="1"/>
  <c r="AF6" i="1" s="1"/>
  <c r="AG6" i="1" s="1"/>
  <c r="AE7" i="1"/>
  <c r="AF7" i="1" s="1"/>
  <c r="AG7" i="1" s="1"/>
  <c r="AE8" i="1"/>
  <c r="AF8" i="1" s="1"/>
  <c r="AG8" i="1" s="1"/>
  <c r="AE9" i="1"/>
  <c r="AF9" i="1" s="1"/>
  <c r="AG9" i="1" s="1"/>
  <c r="AE10" i="1"/>
  <c r="AF10" i="1" s="1"/>
  <c r="AG10" i="1" s="1"/>
  <c r="AE11" i="1"/>
  <c r="AF11" i="1" s="1"/>
  <c r="AG11" i="1" s="1"/>
  <c r="AE12" i="1"/>
  <c r="AF12" i="1" s="1"/>
  <c r="AG12" i="1" s="1"/>
  <c r="AE13" i="1"/>
  <c r="AF13" i="1" s="1"/>
  <c r="AG13" i="1" s="1"/>
  <c r="AE14" i="1"/>
  <c r="AF14" i="1" s="1"/>
  <c r="AG14" i="1" s="1"/>
  <c r="AE15" i="1"/>
  <c r="AF15" i="1" s="1"/>
  <c r="AG15" i="1" s="1"/>
  <c r="AE16" i="1"/>
  <c r="AF16" i="1" s="1"/>
  <c r="AG16" i="1" s="1"/>
  <c r="AE17" i="1"/>
  <c r="AF17" i="1" s="1"/>
  <c r="AG17" i="1" s="1"/>
  <c r="AE18" i="1"/>
  <c r="AF18" i="1" s="1"/>
  <c r="AG18" i="1" s="1"/>
  <c r="AE19" i="1"/>
  <c r="AF19" i="1" s="1"/>
  <c r="AG19" i="1" s="1"/>
  <c r="AE20" i="1"/>
  <c r="AF20" i="1" s="1"/>
  <c r="AG20" i="1" s="1"/>
  <c r="AE21" i="1"/>
  <c r="AF21" i="1" s="1"/>
  <c r="AG21" i="1" s="1"/>
  <c r="AE22" i="1"/>
  <c r="AF22" i="1" s="1"/>
  <c r="AG22" i="1" s="1"/>
  <c r="AE23" i="1"/>
  <c r="AF23" i="1" s="1"/>
  <c r="AG23" i="1" s="1"/>
  <c r="AE24" i="1"/>
  <c r="AF24" i="1" s="1"/>
  <c r="AG24" i="1" s="1"/>
  <c r="AE25" i="1"/>
  <c r="AF25" i="1" s="1"/>
  <c r="AG25" i="1" s="1"/>
  <c r="AE26" i="1"/>
  <c r="AF26" i="1" s="1"/>
  <c r="AG26" i="1" s="1"/>
  <c r="AE27" i="1"/>
  <c r="AF27" i="1" s="1"/>
  <c r="AG27" i="1" s="1"/>
  <c r="AE28" i="1"/>
  <c r="AF28" i="1" s="1"/>
  <c r="AG28" i="1" s="1"/>
  <c r="AE29" i="1"/>
  <c r="AF29" i="1" s="1"/>
  <c r="AG29" i="1" s="1"/>
  <c r="AE30" i="1"/>
  <c r="AF30" i="1" s="1"/>
  <c r="AG30" i="1" s="1"/>
  <c r="AE31" i="1"/>
  <c r="AF31" i="1" s="1"/>
  <c r="AG31" i="1" s="1"/>
  <c r="AE32" i="1"/>
  <c r="AF32" i="1" s="1"/>
  <c r="AG32" i="1" s="1"/>
  <c r="AE33" i="1"/>
  <c r="AF33" i="1" s="1"/>
  <c r="AG33" i="1" s="1"/>
  <c r="AE34" i="1"/>
  <c r="AF34" i="1" s="1"/>
  <c r="AG34" i="1" s="1"/>
  <c r="AE35" i="1"/>
  <c r="AF35" i="1" s="1"/>
  <c r="AG35" i="1" s="1"/>
  <c r="AE36" i="1"/>
  <c r="AF36" i="1" s="1"/>
  <c r="AG36" i="1" s="1"/>
  <c r="AE37" i="1"/>
  <c r="AF37" i="1" s="1"/>
  <c r="AG37" i="1" s="1"/>
  <c r="AE38" i="1"/>
  <c r="AF38" i="1" s="1"/>
  <c r="AG38" i="1" s="1"/>
  <c r="AE39" i="1"/>
  <c r="AF39" i="1" s="1"/>
  <c r="AG39" i="1" s="1"/>
  <c r="AE40" i="1"/>
  <c r="AF40" i="1" s="1"/>
  <c r="AG40" i="1" s="1"/>
  <c r="AE41" i="1"/>
  <c r="AF41" i="1" s="1"/>
  <c r="AG41" i="1" s="1"/>
  <c r="AE42" i="1"/>
  <c r="AF42" i="1" s="1"/>
  <c r="AG42" i="1" s="1"/>
  <c r="AE43" i="1"/>
  <c r="AF43" i="1" s="1"/>
  <c r="AG43" i="1" s="1"/>
  <c r="AE44" i="1"/>
  <c r="AF44" i="1" s="1"/>
  <c r="AG44" i="1" s="1"/>
  <c r="AE45" i="1"/>
  <c r="AF45" i="1" s="1"/>
  <c r="AG45" i="1" s="1"/>
  <c r="AE46" i="1"/>
  <c r="AF46" i="1" s="1"/>
  <c r="AG46" i="1" s="1"/>
  <c r="AE47" i="1"/>
  <c r="AF47" i="1" s="1"/>
  <c r="AG47" i="1" s="1"/>
  <c r="AE48" i="1"/>
  <c r="AF48" i="1" s="1"/>
  <c r="AG48" i="1" s="1"/>
  <c r="AE49" i="1"/>
  <c r="AF49" i="1" s="1"/>
  <c r="AG49" i="1" s="1"/>
  <c r="AE50" i="1"/>
  <c r="AF50" i="1" s="1"/>
  <c r="AG50" i="1" s="1"/>
  <c r="AE51" i="1"/>
  <c r="AF51" i="1" s="1"/>
  <c r="AG51" i="1" s="1"/>
  <c r="AE52" i="1"/>
  <c r="AF52" i="1" s="1"/>
  <c r="AG52" i="1" s="1"/>
  <c r="AE53" i="1"/>
  <c r="AF53" i="1" s="1"/>
  <c r="AG53" i="1" s="1"/>
  <c r="AE54" i="1"/>
  <c r="AE55" i="1"/>
  <c r="AF55" i="1" s="1"/>
  <c r="AG55" i="1" s="1"/>
  <c r="AE56" i="1"/>
  <c r="AF56" i="1" s="1"/>
  <c r="AG56" i="1" s="1"/>
  <c r="AE57" i="1"/>
  <c r="AF57" i="1" s="1"/>
  <c r="AG57" i="1" s="1"/>
  <c r="AE58" i="1"/>
  <c r="AF58" i="1" s="1"/>
  <c r="AG58" i="1" s="1"/>
  <c r="AE59" i="1"/>
  <c r="AF59" i="1" s="1"/>
  <c r="AG59" i="1" s="1"/>
  <c r="AE60" i="1"/>
  <c r="AF60" i="1" s="1"/>
  <c r="AG60" i="1" s="1"/>
  <c r="AE61" i="1"/>
  <c r="AF61" i="1" s="1"/>
  <c r="AG61" i="1" s="1"/>
  <c r="AE62" i="1"/>
  <c r="AF62" i="1" s="1"/>
  <c r="AG62" i="1" s="1"/>
  <c r="AE63" i="1"/>
  <c r="AF63" i="1" s="1"/>
  <c r="AG63" i="1" s="1"/>
  <c r="AE64" i="1"/>
  <c r="AF64" i="1" s="1"/>
  <c r="AG64" i="1" s="1"/>
  <c r="AE65" i="1"/>
  <c r="AF65" i="1" s="1"/>
  <c r="AG65" i="1" s="1"/>
  <c r="AE66" i="1"/>
  <c r="AF66" i="1" s="1"/>
  <c r="AG66" i="1" s="1"/>
  <c r="AE67" i="1"/>
  <c r="AF67" i="1" s="1"/>
  <c r="AG67" i="1" s="1"/>
  <c r="AE68" i="1"/>
  <c r="AF68" i="1" s="1"/>
  <c r="AG68" i="1" s="1"/>
  <c r="AE69" i="1"/>
  <c r="AF69" i="1" s="1"/>
  <c r="AG69" i="1" s="1"/>
  <c r="AE70" i="1"/>
  <c r="AF70" i="1" s="1"/>
  <c r="AG70" i="1" s="1"/>
  <c r="AE71" i="1"/>
  <c r="AF71" i="1" s="1"/>
  <c r="AG71" i="1" s="1"/>
  <c r="AE72" i="1"/>
  <c r="AF72" i="1" s="1"/>
  <c r="AG72" i="1" s="1"/>
  <c r="AE73" i="1"/>
  <c r="AF73" i="1" s="1"/>
  <c r="AG73" i="1" s="1"/>
  <c r="AE74" i="1"/>
  <c r="AF74" i="1" s="1"/>
  <c r="AG74" i="1" s="1"/>
  <c r="AE75" i="1"/>
  <c r="AF75" i="1" s="1"/>
  <c r="AG75" i="1" s="1"/>
  <c r="AE76" i="1"/>
  <c r="AF76" i="1" s="1"/>
  <c r="AG76" i="1" s="1"/>
  <c r="AE77" i="1"/>
  <c r="AF77" i="1" s="1"/>
  <c r="AG77" i="1" s="1"/>
  <c r="AE78" i="1"/>
  <c r="AF78" i="1" s="1"/>
  <c r="AG78" i="1" s="1"/>
  <c r="AE79" i="1"/>
  <c r="AF79" i="1" s="1"/>
  <c r="AG79" i="1" s="1"/>
  <c r="AE80" i="1"/>
  <c r="AF80" i="1" s="1"/>
  <c r="AG80" i="1" s="1"/>
  <c r="AE81" i="1"/>
  <c r="AF81" i="1" s="1"/>
  <c r="AG81" i="1" s="1"/>
  <c r="AE82" i="1"/>
  <c r="AF82" i="1" s="1"/>
  <c r="AG82" i="1" s="1"/>
  <c r="AE83" i="1"/>
  <c r="AF83" i="1" s="1"/>
  <c r="AG83" i="1" s="1"/>
  <c r="AE84" i="1"/>
  <c r="AF84" i="1" s="1"/>
  <c r="AG84" i="1" s="1"/>
  <c r="AE85" i="1"/>
  <c r="AF85" i="1" s="1"/>
  <c r="AG85" i="1" s="1"/>
  <c r="AE86" i="1"/>
  <c r="AF86" i="1" s="1"/>
  <c r="AG86" i="1" s="1"/>
  <c r="AE87" i="1"/>
  <c r="AF87" i="1" s="1"/>
  <c r="AG87" i="1" s="1"/>
  <c r="AE88" i="1"/>
  <c r="AF88" i="1" s="1"/>
  <c r="AG88" i="1" s="1"/>
  <c r="AE89" i="1"/>
  <c r="AF89" i="1" s="1"/>
  <c r="AG89" i="1" s="1"/>
  <c r="AE90" i="1"/>
  <c r="AF90" i="1" s="1"/>
  <c r="AG90" i="1" s="1"/>
  <c r="AE91" i="1"/>
  <c r="AF91" i="1" s="1"/>
  <c r="AG91" i="1" s="1"/>
  <c r="AE92" i="1"/>
  <c r="AF92" i="1" s="1"/>
  <c r="AG92" i="1" s="1"/>
  <c r="AE93" i="1"/>
  <c r="AF93" i="1" s="1"/>
  <c r="AG93" i="1" s="1"/>
  <c r="AE94" i="1"/>
  <c r="AF94" i="1" s="1"/>
  <c r="AG94" i="1" s="1"/>
  <c r="AE95" i="1"/>
  <c r="AF95" i="1" s="1"/>
  <c r="AG95" i="1" s="1"/>
  <c r="AE96" i="1"/>
  <c r="AF96" i="1" s="1"/>
  <c r="AG96" i="1" s="1"/>
  <c r="AE97" i="1"/>
  <c r="AF97" i="1" s="1"/>
  <c r="AG97" i="1" s="1"/>
  <c r="AE98" i="1"/>
  <c r="AF98" i="1" s="1"/>
  <c r="AG98" i="1" s="1"/>
  <c r="AE99" i="1"/>
  <c r="AF99" i="1" s="1"/>
  <c r="AG99" i="1" s="1"/>
  <c r="AE100" i="1"/>
  <c r="AF100" i="1" s="1"/>
  <c r="AG100" i="1" s="1"/>
  <c r="AE101" i="1"/>
  <c r="AF101" i="1" s="1"/>
  <c r="AG101" i="1" s="1"/>
  <c r="AE102" i="1"/>
  <c r="AF102" i="1" s="1"/>
  <c r="AG102" i="1" s="1"/>
  <c r="AE103" i="1"/>
  <c r="AF103" i="1" s="1"/>
  <c r="AG103" i="1" s="1"/>
  <c r="AE104" i="1"/>
  <c r="AF104" i="1" s="1"/>
  <c r="AG104" i="1" s="1"/>
  <c r="AE2" i="1"/>
  <c r="AF2" i="1" s="1"/>
  <c r="AG2" i="1" s="1"/>
  <c r="Y3" i="1"/>
  <c r="Z3" i="1" s="1"/>
  <c r="AA3" i="1" s="1"/>
  <c r="Y4" i="1"/>
  <c r="Z4" i="1" s="1"/>
  <c r="AA4" i="1" s="1"/>
  <c r="Y5" i="1"/>
  <c r="Z5" i="1" s="1"/>
  <c r="AA5" i="1" s="1"/>
  <c r="Y6" i="1"/>
  <c r="Z6" i="1" s="1"/>
  <c r="AA6" i="1" s="1"/>
  <c r="Y7" i="1"/>
  <c r="Z7" i="1" s="1"/>
  <c r="AA7" i="1" s="1"/>
  <c r="Y8" i="1"/>
  <c r="Z8" i="1" s="1"/>
  <c r="AA8" i="1" s="1"/>
  <c r="Y9" i="1"/>
  <c r="Z9" i="1" s="1"/>
  <c r="AA9" i="1" s="1"/>
  <c r="Y10" i="1"/>
  <c r="Z10" i="1" s="1"/>
  <c r="AA10" i="1" s="1"/>
  <c r="Y11" i="1"/>
  <c r="Z11" i="1" s="1"/>
  <c r="AA11" i="1" s="1"/>
  <c r="Y12" i="1"/>
  <c r="Z12" i="1" s="1"/>
  <c r="AA12" i="1" s="1"/>
  <c r="Y13" i="1"/>
  <c r="Z13" i="1" s="1"/>
  <c r="AA13" i="1" s="1"/>
  <c r="Y14" i="1"/>
  <c r="Z14" i="1" s="1"/>
  <c r="AA14" i="1" s="1"/>
  <c r="Y15" i="1"/>
  <c r="Z15" i="1" s="1"/>
  <c r="AA15" i="1" s="1"/>
  <c r="Y16" i="1"/>
  <c r="Z16" i="1" s="1"/>
  <c r="AA16" i="1" s="1"/>
  <c r="Y17" i="1"/>
  <c r="Z17" i="1" s="1"/>
  <c r="AA17" i="1" s="1"/>
  <c r="Y18" i="1"/>
  <c r="Z18" i="1" s="1"/>
  <c r="AA18" i="1" s="1"/>
  <c r="Y19" i="1"/>
  <c r="Z19" i="1" s="1"/>
  <c r="AA19" i="1" s="1"/>
  <c r="Y20" i="1"/>
  <c r="Z20" i="1" s="1"/>
  <c r="AA20" i="1" s="1"/>
  <c r="Y21" i="1"/>
  <c r="Z21" i="1" s="1"/>
  <c r="AA21" i="1" s="1"/>
  <c r="Y22" i="1"/>
  <c r="Z22" i="1" s="1"/>
  <c r="AA22" i="1" s="1"/>
  <c r="Y23" i="1"/>
  <c r="Z23" i="1" s="1"/>
  <c r="AA23" i="1" s="1"/>
  <c r="Y24" i="1"/>
  <c r="Z24" i="1" s="1"/>
  <c r="AA24" i="1" s="1"/>
  <c r="Y25" i="1"/>
  <c r="Z25" i="1" s="1"/>
  <c r="AA25" i="1" s="1"/>
  <c r="Y26" i="1"/>
  <c r="Z26" i="1" s="1"/>
  <c r="AA26" i="1" s="1"/>
  <c r="Y27" i="1"/>
  <c r="Z27" i="1" s="1"/>
  <c r="AA27" i="1" s="1"/>
  <c r="Y28" i="1"/>
  <c r="Z28" i="1" s="1"/>
  <c r="AA28" i="1" s="1"/>
  <c r="Y29" i="1"/>
  <c r="Z29" i="1" s="1"/>
  <c r="AA29" i="1" s="1"/>
  <c r="Y30" i="1"/>
  <c r="Z30" i="1" s="1"/>
  <c r="AA30" i="1" s="1"/>
  <c r="Y31" i="1"/>
  <c r="Z31" i="1" s="1"/>
  <c r="AA31" i="1" s="1"/>
  <c r="Y32" i="1"/>
  <c r="Z32" i="1" s="1"/>
  <c r="AA32" i="1" s="1"/>
  <c r="Y33" i="1"/>
  <c r="Z33" i="1" s="1"/>
  <c r="AA33" i="1" s="1"/>
  <c r="Y34" i="1"/>
  <c r="Z34" i="1" s="1"/>
  <c r="AA34" i="1" s="1"/>
  <c r="Y35" i="1"/>
  <c r="Z35" i="1" s="1"/>
  <c r="AA35" i="1" s="1"/>
  <c r="Y36" i="1"/>
  <c r="Z36" i="1" s="1"/>
  <c r="AA36" i="1" s="1"/>
  <c r="Y37" i="1"/>
  <c r="Z37" i="1" s="1"/>
  <c r="AA37" i="1" s="1"/>
  <c r="Y38" i="1"/>
  <c r="Z38" i="1" s="1"/>
  <c r="AA38" i="1" s="1"/>
  <c r="Y39" i="1"/>
  <c r="Z39" i="1" s="1"/>
  <c r="AA39" i="1" s="1"/>
  <c r="Y40" i="1"/>
  <c r="Z40" i="1" s="1"/>
  <c r="AA40" i="1" s="1"/>
  <c r="Y41" i="1"/>
  <c r="Z41" i="1" s="1"/>
  <c r="AA41" i="1" s="1"/>
  <c r="Y42" i="1"/>
  <c r="Z42" i="1" s="1"/>
  <c r="AA42" i="1" s="1"/>
  <c r="Y43" i="1"/>
  <c r="Z43" i="1" s="1"/>
  <c r="AA43" i="1" s="1"/>
  <c r="Y44" i="1"/>
  <c r="Z44" i="1" s="1"/>
  <c r="AA44" i="1" s="1"/>
  <c r="Y45" i="1"/>
  <c r="Z45" i="1" s="1"/>
  <c r="AA45" i="1" s="1"/>
  <c r="Y46" i="1"/>
  <c r="Z46" i="1" s="1"/>
  <c r="AA46" i="1" s="1"/>
  <c r="Y47" i="1"/>
  <c r="Z47" i="1" s="1"/>
  <c r="AA47" i="1" s="1"/>
  <c r="Y48" i="1"/>
  <c r="Z48" i="1" s="1"/>
  <c r="AA48" i="1" s="1"/>
  <c r="Y49" i="1"/>
  <c r="Z49" i="1" s="1"/>
  <c r="AA49" i="1" s="1"/>
  <c r="Y50" i="1"/>
  <c r="Z50" i="1" s="1"/>
  <c r="AA50" i="1" s="1"/>
  <c r="Y51" i="1"/>
  <c r="Z51" i="1" s="1"/>
  <c r="AA51" i="1" s="1"/>
  <c r="Y52" i="1"/>
  <c r="Z52" i="1" s="1"/>
  <c r="AA52" i="1" s="1"/>
  <c r="Y53" i="1"/>
  <c r="Z53" i="1" s="1"/>
  <c r="AA53" i="1" s="1"/>
  <c r="Y54" i="1"/>
  <c r="Z54" i="1" s="1"/>
  <c r="AA54" i="1" s="1"/>
  <c r="Y55" i="1"/>
  <c r="Z55" i="1" s="1"/>
  <c r="AA55" i="1" s="1"/>
  <c r="Y56" i="1"/>
  <c r="Z56" i="1" s="1"/>
  <c r="AA56" i="1" s="1"/>
  <c r="Y57" i="1"/>
  <c r="Z57" i="1" s="1"/>
  <c r="AA57" i="1" s="1"/>
  <c r="Y58" i="1"/>
  <c r="Z58" i="1" s="1"/>
  <c r="AA58" i="1" s="1"/>
  <c r="Y59" i="1"/>
  <c r="Z59" i="1" s="1"/>
  <c r="AA59" i="1" s="1"/>
  <c r="Y60" i="1"/>
  <c r="Z60" i="1" s="1"/>
  <c r="AA60" i="1" s="1"/>
  <c r="Y61" i="1"/>
  <c r="Z61" i="1" s="1"/>
  <c r="AA61" i="1" s="1"/>
  <c r="Y62" i="1"/>
  <c r="Z62" i="1" s="1"/>
  <c r="AA62" i="1" s="1"/>
  <c r="Y63" i="1"/>
  <c r="Z63" i="1" s="1"/>
  <c r="AA63" i="1" s="1"/>
  <c r="Y64" i="1"/>
  <c r="Z64" i="1" s="1"/>
  <c r="AA64" i="1" s="1"/>
  <c r="Y65" i="1"/>
  <c r="Z65" i="1" s="1"/>
  <c r="AA65" i="1" s="1"/>
  <c r="Y66" i="1"/>
  <c r="Z66" i="1" s="1"/>
  <c r="AA66" i="1" s="1"/>
  <c r="Y67" i="1"/>
  <c r="Z67" i="1" s="1"/>
  <c r="AA67" i="1" s="1"/>
  <c r="Y68" i="1"/>
  <c r="Z68" i="1" s="1"/>
  <c r="AA68" i="1" s="1"/>
  <c r="Y69" i="1"/>
  <c r="Z69" i="1" s="1"/>
  <c r="AA69" i="1" s="1"/>
  <c r="Y70" i="1"/>
  <c r="Z70" i="1" s="1"/>
  <c r="AA70" i="1" s="1"/>
  <c r="Y71" i="1"/>
  <c r="Z71" i="1" s="1"/>
  <c r="AA71" i="1" s="1"/>
  <c r="Y72" i="1"/>
  <c r="Z72" i="1" s="1"/>
  <c r="AA72" i="1" s="1"/>
  <c r="Y73" i="1"/>
  <c r="Z73" i="1" s="1"/>
  <c r="AA73" i="1" s="1"/>
  <c r="Y74" i="1"/>
  <c r="Z74" i="1" s="1"/>
  <c r="AA74" i="1" s="1"/>
  <c r="Y75" i="1"/>
  <c r="Z75" i="1" s="1"/>
  <c r="AA75" i="1" s="1"/>
  <c r="Y76" i="1"/>
  <c r="Z76" i="1" s="1"/>
  <c r="AA76" i="1" s="1"/>
  <c r="Y77" i="1"/>
  <c r="Z77" i="1" s="1"/>
  <c r="AA77" i="1" s="1"/>
  <c r="Y78" i="1"/>
  <c r="Z78" i="1" s="1"/>
  <c r="AA78" i="1" s="1"/>
  <c r="Y79" i="1"/>
  <c r="Z79" i="1" s="1"/>
  <c r="AA79" i="1" s="1"/>
  <c r="Y80" i="1"/>
  <c r="Z80" i="1" s="1"/>
  <c r="AA80" i="1" s="1"/>
  <c r="Y81" i="1"/>
  <c r="Z81" i="1" s="1"/>
  <c r="AA81" i="1" s="1"/>
  <c r="Y82" i="1"/>
  <c r="Z82" i="1" s="1"/>
  <c r="AA82" i="1" s="1"/>
  <c r="Y83" i="1"/>
  <c r="Z83" i="1" s="1"/>
  <c r="AA83" i="1" s="1"/>
  <c r="Y84" i="1"/>
  <c r="Z84" i="1" s="1"/>
  <c r="AA84" i="1" s="1"/>
  <c r="Y85" i="1"/>
  <c r="Z85" i="1" s="1"/>
  <c r="AA85" i="1" s="1"/>
  <c r="Y86" i="1"/>
  <c r="Z86" i="1" s="1"/>
  <c r="AA86" i="1" s="1"/>
  <c r="Y87" i="1"/>
  <c r="Z87" i="1" s="1"/>
  <c r="AA87" i="1" s="1"/>
  <c r="Y88" i="1"/>
  <c r="Z88" i="1" s="1"/>
  <c r="AA88" i="1" s="1"/>
  <c r="Y89" i="1"/>
  <c r="Z89" i="1" s="1"/>
  <c r="AA89" i="1" s="1"/>
  <c r="Y90" i="1"/>
  <c r="Z90" i="1" s="1"/>
  <c r="AA90" i="1" s="1"/>
  <c r="Y91" i="1"/>
  <c r="Z91" i="1" s="1"/>
  <c r="AA91" i="1" s="1"/>
  <c r="Y92" i="1"/>
  <c r="Z92" i="1" s="1"/>
  <c r="AA92" i="1" s="1"/>
  <c r="Y93" i="1"/>
  <c r="Z93" i="1" s="1"/>
  <c r="AA93" i="1" s="1"/>
  <c r="Y94" i="1"/>
  <c r="Z94" i="1" s="1"/>
  <c r="AA94" i="1" s="1"/>
  <c r="Y95" i="1"/>
  <c r="Z95" i="1" s="1"/>
  <c r="AA95" i="1" s="1"/>
  <c r="Y96" i="1"/>
  <c r="Z96" i="1" s="1"/>
  <c r="AA96" i="1" s="1"/>
  <c r="Y97" i="1"/>
  <c r="Z97" i="1" s="1"/>
  <c r="AA97" i="1" s="1"/>
  <c r="Y98" i="1"/>
  <c r="Z98" i="1" s="1"/>
  <c r="AA98" i="1" s="1"/>
  <c r="Y99" i="1"/>
  <c r="Z99" i="1" s="1"/>
  <c r="AA99" i="1" s="1"/>
  <c r="Y100" i="1"/>
  <c r="Z100" i="1" s="1"/>
  <c r="AA100" i="1" s="1"/>
  <c r="Y101" i="1"/>
  <c r="Z101" i="1" s="1"/>
  <c r="AA101" i="1" s="1"/>
  <c r="Y102" i="1"/>
  <c r="Z102" i="1" s="1"/>
  <c r="AA102" i="1" s="1"/>
  <c r="Y103" i="1"/>
  <c r="Z103" i="1" s="1"/>
  <c r="AA103" i="1" s="1"/>
  <c r="Y104" i="1"/>
  <c r="Z104" i="1" s="1"/>
  <c r="AA104" i="1" s="1"/>
  <c r="Y2" i="1"/>
  <c r="Z2" i="1" s="1"/>
  <c r="AA2" i="1" s="1"/>
  <c r="Q3" i="1"/>
  <c r="T3" i="1" s="1"/>
  <c r="U3" i="1" s="1"/>
  <c r="Q4" i="1"/>
  <c r="T4" i="1" s="1"/>
  <c r="U4" i="1" s="1"/>
  <c r="Q5" i="1"/>
  <c r="T5" i="1" s="1"/>
  <c r="U5" i="1" s="1"/>
  <c r="Q6" i="1"/>
  <c r="T6" i="1" s="1"/>
  <c r="U6" i="1" s="1"/>
  <c r="Q7" i="1"/>
  <c r="T7" i="1" s="1"/>
  <c r="U7" i="1" s="1"/>
  <c r="Q8" i="1"/>
  <c r="T8" i="1" s="1"/>
  <c r="U8" i="1" s="1"/>
  <c r="Q9" i="1"/>
  <c r="T9" i="1" s="1"/>
  <c r="U9" i="1" s="1"/>
  <c r="Q10" i="1"/>
  <c r="T10" i="1" s="1"/>
  <c r="U10" i="1" s="1"/>
  <c r="Q11" i="1"/>
  <c r="T11" i="1" s="1"/>
  <c r="U11" i="1" s="1"/>
  <c r="Q12" i="1"/>
  <c r="T12" i="1" s="1"/>
  <c r="U12" i="1" s="1"/>
  <c r="Q13" i="1"/>
  <c r="T13" i="1" s="1"/>
  <c r="U13" i="1" s="1"/>
  <c r="Q14" i="1"/>
  <c r="T14" i="1" s="1"/>
  <c r="U14" i="1" s="1"/>
  <c r="Q15" i="1"/>
  <c r="T15" i="1" s="1"/>
  <c r="U15" i="1" s="1"/>
  <c r="Q16" i="1"/>
  <c r="T16" i="1" s="1"/>
  <c r="U16" i="1" s="1"/>
  <c r="Q17" i="1"/>
  <c r="T17" i="1" s="1"/>
  <c r="U17" i="1" s="1"/>
  <c r="Q18" i="1"/>
  <c r="T18" i="1" s="1"/>
  <c r="U18" i="1" s="1"/>
  <c r="Q19" i="1"/>
  <c r="T19" i="1" s="1"/>
  <c r="U19" i="1" s="1"/>
  <c r="Q20" i="1"/>
  <c r="T20" i="1" s="1"/>
  <c r="U20" i="1" s="1"/>
  <c r="Q21" i="1"/>
  <c r="T21" i="1" s="1"/>
  <c r="U21" i="1" s="1"/>
  <c r="Q22" i="1"/>
  <c r="T22" i="1" s="1"/>
  <c r="U22" i="1" s="1"/>
  <c r="Q23" i="1"/>
  <c r="T23" i="1" s="1"/>
  <c r="U23" i="1" s="1"/>
  <c r="Q24" i="1"/>
  <c r="T24" i="1" s="1"/>
  <c r="U24" i="1" s="1"/>
  <c r="Q25" i="1"/>
  <c r="T25" i="1" s="1"/>
  <c r="U25" i="1" s="1"/>
  <c r="Q26" i="1"/>
  <c r="T26" i="1" s="1"/>
  <c r="U26" i="1" s="1"/>
  <c r="Q27" i="1"/>
  <c r="T27" i="1" s="1"/>
  <c r="U27" i="1" s="1"/>
  <c r="Q28" i="1"/>
  <c r="T28" i="1" s="1"/>
  <c r="U28" i="1" s="1"/>
  <c r="Q29" i="1"/>
  <c r="T29" i="1" s="1"/>
  <c r="U29" i="1" s="1"/>
  <c r="Q30" i="1"/>
  <c r="T30" i="1" s="1"/>
  <c r="U30" i="1" s="1"/>
  <c r="Q31" i="1"/>
  <c r="T31" i="1" s="1"/>
  <c r="U31" i="1" s="1"/>
  <c r="Q32" i="1"/>
  <c r="T32" i="1" s="1"/>
  <c r="U32" i="1" s="1"/>
  <c r="Q33" i="1"/>
  <c r="T33" i="1" s="1"/>
  <c r="U33" i="1" s="1"/>
  <c r="Q34" i="1"/>
  <c r="T34" i="1" s="1"/>
  <c r="U34" i="1" s="1"/>
  <c r="Q35" i="1"/>
  <c r="T35" i="1" s="1"/>
  <c r="U35" i="1" s="1"/>
  <c r="Q36" i="1"/>
  <c r="T36" i="1" s="1"/>
  <c r="U36" i="1" s="1"/>
  <c r="Q37" i="1"/>
  <c r="T37" i="1" s="1"/>
  <c r="U37" i="1" s="1"/>
  <c r="Q38" i="1"/>
  <c r="T38" i="1" s="1"/>
  <c r="U38" i="1" s="1"/>
  <c r="Q39" i="1"/>
  <c r="T39" i="1" s="1"/>
  <c r="U39" i="1" s="1"/>
  <c r="Q40" i="1"/>
  <c r="T40" i="1" s="1"/>
  <c r="U40" i="1" s="1"/>
  <c r="Q41" i="1"/>
  <c r="T41" i="1" s="1"/>
  <c r="U41" i="1" s="1"/>
  <c r="Q42" i="1"/>
  <c r="T42" i="1" s="1"/>
  <c r="U42" i="1" s="1"/>
  <c r="Q43" i="1"/>
  <c r="T43" i="1" s="1"/>
  <c r="U43" i="1" s="1"/>
  <c r="Q44" i="1"/>
  <c r="T44" i="1" s="1"/>
  <c r="U44" i="1" s="1"/>
  <c r="Q45" i="1"/>
  <c r="T45" i="1" s="1"/>
  <c r="U45" i="1" s="1"/>
  <c r="Q46" i="1"/>
  <c r="T46" i="1" s="1"/>
  <c r="U46" i="1" s="1"/>
  <c r="Q47" i="1"/>
  <c r="T47" i="1" s="1"/>
  <c r="U47" i="1" s="1"/>
  <c r="Q48" i="1"/>
  <c r="T48" i="1" s="1"/>
  <c r="U48" i="1" s="1"/>
  <c r="Q49" i="1"/>
  <c r="T49" i="1" s="1"/>
  <c r="U49" i="1" s="1"/>
  <c r="Q50" i="1"/>
  <c r="T50" i="1" s="1"/>
  <c r="U50" i="1" s="1"/>
  <c r="Q51" i="1"/>
  <c r="T51" i="1" s="1"/>
  <c r="U51" i="1" s="1"/>
  <c r="Q52" i="1"/>
  <c r="T52" i="1" s="1"/>
  <c r="U52" i="1" s="1"/>
  <c r="Q53" i="1"/>
  <c r="T53" i="1" s="1"/>
  <c r="U53" i="1" s="1"/>
  <c r="Q54" i="1"/>
  <c r="T54" i="1" s="1"/>
  <c r="U54" i="1" s="1"/>
  <c r="Q55" i="1"/>
  <c r="T55" i="1" s="1"/>
  <c r="U55" i="1" s="1"/>
  <c r="Q56" i="1"/>
  <c r="T56" i="1" s="1"/>
  <c r="U56" i="1" s="1"/>
  <c r="Q57" i="1"/>
  <c r="T57" i="1" s="1"/>
  <c r="U57" i="1" s="1"/>
  <c r="Q58" i="1"/>
  <c r="T58" i="1" s="1"/>
  <c r="U58" i="1" s="1"/>
  <c r="Q59" i="1"/>
  <c r="T59" i="1" s="1"/>
  <c r="U59" i="1" s="1"/>
  <c r="Q60" i="1"/>
  <c r="T60" i="1" s="1"/>
  <c r="U60" i="1" s="1"/>
  <c r="Q61" i="1"/>
  <c r="T61" i="1" s="1"/>
  <c r="U61" i="1" s="1"/>
  <c r="Q62" i="1"/>
  <c r="T62" i="1" s="1"/>
  <c r="U62" i="1" s="1"/>
  <c r="Q63" i="1"/>
  <c r="T63" i="1" s="1"/>
  <c r="U63" i="1" s="1"/>
  <c r="Q64" i="1"/>
  <c r="T64" i="1" s="1"/>
  <c r="U64" i="1" s="1"/>
  <c r="Q65" i="1"/>
  <c r="T65" i="1" s="1"/>
  <c r="U65" i="1" s="1"/>
  <c r="Q66" i="1"/>
  <c r="T66" i="1" s="1"/>
  <c r="U66" i="1" s="1"/>
  <c r="Q67" i="1"/>
  <c r="T67" i="1" s="1"/>
  <c r="U67" i="1" s="1"/>
  <c r="Q68" i="1"/>
  <c r="T68" i="1" s="1"/>
  <c r="U68" i="1" s="1"/>
  <c r="Q69" i="1"/>
  <c r="T69" i="1" s="1"/>
  <c r="U69" i="1" s="1"/>
  <c r="Q70" i="1"/>
  <c r="T70" i="1" s="1"/>
  <c r="U70" i="1" s="1"/>
  <c r="Q71" i="1"/>
  <c r="T71" i="1" s="1"/>
  <c r="U71" i="1" s="1"/>
  <c r="Q72" i="1"/>
  <c r="T72" i="1" s="1"/>
  <c r="U72" i="1" s="1"/>
  <c r="Q73" i="1"/>
  <c r="T73" i="1" s="1"/>
  <c r="U73" i="1" s="1"/>
  <c r="Q74" i="1"/>
  <c r="T74" i="1" s="1"/>
  <c r="U74" i="1" s="1"/>
  <c r="Q75" i="1"/>
  <c r="T75" i="1" s="1"/>
  <c r="U75" i="1" s="1"/>
  <c r="Q76" i="1"/>
  <c r="T76" i="1" s="1"/>
  <c r="U76" i="1" s="1"/>
  <c r="Q77" i="1"/>
  <c r="T77" i="1" s="1"/>
  <c r="U77" i="1" s="1"/>
  <c r="Q78" i="1"/>
  <c r="T78" i="1" s="1"/>
  <c r="U78" i="1" s="1"/>
  <c r="Q79" i="1"/>
  <c r="T79" i="1" s="1"/>
  <c r="U79" i="1" s="1"/>
  <c r="Q80" i="1"/>
  <c r="T80" i="1" s="1"/>
  <c r="U80" i="1" s="1"/>
  <c r="Q81" i="1"/>
  <c r="T81" i="1" s="1"/>
  <c r="U81" i="1" s="1"/>
  <c r="Q82" i="1"/>
  <c r="T82" i="1" s="1"/>
  <c r="U82" i="1" s="1"/>
  <c r="Q83" i="1"/>
  <c r="T83" i="1" s="1"/>
  <c r="U83" i="1" s="1"/>
  <c r="Q84" i="1"/>
  <c r="T84" i="1" s="1"/>
  <c r="U84" i="1" s="1"/>
  <c r="Q85" i="1"/>
  <c r="T85" i="1" s="1"/>
  <c r="U85" i="1" s="1"/>
  <c r="Q86" i="1"/>
  <c r="T86" i="1" s="1"/>
  <c r="U86" i="1" s="1"/>
  <c r="Q87" i="1"/>
  <c r="T87" i="1" s="1"/>
  <c r="U87" i="1" s="1"/>
  <c r="Q88" i="1"/>
  <c r="T88" i="1" s="1"/>
  <c r="U88" i="1" s="1"/>
  <c r="Q89" i="1"/>
  <c r="T89" i="1" s="1"/>
  <c r="U89" i="1" s="1"/>
  <c r="Q90" i="1"/>
  <c r="T90" i="1" s="1"/>
  <c r="U90" i="1" s="1"/>
  <c r="Q91" i="1"/>
  <c r="T91" i="1" s="1"/>
  <c r="U91" i="1" s="1"/>
  <c r="Q92" i="1"/>
  <c r="T92" i="1" s="1"/>
  <c r="U92" i="1" s="1"/>
  <c r="Q93" i="1"/>
  <c r="T93" i="1" s="1"/>
  <c r="U93" i="1" s="1"/>
  <c r="Q94" i="1"/>
  <c r="T94" i="1" s="1"/>
  <c r="U94" i="1" s="1"/>
  <c r="Q95" i="1"/>
  <c r="T95" i="1" s="1"/>
  <c r="U95" i="1" s="1"/>
  <c r="Q96" i="1"/>
  <c r="T96" i="1" s="1"/>
  <c r="U96" i="1" s="1"/>
  <c r="Q97" i="1"/>
  <c r="T97" i="1" s="1"/>
  <c r="U97" i="1" s="1"/>
  <c r="Q98" i="1"/>
  <c r="T98" i="1" s="1"/>
  <c r="U98" i="1" s="1"/>
  <c r="Q99" i="1"/>
  <c r="T99" i="1" s="1"/>
  <c r="U99" i="1" s="1"/>
  <c r="Q100" i="1"/>
  <c r="T100" i="1" s="1"/>
  <c r="U100" i="1" s="1"/>
  <c r="Q101" i="1"/>
  <c r="T101" i="1" s="1"/>
  <c r="U101" i="1" s="1"/>
  <c r="Q102" i="1"/>
  <c r="T102" i="1" s="1"/>
  <c r="U102" i="1" s="1"/>
  <c r="Q103" i="1"/>
  <c r="T103" i="1" s="1"/>
  <c r="U103" i="1" s="1"/>
  <c r="Q104" i="1"/>
  <c r="T104" i="1" s="1"/>
  <c r="U104" i="1" s="1"/>
  <c r="Q2" i="1"/>
  <c r="T2" i="1" s="1"/>
  <c r="U2" i="1" s="1"/>
  <c r="I95" i="1" l="1"/>
  <c r="J95" i="1" s="1"/>
  <c r="I84" i="1"/>
  <c r="J84" i="1" s="1"/>
  <c r="I71" i="1"/>
  <c r="J71" i="1" s="1"/>
  <c r="I67" i="1"/>
  <c r="J67" i="1" s="1"/>
  <c r="I66" i="1"/>
  <c r="J66" i="1" s="1"/>
  <c r="I63" i="1"/>
  <c r="J63" i="1" s="1"/>
  <c r="I62" i="1"/>
  <c r="J62" i="1" s="1"/>
  <c r="I53" i="1"/>
  <c r="I31" i="1"/>
  <c r="J31" i="1" s="1"/>
  <c r="I74" i="1" l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J53" i="1" l="1"/>
  <c r="I50" i="1"/>
  <c r="J50" i="1" s="1"/>
  <c r="I51" i="1"/>
  <c r="J51" i="1" s="1"/>
  <c r="I52" i="1"/>
  <c r="J52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4" i="1"/>
  <c r="J64" i="1" s="1"/>
  <c r="I68" i="1"/>
  <c r="J68" i="1" s="1"/>
  <c r="I70" i="1"/>
  <c r="J70" i="1" s="1"/>
  <c r="I72" i="1"/>
  <c r="J72" i="1" s="1"/>
  <c r="I73" i="1"/>
  <c r="J73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26" i="1" l="1"/>
  <c r="J26" i="1" s="1"/>
  <c r="I27" i="1"/>
  <c r="J27" i="1" s="1"/>
  <c r="I28" i="1"/>
  <c r="J28" i="1" s="1"/>
  <c r="I29" i="1"/>
  <c r="J29" i="1" s="1"/>
  <c r="I30" i="1"/>
  <c r="J30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" i="1"/>
  <c r="G99" i="1" l="1"/>
  <c r="G100" i="1"/>
  <c r="G101" i="1"/>
  <c r="G102" i="1"/>
  <c r="G103" i="1"/>
  <c r="G104" i="1"/>
  <c r="G98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61" i="1"/>
  <c r="G47" i="1" l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46" i="1"/>
  <c r="J2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<sst xmlns="http://schemas.openxmlformats.org/spreadsheetml/2006/main" count="183" uniqueCount="142">
  <si>
    <t>Sample ID</t>
  </si>
  <si>
    <t>A14</t>
  </si>
  <si>
    <t>A12</t>
  </si>
  <si>
    <t>A17</t>
  </si>
  <si>
    <t>A22</t>
  </si>
  <si>
    <t>A8</t>
  </si>
  <si>
    <t>A21</t>
  </si>
  <si>
    <t>A13</t>
  </si>
  <si>
    <t>A16</t>
  </si>
  <si>
    <t>A15</t>
  </si>
  <si>
    <t>A5</t>
  </si>
  <si>
    <t>A19</t>
  </si>
  <si>
    <t>A2</t>
  </si>
  <si>
    <t>A20</t>
  </si>
  <si>
    <t>A9</t>
  </si>
  <si>
    <t>A1</t>
  </si>
  <si>
    <t>A3</t>
  </si>
  <si>
    <t>A4</t>
  </si>
  <si>
    <t>A11</t>
  </si>
  <si>
    <t>A7</t>
  </si>
  <si>
    <t>A6</t>
  </si>
  <si>
    <t>A10</t>
  </si>
  <si>
    <t>J23</t>
  </si>
  <si>
    <t>M24</t>
  </si>
  <si>
    <t>J4</t>
  </si>
  <si>
    <t>J28</t>
  </si>
  <si>
    <t>J17</t>
  </si>
  <si>
    <t>J10</t>
  </si>
  <si>
    <t>J2</t>
  </si>
  <si>
    <t>J1</t>
  </si>
  <si>
    <t>J26</t>
  </si>
  <si>
    <t>J19</t>
  </si>
  <si>
    <t>J6</t>
  </si>
  <si>
    <t>J22</t>
  </si>
  <si>
    <t>J15</t>
  </si>
  <si>
    <t>J9</t>
  </si>
  <si>
    <t>J11</t>
  </si>
  <si>
    <t>J16</t>
  </si>
  <si>
    <t>J21</t>
  </si>
  <si>
    <t>J12</t>
  </si>
  <si>
    <t>J27</t>
  </si>
  <si>
    <t>J25</t>
  </si>
  <si>
    <t>J18</t>
  </si>
  <si>
    <t>J13</t>
  </si>
  <si>
    <t>J14</t>
  </si>
  <si>
    <t>J8</t>
  </si>
  <si>
    <t>J20</t>
  </si>
  <si>
    <t>J24</t>
  </si>
  <si>
    <t>J7</t>
  </si>
  <si>
    <t>J58</t>
  </si>
  <si>
    <t>M21</t>
  </si>
  <si>
    <t>M14</t>
  </si>
  <si>
    <t>M26</t>
  </si>
  <si>
    <t>M2</t>
  </si>
  <si>
    <t>M25</t>
  </si>
  <si>
    <t>M29</t>
  </si>
  <si>
    <t>M31</t>
  </si>
  <si>
    <t>M23</t>
  </si>
  <si>
    <t>M20</t>
  </si>
  <si>
    <t>M13</t>
  </si>
  <si>
    <t>M17</t>
  </si>
  <si>
    <t>M12</t>
  </si>
  <si>
    <t>M10</t>
  </si>
  <si>
    <t>M28</t>
  </si>
  <si>
    <t>M22</t>
  </si>
  <si>
    <t>M8</t>
  </si>
  <si>
    <t>M6</t>
  </si>
  <si>
    <t>M5</t>
  </si>
  <si>
    <t>M4</t>
  </si>
  <si>
    <t>M15</t>
  </si>
  <si>
    <t>M27</t>
  </si>
  <si>
    <t>M9</t>
  </si>
  <si>
    <t>M19</t>
  </si>
  <si>
    <t>M7</t>
  </si>
  <si>
    <t>M30</t>
  </si>
  <si>
    <t>M16</t>
  </si>
  <si>
    <t>B3</t>
  </si>
  <si>
    <t>B2</t>
  </si>
  <si>
    <t>B5</t>
  </si>
  <si>
    <t>M11</t>
  </si>
  <si>
    <t>A31</t>
  </si>
  <si>
    <t>A29</t>
  </si>
  <si>
    <t>A27</t>
  </si>
  <si>
    <t>B4</t>
  </si>
  <si>
    <t>B1</t>
  </si>
  <si>
    <t>A34</t>
  </si>
  <si>
    <t>A30</t>
  </si>
  <si>
    <t>A37</t>
  </si>
  <si>
    <t>A33</t>
  </si>
  <si>
    <t>A18</t>
  </si>
  <si>
    <t>A25</t>
  </si>
  <si>
    <t>A24</t>
  </si>
  <si>
    <t>A26</t>
  </si>
  <si>
    <t>A23</t>
  </si>
  <si>
    <t>A38</t>
  </si>
  <si>
    <t>A39</t>
  </si>
  <si>
    <t>A32</t>
  </si>
  <si>
    <t>A28</t>
  </si>
  <si>
    <t>A35</t>
  </si>
  <si>
    <t>A36</t>
  </si>
  <si>
    <t>J3</t>
  </si>
  <si>
    <t>M1</t>
  </si>
  <si>
    <t>M3</t>
  </si>
  <si>
    <t># of Mites</t>
  </si>
  <si>
    <t># of Bees</t>
  </si>
  <si>
    <t>% Infestation</t>
  </si>
  <si>
    <r>
      <t>Concentration (</t>
    </r>
    <r>
      <rPr>
        <b/>
        <sz val="11"/>
        <color theme="1"/>
        <rFont val="Calibri"/>
        <family val="2"/>
      </rPr>
      <t>µg)</t>
    </r>
  </si>
  <si>
    <t>RNA vol</t>
  </si>
  <si>
    <t>Water vol</t>
  </si>
  <si>
    <r>
      <t>Equalization (</t>
    </r>
    <r>
      <rPr>
        <b/>
        <sz val="11"/>
        <color theme="1"/>
        <rFont val="Calibri"/>
        <family val="2"/>
      </rPr>
      <t>µg)</t>
    </r>
  </si>
  <si>
    <t>J30</t>
  </si>
  <si>
    <t># of Bees (RNA)</t>
  </si>
  <si>
    <t>RPS5 Cq</t>
  </si>
  <si>
    <t>RPS5 SD</t>
  </si>
  <si>
    <t>DWV-A Cq</t>
  </si>
  <si>
    <t>DWV-A SD</t>
  </si>
  <si>
    <t>DWV-B Cq</t>
  </si>
  <si>
    <t>DWV-B SD</t>
  </si>
  <si>
    <t>BQCV Cq</t>
  </si>
  <si>
    <t>BQCV SD</t>
  </si>
  <si>
    <t>IAPV Cq</t>
  </si>
  <si>
    <t>IAPV SD</t>
  </si>
  <si>
    <t>SBV Cq</t>
  </si>
  <si>
    <t>SBV SD</t>
  </si>
  <si>
    <t>CBPV Cq</t>
  </si>
  <si>
    <t>CBPV SD</t>
  </si>
  <si>
    <t>LSV Cq</t>
  </si>
  <si>
    <t>LSV SD</t>
  </si>
  <si>
    <t>Plate</t>
  </si>
  <si>
    <t>SLOP</t>
  </si>
  <si>
    <t>INTERCEPT</t>
  </si>
  <si>
    <t>Log10Copies</t>
  </si>
  <si>
    <t>Copies/uL</t>
  </si>
  <si>
    <t>Copies/uL DWV-A</t>
  </si>
  <si>
    <t>Copies/uL DWV-B</t>
  </si>
  <si>
    <t>Copies/uL BQCV</t>
  </si>
  <si>
    <t>Copies/uL IAPV</t>
  </si>
  <si>
    <t>Copies/uL SBV</t>
  </si>
  <si>
    <t>Copies/uL CBPV</t>
  </si>
  <si>
    <t>Copies/uL LSV</t>
  </si>
  <si>
    <t>Birch</t>
  </si>
  <si>
    <t>Boulerice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</si>
</sst>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164" fontId="1" fillId="2" borderId="1" xfId="0" applyNumberFormat="1" applyFont="1" applyFill="1" applyBorder="1"/>
    <xf numFmtId="164" fontId="0" fillId="0" borderId="0" xfId="0" applyNumberFormat="1"/>
    <xf numFmtId="165" fontId="0" fillId="0" borderId="1" xfId="0" applyNumberFormat="1" applyBorder="1"/>
    <xf numFmtId="165" fontId="1" fillId="2" borderId="1" xfId="0" applyNumberFormat="1" applyFont="1" applyFill="1" applyBorder="1"/>
    <xf numFmtId="165" fontId="0" fillId="0" borderId="0" xfId="0" applyNumberFormat="1"/>
    <xf numFmtId="165" fontId="3" fillId="0" borderId="1" xfId="0" applyNumberFormat="1" applyFont="1" applyBorder="1"/>
    <xf numFmtId="164" fontId="0" fillId="0" borderId="1" xfId="0" applyNumberFormat="1" applyBorder="1"/>
    <xf numFmtId="0" fontId="3" fillId="0" borderId="1" xfId="0" applyFont="1" applyBorder="1"/>
    <xf numFmtId="165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4" fillId="5" borderId="0" xfId="0" applyFont="1" applyFill="1"/>
    <xf numFmtId="0" fontId="1" fillId="0" borderId="0" xfId="0" applyFont="1"/>
    <xf numFmtId="0" fontId="1" fillId="4" borderId="0" xfId="0" applyFont="1" applyFill="1"/>
    <xf numFmtId="0" fontId="1" fillId="6" borderId="0" xfId="0" applyFont="1" applyFill="1"/>
    <xf numFmtId="0" fontId="0" fillId="6" borderId="1" xfId="0" applyFill="1" applyBorder="1"/>
    <xf numFmtId="0" fontId="0" fillId="6" borderId="0" xfId="0" applyFill="1"/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5FE1-2E0E-4D79-B74F-D362DBCB4E5A}">
  <dimension ref="A1:BE107"/>
  <sheetViews>
    <sheetView tabSelected="1" workbookViewId="0">
      <pane ySplit="1" topLeftCell="A72" activePane="bottomLeft" state="frozen"/>
      <selection pane="bottomLeft" activeCell="T91" sqref="T91"/>
    </sheetView>
  </sheetViews>
  <sheetFormatPr baseColWidth="10" defaultColWidth="8.83203125" defaultRowHeight="15" x14ac:dyDescent="0.2"/>
  <cols>
    <col min="2" max="2" width="8.83203125" bestFit="1" customWidth="1"/>
    <col min="3" max="3" width="14.83203125" hidden="1" customWidth="1"/>
    <col min="4" max="4" width="9.83203125" hidden="1" customWidth="1"/>
    <col min="5" max="5" width="9" hidden="1" customWidth="1"/>
    <col min="6" max="6" width="9.83203125" hidden="1" customWidth="1"/>
    <col min="7" max="7" width="12.6640625" style="5" hidden="1" customWidth="1"/>
    <col min="8" max="8" width="17.83203125" hidden="1" customWidth="1"/>
    <col min="9" max="9" width="8" style="8" hidden="1" customWidth="1"/>
    <col min="10" max="10" width="9.6640625" style="8" hidden="1" customWidth="1"/>
    <col min="11" max="11" width="16" hidden="1" customWidth="1"/>
    <col min="12" max="12" width="0" style="8" hidden="1" customWidth="1"/>
    <col min="13" max="14" width="0" style="5" hidden="1" customWidth="1"/>
    <col min="15" max="15" width="10.33203125" style="8" hidden="1" customWidth="1"/>
    <col min="16" max="17" width="10.33203125" style="5" hidden="1" customWidth="1"/>
    <col min="18" max="19" width="10.33203125" style="5" customWidth="1"/>
    <col min="20" max="20" width="11.6640625" style="5" bestFit="1" customWidth="1"/>
    <col min="21" max="21" width="13.5" style="5" customWidth="1"/>
    <col min="22" max="22" width="10.33203125" style="5" hidden="1" customWidth="1"/>
    <col min="23" max="23" width="10.1640625" style="8" hidden="1" customWidth="1"/>
    <col min="24" max="25" width="10.1640625" style="5" hidden="1" customWidth="1"/>
    <col min="26" max="26" width="14.83203125" style="5" hidden="1" customWidth="1"/>
    <col min="27" max="27" width="15" style="5" customWidth="1"/>
    <col min="28" max="28" width="10.1640625" style="5" hidden="1" customWidth="1"/>
    <col min="29" max="29" width="8.6640625" style="8" hidden="1" customWidth="1"/>
    <col min="30" max="30" width="0" style="5" hidden="1" customWidth="1"/>
    <col min="31" max="31" width="12.6640625" style="5" hidden="1" customWidth="1"/>
    <col min="32" max="32" width="15.1640625" style="5" hidden="1" customWidth="1"/>
    <col min="33" max="33" width="14.6640625" customWidth="1"/>
    <col min="34" max="34" width="0" style="5" hidden="1" customWidth="1"/>
    <col min="35" max="35" width="0" style="8" hidden="1" customWidth="1"/>
    <col min="36" max="37" width="0" style="5" hidden="1" customWidth="1"/>
    <col min="38" max="38" width="17.1640625" style="5" hidden="1" customWidth="1"/>
    <col min="39" max="39" width="13.5" style="5" customWidth="1"/>
    <col min="40" max="40" width="0" style="5" hidden="1" customWidth="1"/>
    <col min="41" max="41" width="0" style="8" hidden="1" customWidth="1"/>
    <col min="42" max="42" width="8.83203125" style="5" hidden="1" customWidth="1"/>
    <col min="43" max="43" width="13.1640625" style="5" hidden="1" customWidth="1"/>
    <col min="44" max="44" width="12.83203125" style="5" hidden="1" customWidth="1"/>
    <col min="45" max="45" width="16.6640625" style="5" customWidth="1"/>
    <col min="46" max="46" width="8.83203125" style="5" hidden="1" customWidth="1"/>
    <col min="47" max="47" width="0" style="8" hidden="1" customWidth="1"/>
    <col min="48" max="48" width="0" style="5" hidden="1" customWidth="1"/>
    <col min="49" max="49" width="14.33203125" style="5" hidden="1" customWidth="1"/>
    <col min="50" max="50" width="15.1640625" style="5" hidden="1" customWidth="1"/>
    <col min="51" max="51" width="17" style="5" customWidth="1"/>
    <col min="52" max="52" width="0" style="5" hidden="1" customWidth="1"/>
    <col min="53" max="53" width="0" style="8" hidden="1" customWidth="1"/>
    <col min="54" max="54" width="0" style="5" hidden="1" customWidth="1"/>
    <col min="55" max="55" width="15.6640625" hidden="1" customWidth="1"/>
    <col min="56" max="56" width="17.5" hidden="1" customWidth="1"/>
    <col min="57" max="57" width="19.83203125" customWidth="1"/>
  </cols>
  <sheetData>
    <row r="1" spans="1:57" s="1" customFormat="1" x14ac:dyDescent="0.2">
      <c r="A1" s="1" t="s">
        <v>128</v>
      </c>
      <c r="B1" s="2" t="s">
        <v>0</v>
      </c>
      <c r="C1" s="2" t="s">
        <v>111</v>
      </c>
      <c r="D1" s="2" t="s">
        <v>103</v>
      </c>
      <c r="E1" s="2" t="s">
        <v>104</v>
      </c>
      <c r="F1" s="2" t="s">
        <v>103</v>
      </c>
      <c r="G1" s="4" t="s">
        <v>105</v>
      </c>
      <c r="H1" s="2" t="s">
        <v>106</v>
      </c>
      <c r="I1" s="7" t="s">
        <v>107</v>
      </c>
      <c r="J1" s="7" t="s">
        <v>108</v>
      </c>
      <c r="K1" s="2" t="s">
        <v>109</v>
      </c>
      <c r="L1" s="12" t="s">
        <v>112</v>
      </c>
      <c r="M1" s="13" t="s">
        <v>113</v>
      </c>
      <c r="N1" s="13"/>
      <c r="O1" s="12" t="s">
        <v>114</v>
      </c>
      <c r="P1" s="13" t="s">
        <v>115</v>
      </c>
      <c r="Q1" s="15" t="s">
        <v>131</v>
      </c>
      <c r="R1" s="15"/>
      <c r="S1" s="15"/>
      <c r="T1" s="15" t="s">
        <v>132</v>
      </c>
      <c r="U1" s="17" t="s">
        <v>133</v>
      </c>
      <c r="V1" s="16"/>
      <c r="W1" s="12" t="s">
        <v>116</v>
      </c>
      <c r="X1" s="13" t="s">
        <v>117</v>
      </c>
      <c r="Y1" s="15" t="s">
        <v>131</v>
      </c>
      <c r="Z1" s="15" t="s">
        <v>132</v>
      </c>
      <c r="AA1" s="17" t="s">
        <v>134</v>
      </c>
      <c r="AB1" s="13"/>
      <c r="AC1" s="12" t="s">
        <v>118</v>
      </c>
      <c r="AD1" s="13" t="s">
        <v>119</v>
      </c>
      <c r="AE1" s="15" t="s">
        <v>131</v>
      </c>
      <c r="AF1" s="15" t="s">
        <v>132</v>
      </c>
      <c r="AG1" s="17" t="s">
        <v>135</v>
      </c>
      <c r="AH1" s="13"/>
      <c r="AI1" s="12" t="s">
        <v>120</v>
      </c>
      <c r="AJ1" s="13" t="s">
        <v>121</v>
      </c>
      <c r="AK1" s="15" t="s">
        <v>131</v>
      </c>
      <c r="AL1" s="15" t="s">
        <v>132</v>
      </c>
      <c r="AM1" s="17" t="s">
        <v>136</v>
      </c>
      <c r="AN1" s="13"/>
      <c r="AO1" s="12" t="s">
        <v>122</v>
      </c>
      <c r="AP1" s="13" t="s">
        <v>123</v>
      </c>
      <c r="AQ1" s="15" t="s">
        <v>131</v>
      </c>
      <c r="AR1" s="15" t="s">
        <v>132</v>
      </c>
      <c r="AS1" s="17" t="s">
        <v>137</v>
      </c>
      <c r="AT1" s="13"/>
      <c r="AU1" s="12" t="s">
        <v>124</v>
      </c>
      <c r="AV1" s="13" t="s">
        <v>125</v>
      </c>
      <c r="AW1" s="15" t="s">
        <v>131</v>
      </c>
      <c r="AX1" s="15" t="s">
        <v>132</v>
      </c>
      <c r="AY1" s="17" t="s">
        <v>138</v>
      </c>
      <c r="AZ1" s="13"/>
      <c r="BA1" s="12" t="s">
        <v>126</v>
      </c>
      <c r="BB1" s="13" t="s">
        <v>127</v>
      </c>
      <c r="BC1" s="15" t="s">
        <v>131</v>
      </c>
      <c r="BD1" s="15" t="s">
        <v>132</v>
      </c>
      <c r="BE1" s="17" t="s">
        <v>139</v>
      </c>
    </row>
    <row r="2" spans="1:57" x14ac:dyDescent="0.2">
      <c r="A2" s="20">
        <v>1</v>
      </c>
      <c r="B2" s="3" t="s">
        <v>15</v>
      </c>
      <c r="C2" s="3">
        <v>50</v>
      </c>
      <c r="D2" s="3">
        <v>0</v>
      </c>
      <c r="E2" s="3">
        <v>9</v>
      </c>
      <c r="F2" s="3">
        <v>0</v>
      </c>
      <c r="G2" s="10">
        <f>((D2+F2)*100/(C2+E2))</f>
        <v>0</v>
      </c>
      <c r="H2" s="6">
        <v>877.66</v>
      </c>
      <c r="I2" s="9">
        <f>(50*100)/H2</f>
        <v>5.6969669348039105</v>
      </c>
      <c r="J2" s="9">
        <f>100-I2</f>
        <v>94.30303306519609</v>
      </c>
      <c r="K2" s="3">
        <v>50</v>
      </c>
      <c r="L2" s="6">
        <v>17.4975392016444</v>
      </c>
      <c r="M2" s="10">
        <v>3.2789681903102899E-2</v>
      </c>
      <c r="N2" s="10"/>
      <c r="O2" s="6">
        <v>28.6142035745352</v>
      </c>
      <c r="P2" s="10">
        <v>3.0075753335288701E-3</v>
      </c>
      <c r="Q2" s="10">
        <f>((O2-$M$107)/$M$106)</f>
        <v>2.0628252097574711</v>
      </c>
      <c r="R2" s="10"/>
      <c r="S2" s="10"/>
      <c r="T2" s="10">
        <f>10^Q2</f>
        <v>115.5647036005643</v>
      </c>
      <c r="U2" s="18">
        <f>ROUND(IF(O2&gt;32,0,T2),0)</f>
        <v>116</v>
      </c>
      <c r="V2" s="10"/>
      <c r="W2" s="6">
        <v>22.911523485057199</v>
      </c>
      <c r="X2" s="10">
        <v>0.172622283137952</v>
      </c>
      <c r="Y2" s="10">
        <f>((W2-$W$107)/$W$106)</f>
        <v>5.304214172404242</v>
      </c>
      <c r="Z2" s="10">
        <f>10^Y2</f>
        <v>201471.75632556397</v>
      </c>
      <c r="AA2" s="18">
        <f>ROUND(IF(W2&gt;32,0,Z2),0)</f>
        <v>201472</v>
      </c>
      <c r="AB2" s="10"/>
      <c r="AC2" s="6">
        <v>27.5295920535108</v>
      </c>
      <c r="AD2" s="10">
        <v>0.20186496670871901</v>
      </c>
      <c r="AE2" s="10">
        <f>((AC2-$AC$107)/$AC$106)</f>
        <v>3.8351659243264833</v>
      </c>
      <c r="AF2" s="10">
        <f>10^AE2</f>
        <v>6841.7298898451663</v>
      </c>
      <c r="AG2" s="18">
        <f>ROUND(IF(AC2&gt;32,0,AF2),0)</f>
        <v>6842</v>
      </c>
      <c r="AH2" s="10"/>
      <c r="AI2" s="6">
        <v>33.464086842144198</v>
      </c>
      <c r="AJ2" s="10">
        <v>0</v>
      </c>
      <c r="AK2" s="10">
        <f>((AI2-$AI$107)/$AI$106)</f>
        <v>1.482224537421829</v>
      </c>
      <c r="AL2" s="10">
        <f>10^AK2</f>
        <v>30.354601616160362</v>
      </c>
      <c r="AM2" s="18">
        <f>ROUND(IF(AI2&gt;32,0,AL2),0)</f>
        <v>0</v>
      </c>
      <c r="AN2" s="10"/>
      <c r="AO2" s="6">
        <v>26.1186056609051</v>
      </c>
      <c r="AP2" s="10">
        <v>0.51192178682961098</v>
      </c>
      <c r="AQ2" s="10">
        <f>((AO2-$AO$107)/$AO$106)</f>
        <v>3.6751958477492099</v>
      </c>
      <c r="AR2" s="10">
        <f>10^AQ2</f>
        <v>4733.6467752922254</v>
      </c>
      <c r="AS2" s="18">
        <f>ROUND(IF(AO2&gt;32,0,AR2),0)</f>
        <v>4734</v>
      </c>
      <c r="AT2" s="10"/>
      <c r="AU2" s="6">
        <v>32.796443993149197</v>
      </c>
      <c r="AV2" s="10">
        <v>0.27636493091428799</v>
      </c>
      <c r="AW2" s="10">
        <f>((AU2-$AU$107)/$AU$106)</f>
        <v>0.70794247455654924</v>
      </c>
      <c r="AX2" s="10">
        <f>10^AW2</f>
        <v>5.1043738437613113</v>
      </c>
      <c r="AY2" s="18">
        <f>ROUND(IF(AU2&gt;32,0,AX2),0)</f>
        <v>0</v>
      </c>
      <c r="AZ2" s="10"/>
      <c r="BA2" s="6">
        <v>11.586586865413899</v>
      </c>
      <c r="BB2" s="10">
        <v>0.416395365962483</v>
      </c>
      <c r="BC2">
        <f>((BA2-$BA$107)/$BA$106)</f>
        <v>8.4004090114576258</v>
      </c>
      <c r="BD2">
        <f>10^BC2</f>
        <v>251425319.94866344</v>
      </c>
      <c r="BE2" s="19">
        <f>ROUND(IF(BA2&gt;32,0,BD2),0)</f>
        <v>251425320</v>
      </c>
    </row>
    <row r="3" spans="1:57" x14ac:dyDescent="0.2">
      <c r="A3" s="20"/>
      <c r="B3" s="3" t="s">
        <v>12</v>
      </c>
      <c r="C3" s="3">
        <v>50</v>
      </c>
      <c r="D3" s="3">
        <v>1</v>
      </c>
      <c r="E3" s="3">
        <v>9</v>
      </c>
      <c r="F3" s="3">
        <v>0</v>
      </c>
      <c r="G3" s="10">
        <f t="shared" ref="G3:G66" si="0">((D3+F3)*100/(C3+E3))</f>
        <v>1.6949152542372881</v>
      </c>
      <c r="H3" s="6">
        <v>1237.556</v>
      </c>
      <c r="I3" s="9">
        <f t="shared" ref="I3:I64" si="1">(50*100)/H3</f>
        <v>4.0402212101917003</v>
      </c>
      <c r="J3" s="9">
        <f t="shared" ref="J3:J64" si="2">100-I3</f>
        <v>95.959778789808297</v>
      </c>
      <c r="K3" s="3">
        <v>50.9</v>
      </c>
      <c r="L3" s="6">
        <v>18.064415846959498</v>
      </c>
      <c r="M3" s="10">
        <v>0.12961564622507299</v>
      </c>
      <c r="N3" s="10"/>
      <c r="O3" s="6">
        <v>26.2945034563093</v>
      </c>
      <c r="P3" s="10">
        <v>0.187292908797345</v>
      </c>
      <c r="Q3" s="10">
        <f t="shared" ref="Q3:Q66" si="3">((O3-$M$107)/$M$106)</f>
        <v>2.6650475203641584</v>
      </c>
      <c r="R3" s="10"/>
      <c r="S3" s="10"/>
      <c r="T3" s="10">
        <f t="shared" ref="T3:T66" si="4">10^Q3</f>
        <v>462.43161775171041</v>
      </c>
      <c r="U3" s="18">
        <f t="shared" ref="U3:U66" si="5">ROUND(IF(O3&gt;32,0,T3),0)</f>
        <v>462</v>
      </c>
      <c r="V3" s="10"/>
      <c r="W3" s="6">
        <v>18.639530102006098</v>
      </c>
      <c r="X3" s="10">
        <v>0.302955329436423</v>
      </c>
      <c r="Y3" s="10">
        <f t="shared" ref="Y3:Y66" si="6">((W3-$W$107)/$W$106)</f>
        <v>6.5384306179741429</v>
      </c>
      <c r="Z3" s="10">
        <f t="shared" ref="Z3:Z66" si="7">10^Y3</f>
        <v>3454861.3098906567</v>
      </c>
      <c r="AA3" s="18">
        <f t="shared" ref="AA3:AA66" si="8">ROUND(IF(W3&gt;32,0,Z3),0)</f>
        <v>3454861</v>
      </c>
      <c r="AB3" s="10"/>
      <c r="AC3" s="6">
        <v>18.788673134662901</v>
      </c>
      <c r="AD3" s="10">
        <v>7.0921521574105598E-2</v>
      </c>
      <c r="AE3" s="10">
        <f t="shared" ref="AE3:AE66" si="9">((AC3-$AC$107)/$AC$106)</f>
        <v>6.5162649117652593</v>
      </c>
      <c r="AF3" s="10">
        <f t="shared" ref="AF3:AF66" si="10">10^AE3</f>
        <v>3282954.8634828716</v>
      </c>
      <c r="AG3" s="18">
        <f t="shared" ref="AG3:AG66" si="11">ROUND(IF(AC3&gt;32,0,AF3),0)</f>
        <v>3282955</v>
      </c>
      <c r="AH3" s="10"/>
      <c r="AI3" s="6">
        <v>32.094243883730698</v>
      </c>
      <c r="AJ3" s="10">
        <v>1.36846769050358</v>
      </c>
      <c r="AK3" s="10">
        <f t="shared" ref="AK3:AK66" si="12">((AI3-$AI$107)/$AI$106)</f>
        <v>1.8657621559719186</v>
      </c>
      <c r="AL3" s="10">
        <f t="shared" ref="AL3:AL66" si="13">10^AK3</f>
        <v>73.411171727700065</v>
      </c>
      <c r="AM3" s="18">
        <f t="shared" ref="AM3:AM66" si="14">ROUND(IF(AI3&gt;32,0,AL3),0)</f>
        <v>0</v>
      </c>
      <c r="AN3" s="10"/>
      <c r="AO3" s="6">
        <v>34.344326412443301</v>
      </c>
      <c r="AP3" s="10">
        <v>0</v>
      </c>
      <c r="AQ3" s="10">
        <f t="shared" ref="AQ3:AQ66" si="15">((AO3-$AO$107)/$AO$106)</f>
        <v>1.1749767743333432</v>
      </c>
      <c r="AR3" s="10">
        <f t="shared" ref="AR3:AR66" si="16">10^AQ3</f>
        <v>14.961556409369187</v>
      </c>
      <c r="AS3" s="18">
        <f t="shared" ref="AS3:AS66" si="17">ROUND(IF(AO3&gt;32,0,AR3),0)</f>
        <v>0</v>
      </c>
      <c r="AT3" s="10"/>
      <c r="AU3" s="6">
        <v>40</v>
      </c>
      <c r="AV3" s="10">
        <v>0</v>
      </c>
      <c r="AW3" s="10">
        <f t="shared" ref="AW3:AW66" si="18">((AU3-$AU$107)/$AU$106)</f>
        <v>-1.4963280293757653</v>
      </c>
      <c r="AX3" s="10">
        <f t="shared" ref="AX3:AX66" si="19">10^AW3</f>
        <v>3.1891281470876803E-2</v>
      </c>
      <c r="AY3" s="18">
        <f t="shared" ref="AY3:AY66" si="20">ROUND(IF(AU3&gt;32,0,AX3),0)</f>
        <v>0</v>
      </c>
      <c r="AZ3" s="10"/>
      <c r="BA3" s="6">
        <v>15.626209881859801</v>
      </c>
      <c r="BB3" s="10">
        <v>9.3292688190912604E-2</v>
      </c>
      <c r="BC3">
        <f t="shared" ref="BC3:BC66" si="21">((BA3-$BA$107)/$BA$106)</f>
        <v>7.2311982975803755</v>
      </c>
      <c r="BD3">
        <f t="shared" ref="BD3:BD66" si="22">10^BC3</f>
        <v>17029358.864136074</v>
      </c>
      <c r="BE3" s="19">
        <f t="shared" ref="BE3:BE66" si="23">ROUND(IF(BA3&gt;32,0,BD3),0)</f>
        <v>17029359</v>
      </c>
    </row>
    <row r="4" spans="1:57" x14ac:dyDescent="0.2">
      <c r="A4" s="20"/>
      <c r="B4" s="3" t="s">
        <v>16</v>
      </c>
      <c r="C4" s="3">
        <v>50</v>
      </c>
      <c r="D4" s="3">
        <v>1</v>
      </c>
      <c r="E4" s="3">
        <v>8</v>
      </c>
      <c r="F4" s="3">
        <v>0</v>
      </c>
      <c r="G4" s="10">
        <f t="shared" si="0"/>
        <v>1.7241379310344827</v>
      </c>
      <c r="H4" s="6">
        <v>1479.17</v>
      </c>
      <c r="I4" s="9">
        <f t="shared" si="1"/>
        <v>3.3802740726218081</v>
      </c>
      <c r="J4" s="9">
        <f t="shared" si="2"/>
        <v>96.619725927378198</v>
      </c>
      <c r="K4" s="3">
        <v>49.7</v>
      </c>
      <c r="L4" s="6">
        <v>18.0550824124144</v>
      </c>
      <c r="M4" s="10">
        <v>0.29408797784893698</v>
      </c>
      <c r="N4" s="10"/>
      <c r="O4" s="6">
        <v>24.3391046474378</v>
      </c>
      <c r="P4" s="10">
        <v>0.16440413238346299</v>
      </c>
      <c r="Q4" s="10">
        <f t="shared" si="3"/>
        <v>3.1726927886399445</v>
      </c>
      <c r="R4" s="10"/>
      <c r="S4" s="10"/>
      <c r="T4" s="10">
        <f t="shared" si="4"/>
        <v>1488.3079055683711</v>
      </c>
      <c r="U4" s="18">
        <f t="shared" si="5"/>
        <v>1488</v>
      </c>
      <c r="V4" s="10"/>
      <c r="W4" s="6">
        <v>18.042112093493198</v>
      </c>
      <c r="X4" s="10">
        <v>0.11549284805581</v>
      </c>
      <c r="Y4" s="10">
        <f t="shared" si="6"/>
        <v>6.7110299328306713</v>
      </c>
      <c r="Z4" s="10">
        <f t="shared" si="7"/>
        <v>5140790.821772987</v>
      </c>
      <c r="AA4" s="18">
        <f t="shared" si="8"/>
        <v>5140791</v>
      </c>
      <c r="AB4" s="10"/>
      <c r="AC4" s="6">
        <v>23.589521594710899</v>
      </c>
      <c r="AD4" s="10">
        <v>0.25995986642533297</v>
      </c>
      <c r="AE4" s="10">
        <f t="shared" si="9"/>
        <v>5.0437023511714321</v>
      </c>
      <c r="AF4" s="10">
        <f t="shared" si="10"/>
        <v>110586.56062009869</v>
      </c>
      <c r="AG4" s="18">
        <f t="shared" si="11"/>
        <v>110587</v>
      </c>
      <c r="AH4" s="10"/>
      <c r="AI4" s="6">
        <v>35.560750987700303</v>
      </c>
      <c r="AJ4" s="10">
        <v>0.90196527937172899</v>
      </c>
      <c r="AK4" s="10">
        <f t="shared" si="12"/>
        <v>0.89518675447970097</v>
      </c>
      <c r="AL4" s="10">
        <f t="shared" si="13"/>
        <v>7.8557337274235453</v>
      </c>
      <c r="AM4" s="18">
        <f t="shared" si="14"/>
        <v>0</v>
      </c>
      <c r="AN4" s="10"/>
      <c r="AO4" s="6">
        <v>35.980073414642199</v>
      </c>
      <c r="AP4" s="10">
        <v>0.52000224027946196</v>
      </c>
      <c r="AQ4" s="10">
        <f t="shared" si="15"/>
        <v>0.67778923567106442</v>
      </c>
      <c r="AR4" s="10">
        <f t="shared" si="16"/>
        <v>4.7619982960774188</v>
      </c>
      <c r="AS4" s="18">
        <f t="shared" si="17"/>
        <v>0</v>
      </c>
      <c r="AT4" s="10"/>
      <c r="AU4" s="6">
        <v>33.498602284662901</v>
      </c>
      <c r="AV4" s="10">
        <v>0</v>
      </c>
      <c r="AW4" s="10">
        <f t="shared" si="18"/>
        <v>0.4930837562231023</v>
      </c>
      <c r="AX4" s="10">
        <f t="shared" si="19"/>
        <v>3.1123165076166339</v>
      </c>
      <c r="AY4" s="18">
        <f t="shared" si="20"/>
        <v>0</v>
      </c>
      <c r="AZ4" s="10"/>
      <c r="BA4" s="6">
        <v>15.170136239085499</v>
      </c>
      <c r="BB4" s="10">
        <v>0.32088934988790802</v>
      </c>
      <c r="BC4">
        <f t="shared" si="21"/>
        <v>7.3632022462849491</v>
      </c>
      <c r="BD4">
        <f t="shared" si="22"/>
        <v>23078216.663263973</v>
      </c>
      <c r="BE4" s="19">
        <f t="shared" si="23"/>
        <v>23078217</v>
      </c>
    </row>
    <row r="5" spans="1:57" x14ac:dyDescent="0.2">
      <c r="A5" s="20"/>
      <c r="B5" s="3" t="s">
        <v>17</v>
      </c>
      <c r="C5" s="3">
        <v>50</v>
      </c>
      <c r="D5" s="3">
        <v>5</v>
      </c>
      <c r="E5" s="3">
        <v>12</v>
      </c>
      <c r="F5" s="3">
        <v>2</v>
      </c>
      <c r="G5" s="10">
        <f t="shared" si="0"/>
        <v>11.290322580645162</v>
      </c>
      <c r="H5" s="6">
        <v>705.625</v>
      </c>
      <c r="I5" s="9">
        <f t="shared" si="1"/>
        <v>7.0859167404782992</v>
      </c>
      <c r="J5" s="9">
        <f t="shared" si="2"/>
        <v>92.914083259521703</v>
      </c>
      <c r="K5" s="3">
        <v>49.9</v>
      </c>
      <c r="L5" s="6">
        <v>18.092014299831298</v>
      </c>
      <c r="M5" s="10">
        <v>0.16134022345921001</v>
      </c>
      <c r="N5" s="10"/>
      <c r="O5" s="6">
        <v>13.4574861092752</v>
      </c>
      <c r="P5" s="10">
        <v>6.3753968859558294E-2</v>
      </c>
      <c r="Q5" s="10">
        <f t="shared" si="3"/>
        <v>5.997693058159558</v>
      </c>
      <c r="R5" s="10"/>
      <c r="S5" s="10"/>
      <c r="T5" s="10">
        <f t="shared" si="4"/>
        <v>994702.15345975722</v>
      </c>
      <c r="U5" s="18">
        <f t="shared" si="5"/>
        <v>994702</v>
      </c>
      <c r="V5" s="10"/>
      <c r="W5" s="6">
        <v>10.1139275210008</v>
      </c>
      <c r="X5" s="10">
        <v>0.48634682897331799</v>
      </c>
      <c r="Y5" s="10">
        <f t="shared" si="6"/>
        <v>9.0015521564149878</v>
      </c>
      <c r="Z5" s="10">
        <f t="shared" si="7"/>
        <v>1003580366.4772323</v>
      </c>
      <c r="AA5" s="18">
        <f t="shared" si="8"/>
        <v>1003580366</v>
      </c>
      <c r="AB5" s="10"/>
      <c r="AC5" s="6">
        <v>15.176628401147999</v>
      </c>
      <c r="AD5" s="10">
        <v>0.27615607066157299</v>
      </c>
      <c r="AE5" s="10">
        <f t="shared" si="9"/>
        <v>7.6241861231985766</v>
      </c>
      <c r="AF5" s="10">
        <f t="shared" si="10"/>
        <v>42090697.552505881</v>
      </c>
      <c r="AG5" s="18">
        <f t="shared" si="11"/>
        <v>42090698</v>
      </c>
      <c r="AH5" s="10"/>
      <c r="AI5" s="6">
        <v>34.570795408928703</v>
      </c>
      <c r="AJ5" s="10">
        <v>1.2283046294707001</v>
      </c>
      <c r="AK5" s="10">
        <f t="shared" si="12"/>
        <v>1.1723610121713797</v>
      </c>
      <c r="AL5" s="10">
        <f t="shared" si="13"/>
        <v>14.871713565273502</v>
      </c>
      <c r="AM5" s="18">
        <f t="shared" si="14"/>
        <v>0</v>
      </c>
      <c r="AN5" s="10"/>
      <c r="AO5" s="6">
        <v>40</v>
      </c>
      <c r="AP5" s="10">
        <v>0</v>
      </c>
      <c r="AQ5" s="10">
        <f t="shared" si="15"/>
        <v>-0.54407294832826725</v>
      </c>
      <c r="AR5" s="10">
        <f t="shared" si="16"/>
        <v>0.28571105949632353</v>
      </c>
      <c r="AS5" s="18">
        <f t="shared" si="17"/>
        <v>0</v>
      </c>
      <c r="AT5" s="10"/>
      <c r="AU5" s="6">
        <v>33.0581781524306</v>
      </c>
      <c r="AV5" s="10">
        <v>0</v>
      </c>
      <c r="AW5" s="10">
        <f t="shared" si="18"/>
        <v>0.62785246253653615</v>
      </c>
      <c r="AX5" s="10">
        <f t="shared" si="19"/>
        <v>4.244753377218875</v>
      </c>
      <c r="AY5" s="18">
        <f t="shared" si="20"/>
        <v>0</v>
      </c>
      <c r="AZ5" s="10"/>
      <c r="BA5" s="6">
        <v>33.897128748053703</v>
      </c>
      <c r="BB5" s="10">
        <v>0.66806065897318401</v>
      </c>
      <c r="BC5">
        <f t="shared" si="21"/>
        <v>1.9429439224157152</v>
      </c>
      <c r="BD5">
        <f t="shared" si="22"/>
        <v>87.688758711810422</v>
      </c>
      <c r="BE5" s="19">
        <f t="shared" si="23"/>
        <v>0</v>
      </c>
    </row>
    <row r="6" spans="1:57" x14ac:dyDescent="0.2">
      <c r="A6" s="20"/>
      <c r="B6" s="3" t="s">
        <v>10</v>
      </c>
      <c r="C6" s="3">
        <v>50</v>
      </c>
      <c r="D6" s="3">
        <v>0</v>
      </c>
      <c r="E6" s="3">
        <v>8</v>
      </c>
      <c r="F6" s="3">
        <v>0</v>
      </c>
      <c r="G6" s="10">
        <f t="shared" si="0"/>
        <v>0</v>
      </c>
      <c r="H6" s="6">
        <v>737.07</v>
      </c>
      <c r="I6" s="9">
        <f t="shared" si="1"/>
        <v>6.7836162101292956</v>
      </c>
      <c r="J6" s="9">
        <f t="shared" si="2"/>
        <v>93.216383789870704</v>
      </c>
      <c r="K6" s="3">
        <v>50</v>
      </c>
      <c r="L6" s="6">
        <v>17.832906675431101</v>
      </c>
      <c r="M6" s="10">
        <v>0.18120966863691099</v>
      </c>
      <c r="N6" s="10"/>
      <c r="O6" s="6">
        <v>21.227205965142101</v>
      </c>
      <c r="P6" s="10">
        <v>5.5511117019266303E-2</v>
      </c>
      <c r="Q6" s="10">
        <f t="shared" si="3"/>
        <v>3.9805794633448173</v>
      </c>
      <c r="R6" s="10"/>
      <c r="S6" s="10"/>
      <c r="T6" s="10">
        <f t="shared" si="4"/>
        <v>9562.6764836977618</v>
      </c>
      <c r="U6" s="18">
        <f t="shared" si="5"/>
        <v>9563</v>
      </c>
      <c r="V6" s="10"/>
      <c r="W6" s="6">
        <v>23.505700947844598</v>
      </c>
      <c r="X6" s="10">
        <v>0.429521836883831</v>
      </c>
      <c r="Y6" s="10">
        <f t="shared" si="6"/>
        <v>5.132551079697051</v>
      </c>
      <c r="Z6" s="10">
        <f t="shared" si="7"/>
        <v>135691.01143715542</v>
      </c>
      <c r="AA6" s="18">
        <f t="shared" si="8"/>
        <v>135691</v>
      </c>
      <c r="AB6" s="10"/>
      <c r="AC6" s="6">
        <v>25.091220971802301</v>
      </c>
      <c r="AD6" s="10">
        <v>0.328449292450673</v>
      </c>
      <c r="AE6" s="10">
        <f t="shared" si="9"/>
        <v>4.5830866291018033</v>
      </c>
      <c r="AF6" s="10">
        <f t="shared" si="10"/>
        <v>38290.111332120054</v>
      </c>
      <c r="AG6" s="18">
        <f t="shared" si="11"/>
        <v>38290</v>
      </c>
      <c r="AH6" s="10"/>
      <c r="AI6" s="6">
        <v>34.384509133623901</v>
      </c>
      <c r="AJ6" s="10">
        <v>0.65768574134229396</v>
      </c>
      <c r="AK6" s="10">
        <f t="shared" si="12"/>
        <v>1.2245186656893554</v>
      </c>
      <c r="AL6" s="10">
        <f t="shared" si="13"/>
        <v>16.769444081603961</v>
      </c>
      <c r="AM6" s="18">
        <f t="shared" si="14"/>
        <v>0</v>
      </c>
      <c r="AN6" s="10"/>
      <c r="AO6" s="6">
        <v>40</v>
      </c>
      <c r="AP6" s="10">
        <v>0</v>
      </c>
      <c r="AQ6" s="10">
        <f t="shared" si="15"/>
        <v>-0.54407294832826725</v>
      </c>
      <c r="AR6" s="10">
        <f t="shared" si="16"/>
        <v>0.28571105949632353</v>
      </c>
      <c r="AS6" s="18">
        <f t="shared" si="17"/>
        <v>0</v>
      </c>
      <c r="AT6" s="10"/>
      <c r="AU6" s="6">
        <v>40</v>
      </c>
      <c r="AV6" s="10">
        <v>0</v>
      </c>
      <c r="AW6" s="10">
        <f t="shared" si="18"/>
        <v>-1.4963280293757653</v>
      </c>
      <c r="AX6" s="10">
        <f t="shared" si="19"/>
        <v>3.1891281470876803E-2</v>
      </c>
      <c r="AY6" s="18">
        <f t="shared" si="20"/>
        <v>0</v>
      </c>
      <c r="AZ6" s="10"/>
      <c r="BA6" s="6">
        <v>32.580067655455899</v>
      </c>
      <c r="BB6" s="10">
        <v>0</v>
      </c>
      <c r="BC6">
        <f t="shared" si="21"/>
        <v>2.3241482907508249</v>
      </c>
      <c r="BD6">
        <f t="shared" si="22"/>
        <v>210.93482683207114</v>
      </c>
      <c r="BE6" s="19">
        <f t="shared" si="23"/>
        <v>0</v>
      </c>
    </row>
    <row r="7" spans="1:57" x14ac:dyDescent="0.2">
      <c r="A7" s="20"/>
      <c r="B7" s="3" t="s">
        <v>20</v>
      </c>
      <c r="C7" s="3">
        <v>50</v>
      </c>
      <c r="D7" s="3">
        <v>7</v>
      </c>
      <c r="E7" s="3">
        <v>13</v>
      </c>
      <c r="F7" s="3">
        <v>2</v>
      </c>
      <c r="G7" s="10">
        <f t="shared" si="0"/>
        <v>14.285714285714286</v>
      </c>
      <c r="H7" s="6">
        <v>810.2</v>
      </c>
      <c r="I7" s="9">
        <f t="shared" si="1"/>
        <v>6.1713157245124659</v>
      </c>
      <c r="J7" s="9">
        <f t="shared" si="2"/>
        <v>93.828684275487532</v>
      </c>
      <c r="K7" s="3">
        <v>49.8</v>
      </c>
      <c r="L7" s="6">
        <v>17.892926609301401</v>
      </c>
      <c r="M7" s="10">
        <v>0.10180133498213</v>
      </c>
      <c r="N7" s="10"/>
      <c r="O7" s="6">
        <v>15.471454996434</v>
      </c>
      <c r="P7" s="10">
        <v>0.15100232148418299</v>
      </c>
      <c r="Q7" s="10">
        <f t="shared" si="3"/>
        <v>5.4748422865510538</v>
      </c>
      <c r="R7" s="10"/>
      <c r="S7" s="10"/>
      <c r="T7" s="10">
        <f t="shared" si="4"/>
        <v>298429.86781181727</v>
      </c>
      <c r="U7" s="18">
        <f t="shared" si="5"/>
        <v>298430</v>
      </c>
      <c r="V7" s="10"/>
      <c r="W7" s="6">
        <v>11.159720029559701</v>
      </c>
      <c r="X7" s="10">
        <v>0.46943880542161698</v>
      </c>
      <c r="Y7" s="10">
        <f t="shared" si="6"/>
        <v>8.6994135066132081</v>
      </c>
      <c r="Z7" s="10">
        <f t="shared" si="7"/>
        <v>500510861.66809702</v>
      </c>
      <c r="AA7" s="18">
        <f t="shared" si="8"/>
        <v>500510862</v>
      </c>
      <c r="AB7" s="10"/>
      <c r="AC7" s="6">
        <v>23.897811555981601</v>
      </c>
      <c r="AD7" s="10">
        <v>0.12447206622578599</v>
      </c>
      <c r="AE7" s="10">
        <f t="shared" si="9"/>
        <v>4.9491406797185444</v>
      </c>
      <c r="AF7" s="10">
        <f t="shared" si="10"/>
        <v>88948.920078513765</v>
      </c>
      <c r="AG7" s="18">
        <f t="shared" si="11"/>
        <v>88949</v>
      </c>
      <c r="AH7" s="10"/>
      <c r="AI7" s="6">
        <v>33.298021735523903</v>
      </c>
      <c r="AJ7" s="10">
        <v>0.71979884579574804</v>
      </c>
      <c r="AK7" s="10">
        <f t="shared" si="12"/>
        <v>1.5287205354676052</v>
      </c>
      <c r="AL7" s="10">
        <f t="shared" si="13"/>
        <v>33.784736454967813</v>
      </c>
      <c r="AM7" s="18">
        <f t="shared" si="14"/>
        <v>0</v>
      </c>
      <c r="AN7" s="10"/>
      <c r="AO7" s="6">
        <v>24.522057390054901</v>
      </c>
      <c r="AP7" s="10">
        <v>0.17499200945215801</v>
      </c>
      <c r="AQ7" s="10">
        <f t="shared" si="15"/>
        <v>4.1604688784027664</v>
      </c>
      <c r="AR7" s="10">
        <f t="shared" si="16"/>
        <v>14470.011570945007</v>
      </c>
      <c r="AS7" s="18">
        <f t="shared" si="17"/>
        <v>14470</v>
      </c>
      <c r="AT7" s="10"/>
      <c r="AU7" s="6">
        <v>33.951160637218301</v>
      </c>
      <c r="AV7" s="10">
        <v>0</v>
      </c>
      <c r="AW7" s="10">
        <f t="shared" si="18"/>
        <v>0.35460200819513416</v>
      </c>
      <c r="AX7" s="10">
        <f t="shared" si="19"/>
        <v>2.2625699155518681</v>
      </c>
      <c r="AY7" s="18">
        <f t="shared" si="20"/>
        <v>0</v>
      </c>
      <c r="AZ7" s="10"/>
      <c r="BA7" s="6">
        <v>14.709005627319099</v>
      </c>
      <c r="BB7" s="10">
        <v>4.5929974100179398E-2</v>
      </c>
      <c r="BC7">
        <f t="shared" si="21"/>
        <v>7.4966698618468586</v>
      </c>
      <c r="BD7">
        <f t="shared" si="22"/>
        <v>31381222.768026989</v>
      </c>
      <c r="BE7" s="19">
        <f t="shared" si="23"/>
        <v>31381223</v>
      </c>
    </row>
    <row r="8" spans="1:57" x14ac:dyDescent="0.2">
      <c r="A8" s="20"/>
      <c r="B8" s="3" t="s">
        <v>19</v>
      </c>
      <c r="C8" s="3">
        <v>50</v>
      </c>
      <c r="D8" s="3">
        <v>2</v>
      </c>
      <c r="E8" s="3">
        <v>9</v>
      </c>
      <c r="F8" s="3">
        <v>3</v>
      </c>
      <c r="G8" s="10">
        <f t="shared" si="0"/>
        <v>8.4745762711864412</v>
      </c>
      <c r="H8" s="6">
        <v>2041.412</v>
      </c>
      <c r="I8" s="9">
        <f t="shared" si="1"/>
        <v>2.4492851026642342</v>
      </c>
      <c r="J8" s="9">
        <f t="shared" si="2"/>
        <v>97.550714897335766</v>
      </c>
      <c r="K8" s="3">
        <v>49.8</v>
      </c>
      <c r="L8" s="6">
        <v>17.690230028947902</v>
      </c>
      <c r="M8" s="10">
        <v>0.133506254368914</v>
      </c>
      <c r="N8" s="10"/>
      <c r="O8" s="6">
        <v>14.7911915128623</v>
      </c>
      <c r="P8" s="10">
        <v>2.1465909306669199E-2</v>
      </c>
      <c r="Q8" s="10">
        <f t="shared" si="3"/>
        <v>5.6514469449200924</v>
      </c>
      <c r="R8" s="10"/>
      <c r="S8" s="10"/>
      <c r="T8" s="10">
        <f t="shared" si="4"/>
        <v>448174.29596097051</v>
      </c>
      <c r="U8" s="18">
        <f t="shared" si="5"/>
        <v>448174</v>
      </c>
      <c r="V8" s="10"/>
      <c r="W8" s="6">
        <v>10.5676029625224</v>
      </c>
      <c r="X8" s="10">
        <v>0.34559591664673001</v>
      </c>
      <c r="Y8" s="10">
        <f t="shared" si="6"/>
        <v>8.8704813328742382</v>
      </c>
      <c r="Z8" s="10">
        <f t="shared" si="7"/>
        <v>742132298.24383271</v>
      </c>
      <c r="AA8" s="18">
        <f t="shared" si="8"/>
        <v>742132298</v>
      </c>
      <c r="AB8" s="10"/>
      <c r="AC8" s="6">
        <v>16.475875413420901</v>
      </c>
      <c r="AD8" s="10">
        <v>0.16832941273698501</v>
      </c>
      <c r="AE8" s="10">
        <f t="shared" si="9"/>
        <v>7.2256685438252557</v>
      </c>
      <c r="AF8" s="10">
        <f t="shared" si="10"/>
        <v>16813903.239922844</v>
      </c>
      <c r="AG8" s="18">
        <f t="shared" si="11"/>
        <v>16813903</v>
      </c>
      <c r="AH8" s="10"/>
      <c r="AI8" s="6">
        <v>33.917455044922498</v>
      </c>
      <c r="AJ8" s="10">
        <v>1.67971667215875</v>
      </c>
      <c r="AK8" s="10">
        <f t="shared" si="12"/>
        <v>1.3552875336200876</v>
      </c>
      <c r="AL8" s="10">
        <f t="shared" si="13"/>
        <v>22.66144158519344</v>
      </c>
      <c r="AM8" s="18">
        <f t="shared" si="14"/>
        <v>0</v>
      </c>
      <c r="AN8" s="10"/>
      <c r="AO8" s="6">
        <v>29.9422648317734</v>
      </c>
      <c r="AP8" s="10">
        <v>0.29461329665693398</v>
      </c>
      <c r="AQ8" s="10">
        <f t="shared" si="15"/>
        <v>2.5129894128348331</v>
      </c>
      <c r="AR8" s="10">
        <f t="shared" si="16"/>
        <v>325.82875790103247</v>
      </c>
      <c r="AS8" s="18">
        <f t="shared" si="17"/>
        <v>326</v>
      </c>
      <c r="AT8" s="10"/>
      <c r="AU8" s="6">
        <v>34.1779711486586</v>
      </c>
      <c r="AV8" s="10">
        <v>0</v>
      </c>
      <c r="AW8" s="10">
        <f t="shared" si="18"/>
        <v>0.28519854692209301</v>
      </c>
      <c r="AX8" s="10">
        <f t="shared" si="19"/>
        <v>1.9284063234982436</v>
      </c>
      <c r="AY8" s="18">
        <f t="shared" si="20"/>
        <v>0</v>
      </c>
      <c r="AZ8" s="10"/>
      <c r="BA8" s="6">
        <v>35.070211008444602</v>
      </c>
      <c r="BB8" s="10">
        <v>0</v>
      </c>
      <c r="BC8">
        <f t="shared" si="21"/>
        <v>1.6034121538510557</v>
      </c>
      <c r="BD8">
        <f t="shared" si="22"/>
        <v>40.124732845940429</v>
      </c>
      <c r="BE8" s="19">
        <f t="shared" si="23"/>
        <v>0</v>
      </c>
    </row>
    <row r="9" spans="1:57" x14ac:dyDescent="0.2">
      <c r="A9" s="20"/>
      <c r="B9" s="3" t="s">
        <v>5</v>
      </c>
      <c r="C9" s="3">
        <v>50</v>
      </c>
      <c r="D9" s="3">
        <v>12</v>
      </c>
      <c r="E9" s="3">
        <v>11</v>
      </c>
      <c r="F9" s="3">
        <v>1</v>
      </c>
      <c r="G9" s="10">
        <f t="shared" si="0"/>
        <v>21.311475409836067</v>
      </c>
      <c r="H9" s="6">
        <v>2550.4670000000001</v>
      </c>
      <c r="I9" s="9">
        <f t="shared" si="1"/>
        <v>1.9604252868200216</v>
      </c>
      <c r="J9" s="9">
        <f t="shared" si="2"/>
        <v>98.039574713179974</v>
      </c>
      <c r="K9" s="3">
        <v>50.7</v>
      </c>
      <c r="L9" s="6">
        <v>17.680371737039199</v>
      </c>
      <c r="M9" s="10">
        <v>0.15731147191182601</v>
      </c>
      <c r="N9" s="10"/>
      <c r="O9" s="6">
        <v>24.513740604304498</v>
      </c>
      <c r="P9" s="10">
        <v>9.5498983654623504E-2</v>
      </c>
      <c r="Q9" s="10">
        <f t="shared" si="3"/>
        <v>3.1273551742505008</v>
      </c>
      <c r="R9" s="10"/>
      <c r="S9" s="10"/>
      <c r="T9" s="10">
        <f t="shared" si="4"/>
        <v>1340.7727485158468</v>
      </c>
      <c r="U9" s="18">
        <f t="shared" si="5"/>
        <v>1341</v>
      </c>
      <c r="V9" s="10"/>
      <c r="W9" s="6">
        <v>19.784069814127498</v>
      </c>
      <c r="X9" s="10">
        <v>0.15224141484794401</v>
      </c>
      <c r="Y9" s="10">
        <f t="shared" si="6"/>
        <v>6.2077630329276579</v>
      </c>
      <c r="Z9" s="10">
        <f t="shared" si="7"/>
        <v>1613477.9435808714</v>
      </c>
      <c r="AA9" s="18">
        <f t="shared" si="8"/>
        <v>1613478</v>
      </c>
      <c r="AB9" s="10"/>
      <c r="AC9" s="6">
        <v>24.4703299332133</v>
      </c>
      <c r="AD9" s="10">
        <v>0.51898924080897502</v>
      </c>
      <c r="AE9" s="10">
        <f t="shared" si="9"/>
        <v>4.7735323191174466</v>
      </c>
      <c r="AF9" s="10">
        <f t="shared" si="10"/>
        <v>59365.252469507082</v>
      </c>
      <c r="AG9" s="18">
        <f t="shared" si="11"/>
        <v>59365</v>
      </c>
      <c r="AH9" s="10"/>
      <c r="AI9" s="6">
        <v>35.387818286589599</v>
      </c>
      <c r="AJ9" s="10">
        <v>2.7554211517756499</v>
      </c>
      <c r="AK9" s="10">
        <f t="shared" si="12"/>
        <v>0.94360558668675187</v>
      </c>
      <c r="AL9" s="10">
        <f t="shared" si="13"/>
        <v>8.7822457714965854</v>
      </c>
      <c r="AM9" s="18">
        <f t="shared" si="14"/>
        <v>0</v>
      </c>
      <c r="AN9" s="10"/>
      <c r="AO9" s="6">
        <v>33.694174326866303</v>
      </c>
      <c r="AP9" s="10">
        <v>0</v>
      </c>
      <c r="AQ9" s="10">
        <f t="shared" si="15"/>
        <v>1.3725913900102424</v>
      </c>
      <c r="AR9" s="10">
        <f t="shared" si="16"/>
        <v>23.582583997894389</v>
      </c>
      <c r="AS9" s="18">
        <f t="shared" si="17"/>
        <v>0</v>
      </c>
      <c r="AT9" s="10"/>
      <c r="AU9" s="6">
        <v>40</v>
      </c>
      <c r="AV9" s="10">
        <v>0</v>
      </c>
      <c r="AW9" s="10">
        <f t="shared" si="18"/>
        <v>-1.4963280293757653</v>
      </c>
      <c r="AX9" s="10">
        <f t="shared" si="19"/>
        <v>3.1891281470876803E-2</v>
      </c>
      <c r="AY9" s="18">
        <f t="shared" si="20"/>
        <v>0</v>
      </c>
      <c r="AZ9" s="10"/>
      <c r="BA9" s="6">
        <v>29.869057952357799</v>
      </c>
      <c r="BB9" s="10">
        <v>0.83356475492330995</v>
      </c>
      <c r="BC9">
        <f t="shared" si="21"/>
        <v>3.1088110123421706</v>
      </c>
      <c r="BD9">
        <f t="shared" si="22"/>
        <v>1284.7274760664009</v>
      </c>
      <c r="BE9" s="19">
        <f t="shared" si="23"/>
        <v>1285</v>
      </c>
    </row>
    <row r="10" spans="1:57" x14ac:dyDescent="0.2">
      <c r="A10" s="20"/>
      <c r="B10" s="3" t="s">
        <v>14</v>
      </c>
      <c r="C10" s="3">
        <v>50</v>
      </c>
      <c r="D10" s="3">
        <v>0</v>
      </c>
      <c r="E10" s="3">
        <v>12</v>
      </c>
      <c r="F10" s="3">
        <v>1</v>
      </c>
      <c r="G10" s="10">
        <f t="shared" si="0"/>
        <v>1.6129032258064515</v>
      </c>
      <c r="H10" s="6">
        <v>132.827</v>
      </c>
      <c r="I10" s="9">
        <f t="shared" si="1"/>
        <v>37.64294909920423</v>
      </c>
      <c r="J10" s="9">
        <f t="shared" si="2"/>
        <v>62.35705090079577</v>
      </c>
      <c r="K10" s="3">
        <v>49</v>
      </c>
      <c r="L10" s="6">
        <v>18.8689372014464</v>
      </c>
      <c r="M10" s="10">
        <v>0.19348129361615099</v>
      </c>
      <c r="N10" s="10"/>
      <c r="O10" s="6">
        <v>27.4998766561412</v>
      </c>
      <c r="P10" s="10">
        <v>4.1662658458662703E-2</v>
      </c>
      <c r="Q10" s="10">
        <f t="shared" si="3"/>
        <v>2.3521180051036636</v>
      </c>
      <c r="R10" s="10"/>
      <c r="S10" s="10"/>
      <c r="T10" s="10">
        <f t="shared" si="4"/>
        <v>224.96657947710341</v>
      </c>
      <c r="U10" s="18">
        <f t="shared" si="5"/>
        <v>225</v>
      </c>
      <c r="V10" s="10"/>
      <c r="W10" s="6">
        <v>21.8651795383742</v>
      </c>
      <c r="X10" s="10">
        <v>0.110528496983219</v>
      </c>
      <c r="Y10" s="10">
        <f t="shared" si="6"/>
        <v>5.6065121375280391</v>
      </c>
      <c r="Z10" s="10">
        <f t="shared" si="7"/>
        <v>404121.66862324078</v>
      </c>
      <c r="AA10" s="18">
        <f t="shared" si="8"/>
        <v>404122</v>
      </c>
      <c r="AB10" s="10"/>
      <c r="AC10" s="6">
        <v>26.232364581633199</v>
      </c>
      <c r="AD10" s="10">
        <v>2.3930351820661701E-2</v>
      </c>
      <c r="AE10" s="10">
        <f t="shared" si="9"/>
        <v>4.2330640507842467</v>
      </c>
      <c r="AF10" s="10">
        <f t="shared" si="10"/>
        <v>17102.675308187376</v>
      </c>
      <c r="AG10" s="18">
        <f t="shared" si="11"/>
        <v>17103</v>
      </c>
      <c r="AH10" s="10"/>
      <c r="AI10" s="6">
        <v>32.4791425181647</v>
      </c>
      <c r="AJ10" s="10">
        <v>0.52322519623656605</v>
      </c>
      <c r="AK10" s="10">
        <f t="shared" si="12"/>
        <v>1.7579957111197511</v>
      </c>
      <c r="AL10" s="10">
        <f t="shared" si="13"/>
        <v>57.279037435983959</v>
      </c>
      <c r="AM10" s="18">
        <f t="shared" si="14"/>
        <v>0</v>
      </c>
      <c r="AN10" s="10"/>
      <c r="AO10" s="6">
        <v>36.997870657723901</v>
      </c>
      <c r="AP10" s="10">
        <v>0</v>
      </c>
      <c r="AQ10" s="10">
        <f t="shared" si="15"/>
        <v>0.36842837151249236</v>
      </c>
      <c r="AR10" s="10">
        <f t="shared" si="16"/>
        <v>2.3357608318083622</v>
      </c>
      <c r="AS10" s="18">
        <f t="shared" si="17"/>
        <v>0</v>
      </c>
      <c r="AT10" s="10"/>
      <c r="AU10" s="6">
        <v>35.3395428977216</v>
      </c>
      <c r="AV10" s="10">
        <v>0</v>
      </c>
      <c r="AW10" s="10">
        <f t="shared" si="18"/>
        <v>-7.0239564786291481E-2</v>
      </c>
      <c r="AX10" s="10">
        <f t="shared" si="19"/>
        <v>0.8506686643493151</v>
      </c>
      <c r="AY10" s="18">
        <f t="shared" si="20"/>
        <v>0</v>
      </c>
      <c r="AZ10" s="10"/>
      <c r="BA10" s="6">
        <v>28.6905571938591</v>
      </c>
      <c r="BB10" s="10">
        <v>0.13390982911670299</v>
      </c>
      <c r="BC10">
        <f t="shared" si="21"/>
        <v>3.4499110871608973</v>
      </c>
      <c r="BD10">
        <f t="shared" si="22"/>
        <v>2817.8059845412604</v>
      </c>
      <c r="BE10" s="19">
        <f t="shared" si="23"/>
        <v>2818</v>
      </c>
    </row>
    <row r="11" spans="1:57" x14ac:dyDescent="0.2">
      <c r="A11" s="20"/>
      <c r="B11" s="3" t="s">
        <v>21</v>
      </c>
      <c r="C11" s="3">
        <v>50</v>
      </c>
      <c r="D11" s="3">
        <v>4</v>
      </c>
      <c r="E11" s="3">
        <v>8</v>
      </c>
      <c r="F11" s="3">
        <v>0</v>
      </c>
      <c r="G11" s="10">
        <f t="shared" si="0"/>
        <v>6.8965517241379306</v>
      </c>
      <c r="H11" s="6">
        <v>1493.7560000000001</v>
      </c>
      <c r="I11" s="9">
        <f t="shared" si="1"/>
        <v>3.3472668896392714</v>
      </c>
      <c r="J11" s="9">
        <f t="shared" si="2"/>
        <v>96.652733110360728</v>
      </c>
      <c r="K11" s="3">
        <v>49.1</v>
      </c>
      <c r="L11" s="6">
        <v>19.225123928102601</v>
      </c>
      <c r="M11" s="10">
        <v>0.17997426997871299</v>
      </c>
      <c r="N11" s="10"/>
      <c r="O11" s="6">
        <v>14.205100027598499</v>
      </c>
      <c r="P11" s="10">
        <v>0.423847076668523</v>
      </c>
      <c r="Q11" s="10">
        <f t="shared" si="3"/>
        <v>5.8036034093308508</v>
      </c>
      <c r="R11" s="10"/>
      <c r="S11" s="10"/>
      <c r="T11" s="10">
        <f t="shared" si="4"/>
        <v>636214.27501054725</v>
      </c>
      <c r="U11" s="18">
        <f t="shared" si="5"/>
        <v>636214</v>
      </c>
      <c r="V11" s="10"/>
      <c r="W11" s="6">
        <v>10.4868292838407</v>
      </c>
      <c r="X11" s="10">
        <v>3.48742844644684E-2</v>
      </c>
      <c r="Y11" s="10">
        <f t="shared" si="6"/>
        <v>8.8938175587667363</v>
      </c>
      <c r="Z11" s="10">
        <f t="shared" si="7"/>
        <v>783100603.69501293</v>
      </c>
      <c r="AA11" s="18">
        <f t="shared" si="8"/>
        <v>783100604</v>
      </c>
      <c r="AB11" s="10"/>
      <c r="AC11" s="6">
        <v>13.3060021590797</v>
      </c>
      <c r="AD11" s="10">
        <v>1.8327091796344001E-3</v>
      </c>
      <c r="AE11" s="10">
        <f t="shared" si="9"/>
        <v>8.1979626528802836</v>
      </c>
      <c r="AF11" s="10">
        <f t="shared" si="10"/>
        <v>157747560.89757976</v>
      </c>
      <c r="AG11" s="18">
        <f t="shared" si="11"/>
        <v>157747561</v>
      </c>
      <c r="AH11" s="10"/>
      <c r="AI11" s="6">
        <v>34.774089813787199</v>
      </c>
      <c r="AJ11" s="10">
        <v>0.90933647642218296</v>
      </c>
      <c r="AK11" s="10">
        <f t="shared" si="12"/>
        <v>1.115441310956659</v>
      </c>
      <c r="AL11" s="10">
        <f t="shared" si="13"/>
        <v>13.044916722679673</v>
      </c>
      <c r="AM11" s="18">
        <f t="shared" si="14"/>
        <v>0</v>
      </c>
      <c r="AN11" s="10"/>
      <c r="AO11" s="6">
        <v>34.859513724372803</v>
      </c>
      <c r="AP11" s="10">
        <v>0.74454677893240195</v>
      </c>
      <c r="AQ11" s="10">
        <f t="shared" si="15"/>
        <v>1.0183848862088747</v>
      </c>
      <c r="AR11" s="10">
        <f t="shared" si="16"/>
        <v>10.432415751970986</v>
      </c>
      <c r="AS11" s="18">
        <f t="shared" si="17"/>
        <v>0</v>
      </c>
      <c r="AT11" s="10"/>
      <c r="AU11" s="6">
        <v>33.707201183693499</v>
      </c>
      <c r="AV11" s="10">
        <v>0</v>
      </c>
      <c r="AW11" s="10">
        <f t="shared" si="18"/>
        <v>0.42925300376575903</v>
      </c>
      <c r="AX11" s="10">
        <f t="shared" si="19"/>
        <v>2.6869092829315364</v>
      </c>
      <c r="AY11" s="18">
        <f t="shared" si="20"/>
        <v>0</v>
      </c>
      <c r="AZ11" s="10"/>
      <c r="BA11" s="6">
        <v>40</v>
      </c>
      <c r="BB11" s="10">
        <v>0</v>
      </c>
      <c r="BC11">
        <f t="shared" si="21"/>
        <v>0.17655571635311126</v>
      </c>
      <c r="BD11">
        <f t="shared" si="22"/>
        <v>1.5016050367763709</v>
      </c>
      <c r="BE11" s="19">
        <f t="shared" si="23"/>
        <v>0</v>
      </c>
    </row>
    <row r="12" spans="1:57" x14ac:dyDescent="0.2">
      <c r="A12" s="20"/>
      <c r="B12" s="3" t="s">
        <v>18</v>
      </c>
      <c r="C12" s="3">
        <v>50</v>
      </c>
      <c r="D12" s="3">
        <v>11</v>
      </c>
      <c r="E12" s="3">
        <v>8</v>
      </c>
      <c r="F12" s="3">
        <v>4</v>
      </c>
      <c r="G12" s="10">
        <f t="shared" si="0"/>
        <v>25.862068965517242</v>
      </c>
      <c r="H12" s="6">
        <v>2432.6849999999999</v>
      </c>
      <c r="I12" s="9">
        <f t="shared" si="1"/>
        <v>2.0553421425297564</v>
      </c>
      <c r="J12" s="9">
        <f t="shared" si="2"/>
        <v>97.944657857470247</v>
      </c>
      <c r="K12" s="3">
        <v>49.9</v>
      </c>
      <c r="L12" s="6">
        <v>18.937896946832701</v>
      </c>
      <c r="M12" s="10">
        <v>0.248183073673446</v>
      </c>
      <c r="N12" s="10"/>
      <c r="O12" s="6">
        <v>18.778912341047</v>
      </c>
      <c r="P12" s="10">
        <v>5.55309754780327E-2</v>
      </c>
      <c r="Q12" s="10">
        <f t="shared" si="3"/>
        <v>4.6161862091313379</v>
      </c>
      <c r="R12" s="10"/>
      <c r="S12" s="10"/>
      <c r="T12" s="10">
        <f t="shared" si="4"/>
        <v>41322.46391882054</v>
      </c>
      <c r="U12" s="18">
        <f t="shared" si="5"/>
        <v>41322</v>
      </c>
      <c r="V12" s="10"/>
      <c r="W12" s="6">
        <v>10.247974343979701</v>
      </c>
      <c r="X12" s="10">
        <v>0.47866019099121399</v>
      </c>
      <c r="Y12" s="10">
        <f t="shared" si="6"/>
        <v>8.9628248507844752</v>
      </c>
      <c r="Z12" s="10">
        <f t="shared" si="7"/>
        <v>917962311.31808281</v>
      </c>
      <c r="AA12" s="18">
        <f t="shared" si="8"/>
        <v>917962311</v>
      </c>
      <c r="AB12" s="10"/>
      <c r="AC12" s="6">
        <v>11.896110393717899</v>
      </c>
      <c r="AD12" s="10">
        <v>0.11267169070744799</v>
      </c>
      <c r="AE12" s="10">
        <f t="shared" si="9"/>
        <v>8.6304182584755846</v>
      </c>
      <c r="AF12" s="10">
        <f t="shared" si="10"/>
        <v>426990545.07639527</v>
      </c>
      <c r="AG12" s="18">
        <f t="shared" si="11"/>
        <v>426990545</v>
      </c>
      <c r="AH12" s="10"/>
      <c r="AI12" s="6">
        <v>33.4722157461159</v>
      </c>
      <c r="AJ12" s="10">
        <v>0.499403098044571</v>
      </c>
      <c r="AK12" s="10">
        <f t="shared" si="12"/>
        <v>1.4799485535569781</v>
      </c>
      <c r="AL12" s="10">
        <f t="shared" si="13"/>
        <v>30.195939986748265</v>
      </c>
      <c r="AM12" s="18">
        <f t="shared" si="14"/>
        <v>0</v>
      </c>
      <c r="AN12" s="10"/>
      <c r="AO12" s="6">
        <v>25.625676017932399</v>
      </c>
      <c r="AP12" s="10">
        <v>0.36821135053473802</v>
      </c>
      <c r="AQ12" s="10">
        <f t="shared" si="15"/>
        <v>3.8250224869506386</v>
      </c>
      <c r="AR12" s="10">
        <f t="shared" si="16"/>
        <v>6683.7852405431604</v>
      </c>
      <c r="AS12" s="18">
        <f t="shared" si="17"/>
        <v>6684</v>
      </c>
      <c r="AT12" s="10"/>
      <c r="AU12" s="6">
        <v>33.626846478087302</v>
      </c>
      <c r="AV12" s="10">
        <v>0</v>
      </c>
      <c r="AW12" s="10">
        <f t="shared" si="18"/>
        <v>0.45384134697450973</v>
      </c>
      <c r="AX12" s="10">
        <f t="shared" si="19"/>
        <v>2.8434221811894158</v>
      </c>
      <c r="AY12" s="18">
        <f t="shared" si="20"/>
        <v>0</v>
      </c>
      <c r="AZ12" s="10"/>
      <c r="BA12" s="6">
        <v>33.224202916264197</v>
      </c>
      <c r="BB12" s="10">
        <v>0</v>
      </c>
      <c r="BC12">
        <f t="shared" si="21"/>
        <v>2.1377126146847476</v>
      </c>
      <c r="BD12">
        <f t="shared" si="22"/>
        <v>137.31330321643102</v>
      </c>
      <c r="BE12" s="19">
        <f t="shared" si="23"/>
        <v>0</v>
      </c>
    </row>
    <row r="13" spans="1:57" x14ac:dyDescent="0.2">
      <c r="A13" s="20"/>
      <c r="B13" s="3" t="s">
        <v>2</v>
      </c>
      <c r="C13" s="3">
        <v>50</v>
      </c>
      <c r="D13" s="3">
        <v>4</v>
      </c>
      <c r="E13" s="3">
        <v>11</v>
      </c>
      <c r="F13" s="3">
        <v>1</v>
      </c>
      <c r="G13" s="10">
        <f t="shared" si="0"/>
        <v>8.1967213114754092</v>
      </c>
      <c r="H13" s="6">
        <v>2317.9630000000002</v>
      </c>
      <c r="I13" s="9">
        <f t="shared" si="1"/>
        <v>2.1570663552438067</v>
      </c>
      <c r="J13" s="9">
        <f t="shared" si="2"/>
        <v>97.842933644756187</v>
      </c>
      <c r="K13" s="3">
        <v>51</v>
      </c>
      <c r="L13" s="6">
        <v>18.932763801455501</v>
      </c>
      <c r="M13" s="10">
        <v>0.23100919554810101</v>
      </c>
      <c r="N13" s="10"/>
      <c r="O13" s="6">
        <v>17.196813618917201</v>
      </c>
      <c r="P13" s="10">
        <v>0.27547305089700902</v>
      </c>
      <c r="Q13" s="10">
        <f t="shared" si="3"/>
        <v>5.0269182432261488</v>
      </c>
      <c r="R13" s="10"/>
      <c r="S13" s="10"/>
      <c r="T13" s="10">
        <f t="shared" si="4"/>
        <v>106394.27101034884</v>
      </c>
      <c r="U13" s="18">
        <f t="shared" si="5"/>
        <v>106394</v>
      </c>
      <c r="V13" s="10"/>
      <c r="W13" s="6">
        <v>12.3885483860855</v>
      </c>
      <c r="X13" s="10">
        <v>0.112803010860374</v>
      </c>
      <c r="Y13" s="10">
        <f t="shared" si="6"/>
        <v>8.3443941911751374</v>
      </c>
      <c r="Z13" s="10">
        <f t="shared" si="7"/>
        <v>221000975.75780782</v>
      </c>
      <c r="AA13" s="18">
        <f t="shared" si="8"/>
        <v>221000976</v>
      </c>
      <c r="AB13" s="10"/>
      <c r="AC13" s="6">
        <v>14.8786731891306</v>
      </c>
      <c r="AD13" s="10">
        <v>8.9815821564792703E-2</v>
      </c>
      <c r="AE13" s="10">
        <f t="shared" si="9"/>
        <v>7.7155778206457883</v>
      </c>
      <c r="AF13" s="10">
        <f t="shared" si="10"/>
        <v>51949075.201862819</v>
      </c>
      <c r="AG13" s="18">
        <f t="shared" si="11"/>
        <v>51949075</v>
      </c>
      <c r="AH13" s="10"/>
      <c r="AI13" s="6">
        <v>34.185664206770497</v>
      </c>
      <c r="AJ13" s="10">
        <v>0.21157839361373301</v>
      </c>
      <c r="AK13" s="10">
        <f t="shared" si="12"/>
        <v>1.2801925728607644</v>
      </c>
      <c r="AL13" s="10">
        <f t="shared" si="13"/>
        <v>19.063058159377317</v>
      </c>
      <c r="AM13" s="18">
        <f t="shared" si="14"/>
        <v>0</v>
      </c>
      <c r="AN13" s="10"/>
      <c r="AO13" s="6">
        <v>36.021227125311299</v>
      </c>
      <c r="AP13" s="10">
        <v>0.68613025956970197</v>
      </c>
      <c r="AQ13" s="10">
        <f t="shared" si="15"/>
        <v>0.66528050902392155</v>
      </c>
      <c r="AR13" s="10">
        <f t="shared" si="16"/>
        <v>4.6267976787297629</v>
      </c>
      <c r="AS13" s="18">
        <f t="shared" si="17"/>
        <v>0</v>
      </c>
      <c r="AT13" s="10"/>
      <c r="AU13" s="6">
        <v>40</v>
      </c>
      <c r="AV13" s="10">
        <v>0</v>
      </c>
      <c r="AW13" s="10">
        <f t="shared" si="18"/>
        <v>-1.4963280293757653</v>
      </c>
      <c r="AX13" s="10">
        <f t="shared" si="19"/>
        <v>3.1891281470876803E-2</v>
      </c>
      <c r="AY13" s="18">
        <f t="shared" si="20"/>
        <v>0</v>
      </c>
      <c r="AZ13" s="10"/>
      <c r="BA13" s="6">
        <v>37.066992619222802</v>
      </c>
      <c r="BB13" s="10">
        <v>0</v>
      </c>
      <c r="BC13">
        <f t="shared" si="21"/>
        <v>1.0254724691106216</v>
      </c>
      <c r="BD13">
        <f t="shared" si="22"/>
        <v>10.604067147106724</v>
      </c>
      <c r="BE13" s="19">
        <f t="shared" si="23"/>
        <v>0</v>
      </c>
    </row>
    <row r="14" spans="1:57" x14ac:dyDescent="0.2">
      <c r="A14" s="20"/>
      <c r="B14" s="3" t="s">
        <v>7</v>
      </c>
      <c r="C14" s="3">
        <v>50</v>
      </c>
      <c r="D14" s="3">
        <v>4</v>
      </c>
      <c r="E14" s="3">
        <v>10</v>
      </c>
      <c r="F14" s="3">
        <v>0</v>
      </c>
      <c r="G14" s="10">
        <f t="shared" si="0"/>
        <v>6.666666666666667</v>
      </c>
      <c r="H14" s="6">
        <v>379.67500000000001</v>
      </c>
      <c r="I14" s="9">
        <f t="shared" si="1"/>
        <v>13.169157832356621</v>
      </c>
      <c r="J14" s="9">
        <f t="shared" si="2"/>
        <v>86.830842167643382</v>
      </c>
      <c r="K14" s="3">
        <v>49.2</v>
      </c>
      <c r="L14" s="6">
        <v>18.754062185978199</v>
      </c>
      <c r="M14" s="10">
        <v>0.167609105836522</v>
      </c>
      <c r="N14" s="10"/>
      <c r="O14" s="6">
        <v>27.496732669530601</v>
      </c>
      <c r="P14" s="10">
        <v>5.5015964904014999E-3</v>
      </c>
      <c r="Q14" s="10">
        <f t="shared" si="3"/>
        <v>2.3529342221940861</v>
      </c>
      <c r="R14" s="10"/>
      <c r="S14" s="10"/>
      <c r="T14" s="10">
        <f t="shared" si="4"/>
        <v>225.38978132007102</v>
      </c>
      <c r="U14" s="18">
        <f t="shared" si="5"/>
        <v>225</v>
      </c>
      <c r="V14" s="10"/>
      <c r="W14" s="6">
        <v>9.0674175179468293</v>
      </c>
      <c r="X14" s="10">
        <v>0.35722845469140602</v>
      </c>
      <c r="Y14" s="10">
        <f t="shared" si="6"/>
        <v>9.3038980966842431</v>
      </c>
      <c r="Z14" s="10">
        <f t="shared" si="7"/>
        <v>2013251802.9082289</v>
      </c>
      <c r="AA14" s="18">
        <f t="shared" si="8"/>
        <v>2013251803</v>
      </c>
      <c r="AB14" s="10"/>
      <c r="AC14" s="6">
        <v>10.6026898520103</v>
      </c>
      <c r="AD14" s="10">
        <v>0.27036917433469099</v>
      </c>
      <c r="AE14" s="10">
        <f t="shared" si="9"/>
        <v>9.0271486865804853</v>
      </c>
      <c r="AF14" s="10">
        <f t="shared" si="10"/>
        <v>1064507404.3292247</v>
      </c>
      <c r="AG14" s="18">
        <f t="shared" si="11"/>
        <v>1064507404</v>
      </c>
      <c r="AH14" s="10"/>
      <c r="AI14" s="6">
        <v>33.869404344427302</v>
      </c>
      <c r="AJ14" s="10">
        <v>0</v>
      </c>
      <c r="AK14" s="10">
        <f t="shared" si="12"/>
        <v>1.3687410839883247</v>
      </c>
      <c r="AL14" s="10">
        <f t="shared" si="13"/>
        <v>23.374432952408888</v>
      </c>
      <c r="AM14" s="18">
        <f t="shared" si="14"/>
        <v>0</v>
      </c>
      <c r="AN14" s="10"/>
      <c r="AO14" s="6">
        <v>37.681169880176</v>
      </c>
      <c r="AP14" s="10">
        <v>0</v>
      </c>
      <c r="AQ14" s="10">
        <f t="shared" si="15"/>
        <v>0.16073863824437709</v>
      </c>
      <c r="AR14" s="10">
        <f t="shared" si="16"/>
        <v>1.4479002338133198</v>
      </c>
      <c r="AS14" s="18">
        <f t="shared" si="17"/>
        <v>0</v>
      </c>
      <c r="AT14" s="10"/>
      <c r="AU14" s="6">
        <v>40</v>
      </c>
      <c r="AV14" s="10">
        <v>0</v>
      </c>
      <c r="AW14" s="10">
        <f t="shared" si="18"/>
        <v>-1.4963280293757653</v>
      </c>
      <c r="AX14" s="10">
        <f t="shared" si="19"/>
        <v>3.1891281470876803E-2</v>
      </c>
      <c r="AY14" s="18">
        <f t="shared" si="20"/>
        <v>0</v>
      </c>
      <c r="AZ14" s="10"/>
      <c r="BA14" s="6">
        <v>32.264927999255299</v>
      </c>
      <c r="BB14" s="10">
        <v>0.82455694480549602</v>
      </c>
      <c r="BC14">
        <f t="shared" si="21"/>
        <v>2.4153609264094644</v>
      </c>
      <c r="BD14">
        <f t="shared" si="22"/>
        <v>260.23213597456851</v>
      </c>
      <c r="BE14" s="19">
        <f t="shared" si="23"/>
        <v>0</v>
      </c>
    </row>
    <row r="15" spans="1:57" x14ac:dyDescent="0.2">
      <c r="A15" s="20"/>
      <c r="B15" s="3" t="s">
        <v>1</v>
      </c>
      <c r="C15" s="3">
        <v>50</v>
      </c>
      <c r="D15" s="3">
        <v>0</v>
      </c>
      <c r="E15" s="3">
        <v>12</v>
      </c>
      <c r="F15" s="3">
        <v>2</v>
      </c>
      <c r="G15" s="10">
        <f t="shared" si="0"/>
        <v>3.225806451612903</v>
      </c>
      <c r="H15" s="6">
        <v>2232.14</v>
      </c>
      <c r="I15" s="9">
        <f t="shared" si="1"/>
        <v>2.2400028672036703</v>
      </c>
      <c r="J15" s="9">
        <f t="shared" si="2"/>
        <v>97.759997132796329</v>
      </c>
      <c r="K15" s="3">
        <v>49</v>
      </c>
      <c r="L15" s="6">
        <v>18.630501433283101</v>
      </c>
      <c r="M15" s="10">
        <v>0.105750624809637</v>
      </c>
      <c r="N15" s="10"/>
      <c r="O15" s="6">
        <v>27.011408662657502</v>
      </c>
      <c r="P15" s="10">
        <v>0.11207515797901001</v>
      </c>
      <c r="Q15" s="10">
        <f t="shared" si="3"/>
        <v>2.4789302259514785</v>
      </c>
      <c r="R15" s="10"/>
      <c r="S15" s="10"/>
      <c r="T15" s="10">
        <f t="shared" si="4"/>
        <v>301.25219914609255</v>
      </c>
      <c r="U15" s="18">
        <f t="shared" si="5"/>
        <v>301</v>
      </c>
      <c r="V15" s="10"/>
      <c r="W15" s="6">
        <v>23.385097902762102</v>
      </c>
      <c r="X15" s="10">
        <v>0.135596793290335</v>
      </c>
      <c r="Y15" s="10">
        <f t="shared" si="6"/>
        <v>5.1673943597023948</v>
      </c>
      <c r="Z15" s="10">
        <f t="shared" si="7"/>
        <v>147026.0737192755</v>
      </c>
      <c r="AA15" s="18">
        <f t="shared" si="8"/>
        <v>147026</v>
      </c>
      <c r="AB15" s="10"/>
      <c r="AC15" s="6">
        <v>16.481591776306601</v>
      </c>
      <c r="AD15" s="10">
        <v>0.162456064706823</v>
      </c>
      <c r="AE15" s="10">
        <f t="shared" si="9"/>
        <v>7.2239151658466962</v>
      </c>
      <c r="AF15" s="10">
        <f t="shared" si="10"/>
        <v>16746157.282280339</v>
      </c>
      <c r="AG15" s="18">
        <f t="shared" si="11"/>
        <v>16746157</v>
      </c>
      <c r="AH15" s="10"/>
      <c r="AI15" s="6">
        <v>40</v>
      </c>
      <c r="AJ15" s="10">
        <v>0</v>
      </c>
      <c r="AK15" s="10">
        <f t="shared" si="12"/>
        <v>-0.34774330832119982</v>
      </c>
      <c r="AL15" s="10">
        <f t="shared" si="13"/>
        <v>0.44901070128418707</v>
      </c>
      <c r="AM15" s="18">
        <f t="shared" si="14"/>
        <v>0</v>
      </c>
      <c r="AN15" s="10"/>
      <c r="AO15" s="6">
        <v>40</v>
      </c>
      <c r="AP15" s="10">
        <v>0</v>
      </c>
      <c r="AQ15" s="10">
        <f t="shared" si="15"/>
        <v>-0.54407294832826725</v>
      </c>
      <c r="AR15" s="10">
        <f t="shared" si="16"/>
        <v>0.28571105949632353</v>
      </c>
      <c r="AS15" s="18">
        <f t="shared" si="17"/>
        <v>0</v>
      </c>
      <c r="AT15" s="10"/>
      <c r="AU15" s="6">
        <v>40</v>
      </c>
      <c r="AV15" s="10">
        <v>0</v>
      </c>
      <c r="AW15" s="10">
        <f t="shared" si="18"/>
        <v>-1.4963280293757653</v>
      </c>
      <c r="AX15" s="10">
        <f t="shared" si="19"/>
        <v>3.1891281470876803E-2</v>
      </c>
      <c r="AY15" s="18">
        <f t="shared" si="20"/>
        <v>0</v>
      </c>
      <c r="AZ15" s="10"/>
      <c r="BA15" s="6">
        <v>15.6616295045729</v>
      </c>
      <c r="BB15" s="10">
        <v>8.2528839079272203E-3</v>
      </c>
      <c r="BC15">
        <f t="shared" si="21"/>
        <v>7.2209465978081324</v>
      </c>
      <c r="BD15">
        <f t="shared" si="22"/>
        <v>16632081.245840164</v>
      </c>
      <c r="BE15" s="19">
        <f t="shared" si="23"/>
        <v>16632081</v>
      </c>
    </row>
    <row r="16" spans="1:57" x14ac:dyDescent="0.2">
      <c r="A16" s="20"/>
      <c r="B16" s="3" t="s">
        <v>9</v>
      </c>
      <c r="C16" s="3">
        <v>50</v>
      </c>
      <c r="D16" s="3">
        <v>5</v>
      </c>
      <c r="E16" s="3">
        <v>8</v>
      </c>
      <c r="F16" s="3">
        <v>2</v>
      </c>
      <c r="G16" s="10">
        <f t="shared" si="0"/>
        <v>12.068965517241379</v>
      </c>
      <c r="H16" s="6">
        <v>2921.1610000000001</v>
      </c>
      <c r="I16" s="9">
        <f t="shared" si="1"/>
        <v>1.711648211105105</v>
      </c>
      <c r="J16" s="9">
        <f t="shared" si="2"/>
        <v>98.2883517888949</v>
      </c>
      <c r="K16" s="3">
        <v>49.6</v>
      </c>
      <c r="L16" s="6">
        <v>18.697678527449199</v>
      </c>
      <c r="M16" s="10">
        <v>0.35510480409724798</v>
      </c>
      <c r="N16" s="10"/>
      <c r="O16" s="6">
        <v>11.7656907168355</v>
      </c>
      <c r="P16" s="10">
        <v>4.6044471516507902E-2</v>
      </c>
      <c r="Q16" s="10">
        <f t="shared" si="3"/>
        <v>6.4369036795255594</v>
      </c>
      <c r="R16" s="10"/>
      <c r="S16" s="10"/>
      <c r="T16" s="10">
        <f t="shared" si="4"/>
        <v>2734662.1490223329</v>
      </c>
      <c r="U16" s="18">
        <f t="shared" si="5"/>
        <v>2734662</v>
      </c>
      <c r="V16" s="10"/>
      <c r="W16" s="6">
        <v>9.3200811100500296</v>
      </c>
      <c r="X16" s="10">
        <v>0.31159196513682302</v>
      </c>
      <c r="Y16" s="10">
        <f t="shared" si="6"/>
        <v>9.2309013636350414</v>
      </c>
      <c r="Z16" s="10">
        <f t="shared" si="7"/>
        <v>1701771960.395196</v>
      </c>
      <c r="AA16" s="18">
        <f t="shared" si="8"/>
        <v>1701771960</v>
      </c>
      <c r="AB16" s="10"/>
      <c r="AC16" s="6">
        <v>12.333239376583601</v>
      </c>
      <c r="AD16" s="10">
        <v>0.42845890800498798</v>
      </c>
      <c r="AE16" s="10">
        <f t="shared" si="9"/>
        <v>8.4963378392173485</v>
      </c>
      <c r="AF16" s="10">
        <f t="shared" si="10"/>
        <v>313572406.66648334</v>
      </c>
      <c r="AG16" s="18">
        <f t="shared" si="11"/>
        <v>313572407</v>
      </c>
      <c r="AH16" s="10"/>
      <c r="AI16" s="6">
        <v>34.384742898024001</v>
      </c>
      <c r="AJ16" s="10">
        <v>1.3810714531349</v>
      </c>
      <c r="AK16" s="10">
        <f t="shared" si="12"/>
        <v>1.22445321479897</v>
      </c>
      <c r="AL16" s="10">
        <f t="shared" si="13"/>
        <v>16.766917012091017</v>
      </c>
      <c r="AM16" s="18">
        <f t="shared" si="14"/>
        <v>0</v>
      </c>
      <c r="AN16" s="10"/>
      <c r="AO16" s="6">
        <v>26.566068574327801</v>
      </c>
      <c r="AP16" s="10">
        <v>0.109434774933981</v>
      </c>
      <c r="AQ16" s="10">
        <f t="shared" si="15"/>
        <v>3.5391888831830394</v>
      </c>
      <c r="AR16" s="10">
        <f t="shared" si="16"/>
        <v>3460.8986636533382</v>
      </c>
      <c r="AS16" s="18">
        <f t="shared" si="17"/>
        <v>3461</v>
      </c>
      <c r="AT16" s="10"/>
      <c r="AU16" s="6">
        <v>32.392884959694101</v>
      </c>
      <c r="AV16" s="10">
        <v>0.425251094274258</v>
      </c>
      <c r="AW16" s="10">
        <f t="shared" si="18"/>
        <v>0.83143055088919793</v>
      </c>
      <c r="AX16" s="10">
        <f t="shared" si="19"/>
        <v>6.7831364100340705</v>
      </c>
      <c r="AY16" s="18">
        <f t="shared" si="20"/>
        <v>0</v>
      </c>
      <c r="AZ16" s="10"/>
      <c r="BA16" s="6">
        <v>40</v>
      </c>
      <c r="BB16" s="10">
        <v>0</v>
      </c>
      <c r="BC16">
        <f t="shared" si="21"/>
        <v>0.17655571635311126</v>
      </c>
      <c r="BD16">
        <f t="shared" si="22"/>
        <v>1.5016050367763709</v>
      </c>
      <c r="BE16" s="19">
        <f t="shared" si="23"/>
        <v>0</v>
      </c>
    </row>
    <row r="17" spans="1:57" x14ac:dyDescent="0.2">
      <c r="A17" s="20"/>
      <c r="B17" s="3" t="s">
        <v>8</v>
      </c>
      <c r="C17" s="3">
        <v>50</v>
      </c>
      <c r="D17" s="3">
        <v>1</v>
      </c>
      <c r="E17" s="3">
        <v>10</v>
      </c>
      <c r="F17" s="3">
        <v>1</v>
      </c>
      <c r="G17" s="10">
        <f t="shared" si="0"/>
        <v>3.3333333333333335</v>
      </c>
      <c r="H17" s="6">
        <v>1897.672</v>
      </c>
      <c r="I17" s="9">
        <f t="shared" si="1"/>
        <v>2.6348072796563367</v>
      </c>
      <c r="J17" s="9">
        <f t="shared" si="2"/>
        <v>97.365192720343657</v>
      </c>
      <c r="K17" s="3">
        <v>50.4</v>
      </c>
      <c r="L17" s="6">
        <v>18.863189040621201</v>
      </c>
      <c r="M17" s="10">
        <v>0.13213328686885401</v>
      </c>
      <c r="N17" s="10"/>
      <c r="O17" s="6">
        <v>16.247950599261799</v>
      </c>
      <c r="P17" s="10">
        <v>9.6093991569486795E-2</v>
      </c>
      <c r="Q17" s="10">
        <f t="shared" si="3"/>
        <v>5.2732546018168183</v>
      </c>
      <c r="R17" s="10"/>
      <c r="S17" s="10"/>
      <c r="T17" s="10">
        <f t="shared" si="4"/>
        <v>187609.40315125333</v>
      </c>
      <c r="U17" s="18">
        <f t="shared" si="5"/>
        <v>187609</v>
      </c>
      <c r="V17" s="10"/>
      <c r="W17" s="6">
        <v>13.7196419190561</v>
      </c>
      <c r="X17" s="10">
        <v>0.30818821663405899</v>
      </c>
      <c r="Y17" s="10">
        <f t="shared" si="6"/>
        <v>7.9598295671984225</v>
      </c>
      <c r="Z17" s="10">
        <f t="shared" si="7"/>
        <v>91165300.36627762</v>
      </c>
      <c r="AA17" s="18">
        <f t="shared" si="8"/>
        <v>91165300</v>
      </c>
      <c r="AB17" s="10"/>
      <c r="AC17" s="6">
        <v>24.2818619850751</v>
      </c>
      <c r="AD17" s="10">
        <v>8.5022855910503806E-2</v>
      </c>
      <c r="AE17" s="10">
        <f t="shared" si="9"/>
        <v>4.8313410266010983</v>
      </c>
      <c r="AF17" s="10">
        <f t="shared" si="10"/>
        <v>67817.382967749974</v>
      </c>
      <c r="AG17" s="18">
        <f t="shared" si="11"/>
        <v>67817</v>
      </c>
      <c r="AH17" s="10"/>
      <c r="AI17" s="6">
        <v>34.373789876354799</v>
      </c>
      <c r="AJ17" s="10">
        <v>0</v>
      </c>
      <c r="AK17" s="10">
        <f t="shared" si="12"/>
        <v>1.2275199136648012</v>
      </c>
      <c r="AL17" s="10">
        <f t="shared" si="13"/>
        <v>16.8857328370663</v>
      </c>
      <c r="AM17" s="18">
        <f t="shared" si="14"/>
        <v>0</v>
      </c>
      <c r="AN17" s="10"/>
      <c r="AO17" s="6">
        <v>40</v>
      </c>
      <c r="AP17" s="10">
        <v>0</v>
      </c>
      <c r="AQ17" s="10">
        <f t="shared" si="15"/>
        <v>-0.54407294832826725</v>
      </c>
      <c r="AR17" s="10">
        <f t="shared" si="16"/>
        <v>0.28571105949632353</v>
      </c>
      <c r="AS17" s="18">
        <f t="shared" si="17"/>
        <v>0</v>
      </c>
      <c r="AT17" s="10"/>
      <c r="AU17" s="6">
        <v>40</v>
      </c>
      <c r="AV17" s="10">
        <v>0</v>
      </c>
      <c r="AW17" s="10">
        <f t="shared" si="18"/>
        <v>-1.4963280293757653</v>
      </c>
      <c r="AX17" s="10">
        <f t="shared" si="19"/>
        <v>3.1891281470876803E-2</v>
      </c>
      <c r="AY17" s="18">
        <f t="shared" si="20"/>
        <v>0</v>
      </c>
      <c r="AZ17" s="10"/>
      <c r="BA17" s="6">
        <v>15.286500638676999</v>
      </c>
      <c r="BB17" s="10">
        <v>5.6242243463579603E-2</v>
      </c>
      <c r="BC17">
        <f t="shared" si="21"/>
        <v>7.3295222464031839</v>
      </c>
      <c r="BD17">
        <f t="shared" si="22"/>
        <v>21356114.783127569</v>
      </c>
      <c r="BE17" s="19">
        <f t="shared" si="23"/>
        <v>21356115</v>
      </c>
    </row>
    <row r="18" spans="1:57" x14ac:dyDescent="0.2">
      <c r="A18" s="20"/>
      <c r="B18" s="3" t="s">
        <v>3</v>
      </c>
      <c r="C18" s="3">
        <v>50</v>
      </c>
      <c r="D18" s="3">
        <v>2</v>
      </c>
      <c r="E18" s="3">
        <v>12</v>
      </c>
      <c r="F18" s="3">
        <v>0</v>
      </c>
      <c r="G18" s="10">
        <f t="shared" si="0"/>
        <v>3.225806451612903</v>
      </c>
      <c r="H18" s="6">
        <v>2449.79</v>
      </c>
      <c r="I18" s="9">
        <f t="shared" si="1"/>
        <v>2.040991268639353</v>
      </c>
      <c r="J18" s="9">
        <f t="shared" si="2"/>
        <v>97.95900873136064</v>
      </c>
      <c r="K18" s="3">
        <v>50.1</v>
      </c>
      <c r="L18" s="6">
        <v>17.940839920617801</v>
      </c>
      <c r="M18" s="10">
        <v>2.2141488022409599E-2</v>
      </c>
      <c r="N18" s="10"/>
      <c r="O18" s="6">
        <v>27.927917442847502</v>
      </c>
      <c r="P18" s="10">
        <v>0.121507334315804</v>
      </c>
      <c r="Q18" s="10">
        <f t="shared" si="3"/>
        <v>2.2409934206891404</v>
      </c>
      <c r="R18" s="10"/>
      <c r="S18" s="10"/>
      <c r="T18" s="10">
        <f t="shared" si="4"/>
        <v>174.17804862221936</v>
      </c>
      <c r="U18" s="18">
        <f t="shared" si="5"/>
        <v>174</v>
      </c>
      <c r="V18" s="10"/>
      <c r="W18" s="6">
        <v>10.011869706875</v>
      </c>
      <c r="X18" s="10">
        <v>0.27777080335411197</v>
      </c>
      <c r="Y18" s="10">
        <f t="shared" si="6"/>
        <v>9.0310375561566456</v>
      </c>
      <c r="Z18" s="10">
        <f t="shared" si="7"/>
        <v>1074082290.9301829</v>
      </c>
      <c r="AA18" s="18">
        <f t="shared" si="8"/>
        <v>1074082291</v>
      </c>
      <c r="AB18" s="10"/>
      <c r="AC18" s="6">
        <v>22.953241868231199</v>
      </c>
      <c r="AD18" s="10">
        <v>0.29119918689297403</v>
      </c>
      <c r="AE18" s="10">
        <f t="shared" si="9"/>
        <v>5.2388682080144777</v>
      </c>
      <c r="AF18" s="10">
        <f t="shared" si="10"/>
        <v>173327.79334967959</v>
      </c>
      <c r="AG18" s="18">
        <f t="shared" si="11"/>
        <v>173328</v>
      </c>
      <c r="AH18" s="10"/>
      <c r="AI18" s="6">
        <v>33.7643268753773</v>
      </c>
      <c r="AJ18" s="10">
        <v>0.77764994902434503</v>
      </c>
      <c r="AK18" s="10">
        <f t="shared" si="12"/>
        <v>1.3981613631489256</v>
      </c>
      <c r="AL18" s="10">
        <f t="shared" si="13"/>
        <v>25.012745435787597</v>
      </c>
      <c r="AM18" s="18">
        <f t="shared" si="14"/>
        <v>0</v>
      </c>
      <c r="AN18" s="10"/>
      <c r="AO18" s="6">
        <v>40</v>
      </c>
      <c r="AP18" s="10">
        <v>0</v>
      </c>
      <c r="AQ18" s="10">
        <f t="shared" si="15"/>
        <v>-0.54407294832826725</v>
      </c>
      <c r="AR18" s="10">
        <f t="shared" si="16"/>
        <v>0.28571105949632353</v>
      </c>
      <c r="AS18" s="18">
        <f t="shared" si="17"/>
        <v>0</v>
      </c>
      <c r="AT18" s="10"/>
      <c r="AU18" s="6">
        <v>40</v>
      </c>
      <c r="AV18" s="10">
        <v>0</v>
      </c>
      <c r="AW18" s="10">
        <f t="shared" si="18"/>
        <v>-1.4963280293757653</v>
      </c>
      <c r="AX18" s="10">
        <f t="shared" si="19"/>
        <v>3.1891281470876803E-2</v>
      </c>
      <c r="AY18" s="18">
        <f t="shared" si="20"/>
        <v>0</v>
      </c>
      <c r="AZ18" s="10"/>
      <c r="BA18" s="6">
        <v>33.824983203530401</v>
      </c>
      <c r="BB18" s="10">
        <v>0</v>
      </c>
      <c r="BC18">
        <f t="shared" si="21"/>
        <v>1.9638254114239069</v>
      </c>
      <c r="BD18">
        <f t="shared" si="22"/>
        <v>92.007962074062448</v>
      </c>
      <c r="BE18" s="19">
        <f t="shared" si="23"/>
        <v>0</v>
      </c>
    </row>
    <row r="19" spans="1:57" x14ac:dyDescent="0.2">
      <c r="A19" s="20"/>
      <c r="B19" s="3" t="s">
        <v>89</v>
      </c>
      <c r="C19" s="3">
        <v>50</v>
      </c>
      <c r="D19" s="3">
        <v>2</v>
      </c>
      <c r="E19" s="3">
        <v>10</v>
      </c>
      <c r="F19" s="3">
        <v>0</v>
      </c>
      <c r="G19" s="10">
        <f t="shared" si="0"/>
        <v>3.3333333333333335</v>
      </c>
      <c r="H19" s="6">
        <v>536.00800000000004</v>
      </c>
      <c r="I19" s="9">
        <f t="shared" si="1"/>
        <v>9.3282189818062413</v>
      </c>
      <c r="J19" s="9">
        <f t="shared" si="2"/>
        <v>90.671781018193755</v>
      </c>
      <c r="K19" s="3">
        <v>50.2</v>
      </c>
      <c r="L19" s="6">
        <v>17.375507592170301</v>
      </c>
      <c r="M19" s="10">
        <v>0.256116053516599</v>
      </c>
      <c r="N19" s="10"/>
      <c r="O19" s="6">
        <v>27.594098031436999</v>
      </c>
      <c r="P19" s="10">
        <v>0.34901104269400202</v>
      </c>
      <c r="Q19" s="10">
        <f t="shared" si="3"/>
        <v>2.3276569922799144</v>
      </c>
      <c r="R19" s="10"/>
      <c r="S19" s="10"/>
      <c r="T19" s="10">
        <f t="shared" si="4"/>
        <v>212.64588958485783</v>
      </c>
      <c r="U19" s="18">
        <f t="shared" si="5"/>
        <v>213</v>
      </c>
      <c r="V19" s="10"/>
      <c r="W19" s="6">
        <v>13.167982714532901</v>
      </c>
      <c r="X19" s="10">
        <v>0.27198721715785201</v>
      </c>
      <c r="Y19" s="10">
        <f t="shared" si="6"/>
        <v>8.1192087612940504</v>
      </c>
      <c r="Z19" s="10">
        <f t="shared" si="7"/>
        <v>131585720.04379778</v>
      </c>
      <c r="AA19" s="18">
        <f t="shared" si="8"/>
        <v>131585720</v>
      </c>
      <c r="AB19" s="10"/>
      <c r="AC19" s="6">
        <v>19.4953796263407</v>
      </c>
      <c r="AD19" s="10">
        <v>0.243789852922427</v>
      </c>
      <c r="AE19" s="10">
        <f t="shared" si="9"/>
        <v>6.2994970779888657</v>
      </c>
      <c r="AF19" s="10">
        <f t="shared" si="10"/>
        <v>1992953.0971738789</v>
      </c>
      <c r="AG19" s="18">
        <f t="shared" si="11"/>
        <v>1992953</v>
      </c>
      <c r="AH19" s="10"/>
      <c r="AI19" s="6">
        <v>32.226399544947398</v>
      </c>
      <c r="AJ19" s="10">
        <v>0</v>
      </c>
      <c r="AK19" s="10">
        <f t="shared" si="12"/>
        <v>1.8287603469180771</v>
      </c>
      <c r="AL19" s="10">
        <f t="shared" si="13"/>
        <v>67.415591123343631</v>
      </c>
      <c r="AM19" s="18">
        <f t="shared" si="14"/>
        <v>0</v>
      </c>
      <c r="AN19" s="10"/>
      <c r="AO19" s="6">
        <v>37.3885217909285</v>
      </c>
      <c r="AP19" s="10">
        <v>0</v>
      </c>
      <c r="AQ19" s="10">
        <f t="shared" si="15"/>
        <v>0.2496894252496962</v>
      </c>
      <c r="AR19" s="10">
        <f t="shared" si="16"/>
        <v>1.7770081729494611</v>
      </c>
      <c r="AS19" s="18">
        <f t="shared" si="17"/>
        <v>0</v>
      </c>
      <c r="AT19" s="10"/>
      <c r="AU19" s="6">
        <v>30.471843419650799</v>
      </c>
      <c r="AV19" s="10">
        <v>0.178364809323415</v>
      </c>
      <c r="AW19" s="10">
        <f t="shared" si="18"/>
        <v>1.4192645594703797</v>
      </c>
      <c r="AX19" s="10">
        <f t="shared" si="19"/>
        <v>26.258176274204441</v>
      </c>
      <c r="AY19" s="18">
        <f t="shared" si="20"/>
        <v>26</v>
      </c>
      <c r="AZ19" s="10"/>
      <c r="BA19" s="6">
        <v>14.258145990963801</v>
      </c>
      <c r="BB19" s="10">
        <v>5.6890428850573702E-2</v>
      </c>
      <c r="BC19">
        <f t="shared" si="21"/>
        <v>7.6271646914721272</v>
      </c>
      <c r="BD19">
        <f t="shared" si="22"/>
        <v>42380364.875987411</v>
      </c>
      <c r="BE19" s="19">
        <f t="shared" si="23"/>
        <v>42380365</v>
      </c>
    </row>
    <row r="20" spans="1:57" x14ac:dyDescent="0.2">
      <c r="A20" s="20"/>
      <c r="B20" s="3" t="s">
        <v>11</v>
      </c>
      <c r="C20" s="3">
        <v>50</v>
      </c>
      <c r="D20" s="3">
        <v>5</v>
      </c>
      <c r="E20" s="3">
        <v>6</v>
      </c>
      <c r="F20" s="3">
        <v>0</v>
      </c>
      <c r="G20" s="10">
        <f t="shared" si="0"/>
        <v>8.9285714285714288</v>
      </c>
      <c r="H20" s="6">
        <v>2343.1790000000001</v>
      </c>
      <c r="I20" s="9">
        <f t="shared" si="1"/>
        <v>2.1338531968748438</v>
      </c>
      <c r="J20" s="9">
        <f t="shared" si="2"/>
        <v>97.866146803125162</v>
      </c>
      <c r="K20" s="3">
        <v>50.6</v>
      </c>
      <c r="L20" s="6">
        <v>18.3103362182956</v>
      </c>
      <c r="M20" s="10">
        <v>4.90014071997385E-2</v>
      </c>
      <c r="N20" s="10"/>
      <c r="O20" s="6">
        <v>26.244475992766901</v>
      </c>
      <c r="P20" s="10">
        <v>0.23073075394860099</v>
      </c>
      <c r="Q20" s="10">
        <f t="shared" si="3"/>
        <v>2.6780352572063402</v>
      </c>
      <c r="R20" s="10"/>
      <c r="S20" s="10"/>
      <c r="T20" s="10">
        <f t="shared" si="4"/>
        <v>476.46966633777362</v>
      </c>
      <c r="U20" s="18">
        <f t="shared" si="5"/>
        <v>476</v>
      </c>
      <c r="V20" s="10"/>
      <c r="W20" s="6">
        <v>13.037136832903</v>
      </c>
      <c r="X20" s="10">
        <v>0.15279993297232</v>
      </c>
      <c r="Y20" s="10">
        <f t="shared" si="6"/>
        <v>8.1570112868277818</v>
      </c>
      <c r="Z20" s="10">
        <f t="shared" si="7"/>
        <v>143552674.06030732</v>
      </c>
      <c r="AA20" s="18">
        <f t="shared" si="8"/>
        <v>143552674</v>
      </c>
      <c r="AB20" s="10"/>
      <c r="AC20" s="6">
        <v>15.1190328047779</v>
      </c>
      <c r="AD20" s="10">
        <v>0.162553335795834</v>
      </c>
      <c r="AE20" s="10">
        <f t="shared" si="9"/>
        <v>7.6418524002276236</v>
      </c>
      <c r="AF20" s="10">
        <f t="shared" si="10"/>
        <v>43838168.360138632</v>
      </c>
      <c r="AG20" s="18">
        <f t="shared" si="11"/>
        <v>43838168</v>
      </c>
      <c r="AH20" s="10"/>
      <c r="AI20" s="6">
        <v>33.7049466564795</v>
      </c>
      <c r="AJ20" s="10">
        <v>0.139452681948212</v>
      </c>
      <c r="AK20" s="10">
        <f t="shared" si="12"/>
        <v>1.4147870264084732</v>
      </c>
      <c r="AL20" s="10">
        <f t="shared" si="13"/>
        <v>25.988847839877</v>
      </c>
      <c r="AM20" s="18">
        <f t="shared" si="14"/>
        <v>0</v>
      </c>
      <c r="AN20" s="10"/>
      <c r="AO20" s="6">
        <v>30.293428336907802</v>
      </c>
      <c r="AP20" s="10">
        <v>0.54280648959418198</v>
      </c>
      <c r="AQ20" s="10">
        <f t="shared" si="15"/>
        <v>2.4062527851344071</v>
      </c>
      <c r="AR20" s="10">
        <f t="shared" si="16"/>
        <v>254.83130902816472</v>
      </c>
      <c r="AS20" s="18">
        <f t="shared" si="17"/>
        <v>255</v>
      </c>
      <c r="AT20" s="10"/>
      <c r="AU20" s="6">
        <v>40</v>
      </c>
      <c r="AV20" s="10">
        <v>0</v>
      </c>
      <c r="AW20" s="10">
        <f t="shared" si="18"/>
        <v>-1.4963280293757653</v>
      </c>
      <c r="AX20" s="10">
        <f t="shared" si="19"/>
        <v>3.1891281470876803E-2</v>
      </c>
      <c r="AY20" s="18">
        <f t="shared" si="20"/>
        <v>0</v>
      </c>
      <c r="AZ20" s="10"/>
      <c r="BA20" s="6">
        <v>21.499813820430699</v>
      </c>
      <c r="BB20" s="10">
        <v>4.4052956876664801E-2</v>
      </c>
      <c r="BC20">
        <f t="shared" si="21"/>
        <v>5.5311682140576846</v>
      </c>
      <c r="BD20">
        <f t="shared" si="22"/>
        <v>339756.84416903986</v>
      </c>
      <c r="BE20" s="19">
        <f t="shared" si="23"/>
        <v>339757</v>
      </c>
    </row>
    <row r="21" spans="1:57" x14ac:dyDescent="0.2">
      <c r="A21" s="20"/>
      <c r="B21" s="3" t="s">
        <v>13</v>
      </c>
      <c r="C21" s="3">
        <v>50</v>
      </c>
      <c r="D21" s="3">
        <v>13</v>
      </c>
      <c r="E21" s="3">
        <v>17</v>
      </c>
      <c r="F21" s="3">
        <v>2</v>
      </c>
      <c r="G21" s="10">
        <f t="shared" si="0"/>
        <v>22.388059701492537</v>
      </c>
      <c r="H21" s="6">
        <v>1780.0550000000001</v>
      </c>
      <c r="I21" s="9">
        <f t="shared" si="1"/>
        <v>2.8089019721300748</v>
      </c>
      <c r="J21" s="9">
        <f t="shared" si="2"/>
        <v>97.191098027869927</v>
      </c>
      <c r="K21" s="3">
        <v>50.4</v>
      </c>
      <c r="L21" s="6">
        <v>17.960247508813399</v>
      </c>
      <c r="M21" s="10">
        <v>5.0827727233618301E-2</v>
      </c>
      <c r="N21" s="10"/>
      <c r="O21" s="6">
        <v>12.9849116515954</v>
      </c>
      <c r="P21" s="10">
        <v>0.44350829521187501</v>
      </c>
      <c r="Q21" s="10">
        <f t="shared" si="3"/>
        <v>6.1203791241736809</v>
      </c>
      <c r="R21" s="10"/>
      <c r="S21" s="10"/>
      <c r="T21" s="10">
        <f t="shared" si="4"/>
        <v>1319408.0338818866</v>
      </c>
      <c r="U21" s="18">
        <f t="shared" si="5"/>
        <v>1319408</v>
      </c>
      <c r="V21" s="10"/>
      <c r="W21" s="6">
        <v>12.341183411304501</v>
      </c>
      <c r="X21" s="10">
        <v>7.2876968915046901E-3</v>
      </c>
      <c r="Y21" s="10">
        <f t="shared" si="6"/>
        <v>8.3580783487982835</v>
      </c>
      <c r="Z21" s="10">
        <f t="shared" si="7"/>
        <v>228075349.37089086</v>
      </c>
      <c r="AA21" s="18">
        <f t="shared" si="8"/>
        <v>228075349</v>
      </c>
      <c r="AB21" s="10"/>
      <c r="AC21" s="6">
        <v>13.1073677128495</v>
      </c>
      <c r="AD21" s="10">
        <v>0.12850669688952801</v>
      </c>
      <c r="AE21" s="10">
        <f t="shared" si="9"/>
        <v>8.258889726750045</v>
      </c>
      <c r="AF21" s="10">
        <f t="shared" si="10"/>
        <v>181505473.72816393</v>
      </c>
      <c r="AG21" s="18">
        <f t="shared" si="11"/>
        <v>181505474</v>
      </c>
      <c r="AH21" s="10"/>
      <c r="AI21" s="6">
        <v>33.7409821827193</v>
      </c>
      <c r="AJ21" s="10">
        <v>0</v>
      </c>
      <c r="AK21" s="10">
        <f t="shared" si="12"/>
        <v>1.4046975633555556</v>
      </c>
      <c r="AL21" s="10">
        <f t="shared" si="13"/>
        <v>25.392038234375793</v>
      </c>
      <c r="AM21" s="18">
        <f t="shared" si="14"/>
        <v>0</v>
      </c>
      <c r="AN21" s="10"/>
      <c r="AO21" s="6">
        <v>26.7765190245448</v>
      </c>
      <c r="AP21" s="10">
        <v>0.29200268901391402</v>
      </c>
      <c r="AQ21" s="10">
        <f t="shared" si="15"/>
        <v>3.4752221809894226</v>
      </c>
      <c r="AR21" s="10">
        <f t="shared" si="16"/>
        <v>2986.9103034465074</v>
      </c>
      <c r="AS21" s="18">
        <f t="shared" si="17"/>
        <v>2987</v>
      </c>
      <c r="AT21" s="10"/>
      <c r="AU21" s="6">
        <v>40</v>
      </c>
      <c r="AV21" s="10">
        <v>0</v>
      </c>
      <c r="AW21" s="10">
        <f t="shared" si="18"/>
        <v>-1.4963280293757653</v>
      </c>
      <c r="AX21" s="10">
        <f t="shared" si="19"/>
        <v>3.1891281470876803E-2</v>
      </c>
      <c r="AY21" s="18">
        <f t="shared" si="20"/>
        <v>0</v>
      </c>
      <c r="AZ21" s="10"/>
      <c r="BA21" s="6">
        <v>31.624393121704902</v>
      </c>
      <c r="BB21" s="10">
        <v>0.17539717690523601</v>
      </c>
      <c r="BC21">
        <f t="shared" si="21"/>
        <v>2.6007545233849774</v>
      </c>
      <c r="BD21">
        <f t="shared" si="22"/>
        <v>398.79942492898039</v>
      </c>
      <c r="BE21" s="19">
        <f t="shared" si="23"/>
        <v>399</v>
      </c>
    </row>
    <row r="22" spans="1:57" x14ac:dyDescent="0.2">
      <c r="A22" s="20"/>
      <c r="B22" s="3" t="s">
        <v>6</v>
      </c>
      <c r="C22" s="3">
        <v>50</v>
      </c>
      <c r="D22" s="3">
        <v>5</v>
      </c>
      <c r="E22" s="3">
        <v>5</v>
      </c>
      <c r="F22" s="3">
        <v>0</v>
      </c>
      <c r="G22" s="10">
        <f t="shared" si="0"/>
        <v>9.0909090909090917</v>
      </c>
      <c r="H22" s="6">
        <v>2516.471</v>
      </c>
      <c r="I22" s="9">
        <f t="shared" si="1"/>
        <v>1.9869094458072436</v>
      </c>
      <c r="J22" s="9">
        <f t="shared" si="2"/>
        <v>98.013090554192758</v>
      </c>
      <c r="K22" s="3">
        <v>49.5</v>
      </c>
      <c r="L22" s="6">
        <v>18.0556596089985</v>
      </c>
      <c r="M22" s="10">
        <v>7.8676783763301894E-2</v>
      </c>
      <c r="N22" s="10"/>
      <c r="O22" s="6">
        <v>28.418466059902201</v>
      </c>
      <c r="P22" s="10">
        <v>1.5206253016237899E-2</v>
      </c>
      <c r="Q22" s="10">
        <f t="shared" si="3"/>
        <v>2.1136410447046394</v>
      </c>
      <c r="R22" s="10"/>
      <c r="S22" s="10"/>
      <c r="T22" s="10">
        <f t="shared" si="4"/>
        <v>129.90953992060344</v>
      </c>
      <c r="U22" s="18">
        <f t="shared" si="5"/>
        <v>130</v>
      </c>
      <c r="V22" s="10"/>
      <c r="W22" s="6">
        <v>13.2159943221688</v>
      </c>
      <c r="X22" s="10">
        <v>0.53894986967369996</v>
      </c>
      <c r="Y22" s="10">
        <f t="shared" si="6"/>
        <v>8.105337785754255</v>
      </c>
      <c r="Z22" s="10">
        <f t="shared" si="7"/>
        <v>127449397.21042809</v>
      </c>
      <c r="AA22" s="18">
        <f t="shared" si="8"/>
        <v>127449397</v>
      </c>
      <c r="AB22" s="10"/>
      <c r="AC22" s="6">
        <v>14.6978969194529</v>
      </c>
      <c r="AD22" s="10">
        <v>1.09329412470812E-4</v>
      </c>
      <c r="AE22" s="10">
        <f t="shared" si="9"/>
        <v>7.7710272622989685</v>
      </c>
      <c r="AF22" s="10">
        <f t="shared" si="10"/>
        <v>59023813.047757603</v>
      </c>
      <c r="AG22" s="18">
        <f t="shared" si="11"/>
        <v>59023813</v>
      </c>
      <c r="AH22" s="10"/>
      <c r="AI22" s="6">
        <v>35.047692413923002</v>
      </c>
      <c r="AJ22" s="10">
        <v>0.27524536677962902</v>
      </c>
      <c r="AK22" s="10">
        <f t="shared" si="12"/>
        <v>1.0388362599610821</v>
      </c>
      <c r="AL22" s="10">
        <f t="shared" si="13"/>
        <v>10.935439947074968</v>
      </c>
      <c r="AM22" s="18">
        <f t="shared" si="14"/>
        <v>0</v>
      </c>
      <c r="AN22" s="10"/>
      <c r="AO22" s="6">
        <v>32.736324659862397</v>
      </c>
      <c r="AP22" s="10">
        <v>0.59433269301184</v>
      </c>
      <c r="AQ22" s="10">
        <f t="shared" si="15"/>
        <v>1.6637311064248035</v>
      </c>
      <c r="AR22" s="10">
        <f t="shared" si="16"/>
        <v>46.10320380323752</v>
      </c>
      <c r="AS22" s="18">
        <f t="shared" si="17"/>
        <v>0</v>
      </c>
      <c r="AT22" s="10"/>
      <c r="AU22" s="6">
        <v>33.051783431634199</v>
      </c>
      <c r="AV22" s="10">
        <v>0</v>
      </c>
      <c r="AW22" s="10">
        <f t="shared" si="18"/>
        <v>0.62980923144608336</v>
      </c>
      <c r="AX22" s="10">
        <f t="shared" si="19"/>
        <v>4.2639218027700974</v>
      </c>
      <c r="AY22" s="18">
        <f t="shared" si="20"/>
        <v>0</v>
      </c>
      <c r="AZ22" s="10"/>
      <c r="BA22" s="6">
        <v>33.025159438764298</v>
      </c>
      <c r="BB22" s="10">
        <v>0</v>
      </c>
      <c r="BC22">
        <f t="shared" si="21"/>
        <v>2.1953228831362375</v>
      </c>
      <c r="BD22">
        <f t="shared" si="22"/>
        <v>156.79163292082615</v>
      </c>
      <c r="BE22" s="19">
        <f t="shared" si="23"/>
        <v>0</v>
      </c>
    </row>
    <row r="23" spans="1:57" x14ac:dyDescent="0.2">
      <c r="A23" s="20"/>
      <c r="B23" s="3" t="s">
        <v>4</v>
      </c>
      <c r="C23" s="3">
        <v>50</v>
      </c>
      <c r="D23" s="3">
        <v>4</v>
      </c>
      <c r="E23" s="3">
        <v>12</v>
      </c>
      <c r="F23" s="3">
        <v>0</v>
      </c>
      <c r="G23" s="10">
        <f t="shared" si="0"/>
        <v>6.4516129032258061</v>
      </c>
      <c r="H23" s="6">
        <v>2399.7779999999998</v>
      </c>
      <c r="I23" s="9">
        <f t="shared" si="1"/>
        <v>2.0835260594938365</v>
      </c>
      <c r="J23" s="9">
        <f t="shared" si="2"/>
        <v>97.916473940506165</v>
      </c>
      <c r="K23" s="3">
        <v>51</v>
      </c>
      <c r="L23" s="6">
        <v>17.687369675223898</v>
      </c>
      <c r="M23" s="10">
        <v>0.15799552484766699</v>
      </c>
      <c r="N23" s="10"/>
      <c r="O23" s="6">
        <v>27.699649584998401</v>
      </c>
      <c r="P23" s="10">
        <v>1.45868193085798E-2</v>
      </c>
      <c r="Q23" s="10">
        <f t="shared" si="3"/>
        <v>2.3002545276361279</v>
      </c>
      <c r="R23" s="10"/>
      <c r="S23" s="10"/>
      <c r="T23" s="10">
        <f t="shared" si="4"/>
        <v>199.64320241610744</v>
      </c>
      <c r="U23" s="18">
        <f t="shared" si="5"/>
        <v>200</v>
      </c>
      <c r="V23" s="10"/>
      <c r="W23" s="6">
        <v>22.249719782986801</v>
      </c>
      <c r="X23" s="10">
        <v>5.1274151625801401E-2</v>
      </c>
      <c r="Y23" s="10">
        <f t="shared" si="6"/>
        <v>5.4954150801760031</v>
      </c>
      <c r="Z23" s="10">
        <f t="shared" si="7"/>
        <v>312906.85689406685</v>
      </c>
      <c r="AA23" s="18">
        <f t="shared" si="8"/>
        <v>312907</v>
      </c>
      <c r="AB23" s="10"/>
      <c r="AC23" s="6">
        <v>22.930892850802501</v>
      </c>
      <c r="AD23" s="10">
        <v>0.427718851590983</v>
      </c>
      <c r="AE23" s="10">
        <f t="shared" si="9"/>
        <v>5.2457233142744313</v>
      </c>
      <c r="AF23" s="10">
        <f t="shared" si="10"/>
        <v>176085.38623211131</v>
      </c>
      <c r="AG23" s="18">
        <f t="shared" si="11"/>
        <v>176085</v>
      </c>
      <c r="AH23" s="10"/>
      <c r="AI23" s="6">
        <v>35.901081962334302</v>
      </c>
      <c r="AJ23" s="10">
        <v>3.22013174040283</v>
      </c>
      <c r="AK23" s="10">
        <f t="shared" si="12"/>
        <v>0.7998986554109363</v>
      </c>
      <c r="AL23" s="10">
        <f t="shared" si="13"/>
        <v>6.3081012489713837</v>
      </c>
      <c r="AM23" s="18">
        <f t="shared" si="14"/>
        <v>0</v>
      </c>
      <c r="AN23" s="10"/>
      <c r="AO23" s="6">
        <v>35.822640006855501</v>
      </c>
      <c r="AP23" s="10">
        <v>3.2242679966251302</v>
      </c>
      <c r="AQ23" s="10">
        <f t="shared" si="15"/>
        <v>0.72564133530227959</v>
      </c>
      <c r="AR23" s="10">
        <f t="shared" si="16"/>
        <v>5.3166899588460339</v>
      </c>
      <c r="AS23" s="18">
        <f t="shared" si="17"/>
        <v>0</v>
      </c>
      <c r="AT23" s="10"/>
      <c r="AU23" s="6">
        <v>33.842365295813401</v>
      </c>
      <c r="AV23" s="10">
        <v>0</v>
      </c>
      <c r="AW23" s="10">
        <f t="shared" si="18"/>
        <v>0.38789311633616835</v>
      </c>
      <c r="AX23" s="10">
        <f t="shared" si="19"/>
        <v>2.4428292770939271</v>
      </c>
      <c r="AY23" s="18">
        <f t="shared" si="20"/>
        <v>0</v>
      </c>
      <c r="AZ23" s="10"/>
      <c r="BA23" s="6">
        <v>30.286717059518399</v>
      </c>
      <c r="BB23" s="10">
        <v>0.115235397866846</v>
      </c>
      <c r="BC23">
        <f t="shared" si="21"/>
        <v>2.9879255978239074</v>
      </c>
      <c r="BD23">
        <f t="shared" si="22"/>
        <v>972.58058958265258</v>
      </c>
      <c r="BE23" s="19">
        <f t="shared" si="23"/>
        <v>973</v>
      </c>
    </row>
    <row r="24" spans="1:57" x14ac:dyDescent="0.2">
      <c r="A24" s="20"/>
      <c r="B24" s="3" t="s">
        <v>93</v>
      </c>
      <c r="C24" s="3">
        <v>50</v>
      </c>
      <c r="D24" s="3">
        <v>1</v>
      </c>
      <c r="E24" s="3">
        <v>8</v>
      </c>
      <c r="F24" s="3">
        <v>2</v>
      </c>
      <c r="G24" s="10">
        <f t="shared" si="0"/>
        <v>5.1724137931034484</v>
      </c>
      <c r="H24" s="6">
        <v>2104.4789999999998</v>
      </c>
      <c r="I24" s="9">
        <f t="shared" si="1"/>
        <v>2.3758849577496379</v>
      </c>
      <c r="J24" s="9">
        <f t="shared" si="2"/>
        <v>97.624115042250367</v>
      </c>
      <c r="K24" s="3">
        <v>51</v>
      </c>
      <c r="L24" s="6">
        <v>17.671776214471102</v>
      </c>
      <c r="M24" s="10">
        <v>0.12455669914291401</v>
      </c>
      <c r="N24" s="10"/>
      <c r="O24" s="6">
        <v>27.393561892681898</v>
      </c>
      <c r="P24" s="10">
        <v>0.264570238205036</v>
      </c>
      <c r="Q24" s="10">
        <f t="shared" si="3"/>
        <v>2.379718608301904</v>
      </c>
      <c r="R24" s="10"/>
      <c r="S24" s="10"/>
      <c r="T24" s="10">
        <f t="shared" si="4"/>
        <v>239.72791506335687</v>
      </c>
      <c r="U24" s="18">
        <f t="shared" si="5"/>
        <v>240</v>
      </c>
      <c r="V24" s="10"/>
      <c r="W24" s="6">
        <v>19.595228782052502</v>
      </c>
      <c r="X24" s="10">
        <v>4.2483208822727297E-2</v>
      </c>
      <c r="Y24" s="10">
        <f t="shared" si="6"/>
        <v>6.2623208672890245</v>
      </c>
      <c r="Z24" s="10">
        <f t="shared" si="7"/>
        <v>1829451.359956688</v>
      </c>
      <c r="AA24" s="18">
        <f t="shared" si="8"/>
        <v>1829451</v>
      </c>
      <c r="AB24" s="10"/>
      <c r="AC24" s="6">
        <v>15.597236655989599</v>
      </c>
      <c r="AD24" s="10">
        <v>0.143123000531582</v>
      </c>
      <c r="AE24" s="10">
        <f t="shared" si="9"/>
        <v>7.4951731010399367</v>
      </c>
      <c r="AF24" s="10">
        <f t="shared" si="10"/>
        <v>31273256.07791391</v>
      </c>
      <c r="AG24" s="18">
        <f t="shared" si="11"/>
        <v>31273256</v>
      </c>
      <c r="AH24" s="10"/>
      <c r="AI24" s="6">
        <v>33.873663966212</v>
      </c>
      <c r="AJ24" s="10">
        <v>0.42289936864618</v>
      </c>
      <c r="AK24" s="10">
        <f t="shared" si="12"/>
        <v>1.3675484471351782</v>
      </c>
      <c r="AL24" s="10">
        <f t="shared" si="13"/>
        <v>23.31033136036768</v>
      </c>
      <c r="AM24" s="18">
        <f t="shared" si="14"/>
        <v>0</v>
      </c>
      <c r="AN24" s="10"/>
      <c r="AO24" s="6">
        <v>35.842291933390896</v>
      </c>
      <c r="AP24" s="10">
        <v>0</v>
      </c>
      <c r="AQ24" s="10">
        <f t="shared" si="15"/>
        <v>0.7196681053523114</v>
      </c>
      <c r="AR24" s="10">
        <f t="shared" si="16"/>
        <v>5.2440654737731638</v>
      </c>
      <c r="AS24" s="18">
        <f t="shared" si="17"/>
        <v>0</v>
      </c>
      <c r="AT24" s="10"/>
      <c r="AU24" s="6">
        <v>40</v>
      </c>
      <c r="AV24" s="10">
        <v>0</v>
      </c>
      <c r="AW24" s="10">
        <f t="shared" si="18"/>
        <v>-1.4963280293757653</v>
      </c>
      <c r="AX24" s="10">
        <f t="shared" si="19"/>
        <v>3.1891281470876803E-2</v>
      </c>
      <c r="AY24" s="18">
        <f t="shared" si="20"/>
        <v>0</v>
      </c>
      <c r="AZ24" s="10"/>
      <c r="BA24" s="6">
        <v>33.971629024234801</v>
      </c>
      <c r="BB24" s="10">
        <v>0</v>
      </c>
      <c r="BC24">
        <f t="shared" si="21"/>
        <v>1.9213808902359475</v>
      </c>
      <c r="BD24">
        <f t="shared" si="22"/>
        <v>83.441267056734262</v>
      </c>
      <c r="BE24" s="19">
        <f t="shared" si="23"/>
        <v>0</v>
      </c>
    </row>
    <row r="25" spans="1:57" x14ac:dyDescent="0.2">
      <c r="A25" s="20"/>
      <c r="B25" s="3" t="s">
        <v>91</v>
      </c>
      <c r="C25" s="3">
        <v>50</v>
      </c>
      <c r="D25" s="3">
        <v>3</v>
      </c>
      <c r="E25" s="3">
        <v>16</v>
      </c>
      <c r="F25" s="3">
        <v>1</v>
      </c>
      <c r="G25" s="10">
        <f t="shared" si="0"/>
        <v>6.0606060606060606</v>
      </c>
      <c r="H25" s="6">
        <v>2921.31</v>
      </c>
      <c r="I25" s="9">
        <f t="shared" si="1"/>
        <v>1.7115609093180799</v>
      </c>
      <c r="J25" s="9">
        <f t="shared" si="2"/>
        <v>98.288439090681919</v>
      </c>
      <c r="K25" s="3">
        <v>49.5</v>
      </c>
      <c r="L25" s="6">
        <v>17.990339135612601</v>
      </c>
      <c r="M25" s="10">
        <v>0.47977606468495299</v>
      </c>
      <c r="N25" s="10"/>
      <c r="O25" s="6">
        <v>28.331374556554699</v>
      </c>
      <c r="P25" s="10">
        <v>0.13007246870317599</v>
      </c>
      <c r="Q25" s="10">
        <f t="shared" si="3"/>
        <v>2.1362510562177892</v>
      </c>
      <c r="R25" s="10"/>
      <c r="S25" s="10"/>
      <c r="T25" s="10">
        <f t="shared" si="4"/>
        <v>136.85197085305913</v>
      </c>
      <c r="U25" s="18">
        <f t="shared" si="5"/>
        <v>137</v>
      </c>
      <c r="V25" s="10"/>
      <c r="W25" s="6">
        <v>15.777220851360701</v>
      </c>
      <c r="X25" s="10">
        <v>1.11957348036849E-2</v>
      </c>
      <c r="Y25" s="10">
        <f t="shared" si="6"/>
        <v>7.3653769244617049</v>
      </c>
      <c r="Z25" s="10">
        <f t="shared" si="7"/>
        <v>23194067.91326952</v>
      </c>
      <c r="AA25" s="18">
        <f t="shared" si="8"/>
        <v>23194068</v>
      </c>
      <c r="AB25" s="10"/>
      <c r="AC25" s="6">
        <v>21.429880005525501</v>
      </c>
      <c r="AD25" s="10">
        <v>0.289222569486346</v>
      </c>
      <c r="AE25" s="10">
        <f t="shared" si="9"/>
        <v>5.7061284566819515</v>
      </c>
      <c r="AF25" s="10">
        <f t="shared" si="10"/>
        <v>508309.76943180594</v>
      </c>
      <c r="AG25" s="18">
        <f t="shared" si="11"/>
        <v>508310</v>
      </c>
      <c r="AH25" s="10"/>
      <c r="AI25" s="6">
        <v>34.537252137949501</v>
      </c>
      <c r="AJ25" s="10">
        <v>0.90324633491438</v>
      </c>
      <c r="AK25" s="10">
        <f t="shared" si="12"/>
        <v>1.1817526772456326</v>
      </c>
      <c r="AL25" s="10">
        <f t="shared" si="13"/>
        <v>15.196818522766707</v>
      </c>
      <c r="AM25" s="18">
        <f t="shared" si="14"/>
        <v>0</v>
      </c>
      <c r="AN25" s="10"/>
      <c r="AO25" s="6">
        <v>32.522493475071002</v>
      </c>
      <c r="AP25" s="10">
        <v>0.45654454582850401</v>
      </c>
      <c r="AQ25" s="10">
        <f t="shared" si="15"/>
        <v>1.728725387516413</v>
      </c>
      <c r="AR25" s="10">
        <f t="shared" si="16"/>
        <v>53.545797040541935</v>
      </c>
      <c r="AS25" s="18">
        <f t="shared" si="17"/>
        <v>0</v>
      </c>
      <c r="AT25" s="10"/>
      <c r="AU25" s="6">
        <v>40</v>
      </c>
      <c r="AV25" s="10">
        <v>0</v>
      </c>
      <c r="AW25" s="10">
        <f t="shared" si="18"/>
        <v>-1.4963280293757653</v>
      </c>
      <c r="AX25" s="10">
        <f t="shared" si="19"/>
        <v>3.1891281470876803E-2</v>
      </c>
      <c r="AY25" s="18">
        <f t="shared" si="20"/>
        <v>0</v>
      </c>
      <c r="AZ25" s="10"/>
      <c r="BA25" s="6">
        <v>30.6751396640758</v>
      </c>
      <c r="BB25" s="10">
        <v>0.13395795017850301</v>
      </c>
      <c r="BC25">
        <f t="shared" si="21"/>
        <v>2.8755022679954267</v>
      </c>
      <c r="BD25">
        <f t="shared" si="22"/>
        <v>750.76197477827031</v>
      </c>
      <c r="BE25" s="19">
        <f t="shared" si="23"/>
        <v>751</v>
      </c>
    </row>
    <row r="26" spans="1:57" x14ac:dyDescent="0.2">
      <c r="A26" s="20"/>
      <c r="B26" s="3" t="s">
        <v>90</v>
      </c>
      <c r="C26" s="3">
        <v>50</v>
      </c>
      <c r="D26" s="3">
        <v>6</v>
      </c>
      <c r="E26" s="3">
        <v>6</v>
      </c>
      <c r="F26" s="3">
        <v>0</v>
      </c>
      <c r="G26" s="10">
        <f t="shared" si="0"/>
        <v>10.714285714285714</v>
      </c>
      <c r="H26" s="6">
        <v>1833.9780000000001</v>
      </c>
      <c r="I26" s="9">
        <f t="shared" si="1"/>
        <v>2.7263140561119052</v>
      </c>
      <c r="J26" s="9">
        <f t="shared" si="2"/>
        <v>97.273685943888097</v>
      </c>
      <c r="K26" s="3">
        <v>49.4</v>
      </c>
      <c r="L26" s="6">
        <v>16.895346232924702</v>
      </c>
      <c r="M26" s="10">
        <v>0.31137671289912799</v>
      </c>
      <c r="N26" s="10"/>
      <c r="O26" s="6">
        <v>16.368777402080099</v>
      </c>
      <c r="P26" s="10">
        <v>8.3555788603264E-2</v>
      </c>
      <c r="Q26" s="10">
        <f t="shared" si="3"/>
        <v>5.241886497032608</v>
      </c>
      <c r="R26" s="10"/>
      <c r="S26" s="10"/>
      <c r="T26" s="10">
        <f t="shared" si="4"/>
        <v>174536.59414986524</v>
      </c>
      <c r="U26" s="18">
        <f t="shared" si="5"/>
        <v>174537</v>
      </c>
      <c r="V26" s="10"/>
      <c r="W26" s="6">
        <v>13.867630324356499</v>
      </c>
      <c r="X26" s="10">
        <v>0.53178759640287498</v>
      </c>
      <c r="Y26" s="10">
        <f t="shared" si="6"/>
        <v>7.9170744158678827</v>
      </c>
      <c r="Z26" s="10">
        <f t="shared" si="7"/>
        <v>82617950.237193003</v>
      </c>
      <c r="AA26" s="18">
        <f t="shared" si="8"/>
        <v>82617950</v>
      </c>
      <c r="AB26" s="10"/>
      <c r="AC26" s="6">
        <v>23.0439830007026</v>
      </c>
      <c r="AD26" s="10">
        <v>0.206309907495517</v>
      </c>
      <c r="AE26" s="10">
        <f t="shared" si="9"/>
        <v>5.211035212348138</v>
      </c>
      <c r="AF26" s="10">
        <f t="shared" si="10"/>
        <v>162568.05596568662</v>
      </c>
      <c r="AG26" s="18">
        <f t="shared" si="11"/>
        <v>162568</v>
      </c>
      <c r="AH26" s="10"/>
      <c r="AI26" s="6">
        <v>33.2067396356572</v>
      </c>
      <c r="AJ26" s="10">
        <v>0</v>
      </c>
      <c r="AK26" s="10">
        <f t="shared" si="12"/>
        <v>1.5542782966577451</v>
      </c>
      <c r="AL26" s="10">
        <f t="shared" si="13"/>
        <v>35.832597945874255</v>
      </c>
      <c r="AM26" s="18">
        <f t="shared" si="14"/>
        <v>0</v>
      </c>
      <c r="AN26" s="10"/>
      <c r="AO26" s="6">
        <v>40</v>
      </c>
      <c r="AP26" s="10">
        <v>0</v>
      </c>
      <c r="AQ26" s="10">
        <f t="shared" si="15"/>
        <v>-0.54407294832826725</v>
      </c>
      <c r="AR26" s="10">
        <f t="shared" si="16"/>
        <v>0.28571105949632353</v>
      </c>
      <c r="AS26" s="18">
        <f t="shared" si="17"/>
        <v>0</v>
      </c>
      <c r="AT26" s="10"/>
      <c r="AU26" s="6">
        <v>33.5878787144756</v>
      </c>
      <c r="AV26" s="10">
        <v>0</v>
      </c>
      <c r="AW26" s="10">
        <f t="shared" si="18"/>
        <v>0.46576538724736816</v>
      </c>
      <c r="AX26" s="10">
        <f t="shared" si="19"/>
        <v>2.9225731310542047</v>
      </c>
      <c r="AY26" s="18">
        <f t="shared" si="20"/>
        <v>0</v>
      </c>
      <c r="AZ26" s="10"/>
      <c r="BA26" s="6">
        <v>34.331356531974301</v>
      </c>
      <c r="BB26" s="10">
        <v>0.18505813929842799</v>
      </c>
      <c r="BC26">
        <f t="shared" si="21"/>
        <v>1.8172629429886249</v>
      </c>
      <c r="BD26">
        <f t="shared" si="22"/>
        <v>65.654264882487439</v>
      </c>
      <c r="BE26" s="19">
        <f t="shared" si="23"/>
        <v>0</v>
      </c>
    </row>
    <row r="27" spans="1:57" x14ac:dyDescent="0.2">
      <c r="A27" s="20"/>
      <c r="B27" s="3" t="s">
        <v>92</v>
      </c>
      <c r="C27" s="3">
        <v>50</v>
      </c>
      <c r="D27" s="3">
        <v>2</v>
      </c>
      <c r="E27" s="3">
        <v>9</v>
      </c>
      <c r="F27" s="3">
        <v>0</v>
      </c>
      <c r="G27" s="10">
        <f t="shared" si="0"/>
        <v>3.3898305084745761</v>
      </c>
      <c r="H27" s="6">
        <v>2141.556</v>
      </c>
      <c r="I27" s="9">
        <f t="shared" si="1"/>
        <v>2.3347509941369733</v>
      </c>
      <c r="J27" s="9">
        <f t="shared" si="2"/>
        <v>97.665249005863032</v>
      </c>
      <c r="K27" s="3">
        <v>50.1</v>
      </c>
      <c r="L27" s="6">
        <v>17.468397969167</v>
      </c>
      <c r="M27" s="10">
        <v>0.13309973644735901</v>
      </c>
      <c r="N27" s="10"/>
      <c r="O27" s="6">
        <v>28.403648694170801</v>
      </c>
      <c r="P27" s="10">
        <v>4.6002408403740397E-2</v>
      </c>
      <c r="Q27" s="10">
        <f t="shared" si="3"/>
        <v>2.1174878127233834</v>
      </c>
      <c r="R27" s="10"/>
      <c r="S27" s="10"/>
      <c r="T27" s="10">
        <f t="shared" si="4"/>
        <v>131.06532619816997</v>
      </c>
      <c r="U27" s="18">
        <f t="shared" si="5"/>
        <v>131</v>
      </c>
      <c r="V27" s="10"/>
      <c r="W27" s="6">
        <v>11.026071068753801</v>
      </c>
      <c r="X27" s="10">
        <v>0.17010948249534799</v>
      </c>
      <c r="Y27" s="10">
        <f t="shared" si="6"/>
        <v>8.7380258663641399</v>
      </c>
      <c r="Z27" s="10">
        <f t="shared" si="7"/>
        <v>547048543.86390722</v>
      </c>
      <c r="AA27" s="18">
        <f t="shared" si="8"/>
        <v>547048544</v>
      </c>
      <c r="AB27" s="10"/>
      <c r="AC27" s="6">
        <v>26.730937864700302</v>
      </c>
      <c r="AD27" s="10">
        <v>0.177978575365692</v>
      </c>
      <c r="AE27" s="10">
        <f t="shared" si="9"/>
        <v>4.0801368429236549</v>
      </c>
      <c r="AF27" s="10">
        <f t="shared" si="10"/>
        <v>12026.433187836714</v>
      </c>
      <c r="AG27" s="18">
        <f t="shared" si="11"/>
        <v>12026</v>
      </c>
      <c r="AH27" s="10"/>
      <c r="AI27" s="6">
        <v>36.423075398344402</v>
      </c>
      <c r="AJ27" s="10">
        <v>1.94518760495982</v>
      </c>
      <c r="AK27" s="10">
        <f t="shared" si="12"/>
        <v>0.65374750858315622</v>
      </c>
      <c r="AL27" s="10">
        <f t="shared" si="13"/>
        <v>4.5055468356035497</v>
      </c>
      <c r="AM27" s="18">
        <f t="shared" si="14"/>
        <v>0</v>
      </c>
      <c r="AN27" s="10"/>
      <c r="AO27" s="6">
        <v>40</v>
      </c>
      <c r="AP27" s="10">
        <v>0</v>
      </c>
      <c r="AQ27" s="10">
        <f t="shared" si="15"/>
        <v>-0.54407294832826725</v>
      </c>
      <c r="AR27" s="10">
        <f t="shared" si="16"/>
        <v>0.28571105949632353</v>
      </c>
      <c r="AS27" s="18">
        <f t="shared" si="17"/>
        <v>0</v>
      </c>
      <c r="AT27" s="10"/>
      <c r="AU27" s="6">
        <v>33.569762010355603</v>
      </c>
      <c r="AV27" s="10">
        <v>0</v>
      </c>
      <c r="AW27" s="10">
        <f t="shared" si="18"/>
        <v>0.47130905435875037</v>
      </c>
      <c r="AX27" s="10">
        <f t="shared" si="19"/>
        <v>2.9601182082541593</v>
      </c>
      <c r="AY27" s="18">
        <f t="shared" si="20"/>
        <v>0</v>
      </c>
      <c r="AZ27" s="10"/>
      <c r="BA27" s="6">
        <v>33.2413458818991</v>
      </c>
      <c r="BB27" s="10">
        <v>0</v>
      </c>
      <c r="BC27">
        <f t="shared" si="21"/>
        <v>2.1327508301305063</v>
      </c>
      <c r="BD27">
        <f t="shared" si="22"/>
        <v>135.75343583730952</v>
      </c>
      <c r="BE27" s="19">
        <f t="shared" si="23"/>
        <v>0</v>
      </c>
    </row>
    <row r="28" spans="1:57" x14ac:dyDescent="0.2">
      <c r="A28" s="20"/>
      <c r="B28" s="3" t="s">
        <v>82</v>
      </c>
      <c r="C28" s="3">
        <v>50</v>
      </c>
      <c r="D28" s="3">
        <v>18</v>
      </c>
      <c r="E28" s="3">
        <v>9</v>
      </c>
      <c r="F28" s="3">
        <v>2</v>
      </c>
      <c r="G28" s="10">
        <f t="shared" si="0"/>
        <v>33.898305084745765</v>
      </c>
      <c r="H28" s="6">
        <v>1807.3340000000001</v>
      </c>
      <c r="I28" s="9">
        <f t="shared" si="1"/>
        <v>2.7665058035758747</v>
      </c>
      <c r="J28" s="9">
        <f t="shared" si="2"/>
        <v>97.233494196424118</v>
      </c>
      <c r="K28" s="3">
        <v>50.5</v>
      </c>
      <c r="L28" s="6">
        <v>17.894368390879801</v>
      </c>
      <c r="M28" s="10">
        <v>0.17357820705176899</v>
      </c>
      <c r="N28" s="10"/>
      <c r="O28" s="6">
        <v>10.341009226789801</v>
      </c>
      <c r="P28" s="10">
        <v>0.16667186466695799</v>
      </c>
      <c r="Q28" s="10">
        <f t="shared" si="3"/>
        <v>6.8067682892105719</v>
      </c>
      <c r="R28" s="10"/>
      <c r="S28" s="10"/>
      <c r="T28" s="10">
        <f t="shared" si="4"/>
        <v>6408675.6084359465</v>
      </c>
      <c r="U28" s="18">
        <f t="shared" si="5"/>
        <v>6408676</v>
      </c>
      <c r="V28" s="10"/>
      <c r="W28" s="6">
        <v>8.7062025726836403</v>
      </c>
      <c r="X28" s="10">
        <v>0.279615342074646</v>
      </c>
      <c r="Y28" s="10">
        <f t="shared" si="6"/>
        <v>9.4082562699899928</v>
      </c>
      <c r="Z28" s="10">
        <f t="shared" si="7"/>
        <v>2560096111.6507745</v>
      </c>
      <c r="AA28" s="18">
        <f t="shared" si="8"/>
        <v>2560096112</v>
      </c>
      <c r="AB28" s="10"/>
      <c r="AC28" s="6">
        <v>18.102154285995201</v>
      </c>
      <c r="AD28" s="10">
        <v>0.15018658364105</v>
      </c>
      <c r="AE28" s="10">
        <f t="shared" si="9"/>
        <v>6.7268405968973681</v>
      </c>
      <c r="AF28" s="10">
        <f t="shared" si="10"/>
        <v>5331391.7659049006</v>
      </c>
      <c r="AG28" s="18">
        <f t="shared" si="11"/>
        <v>5331392</v>
      </c>
      <c r="AH28" s="10"/>
      <c r="AI28" s="6">
        <v>33.764012809842001</v>
      </c>
      <c r="AJ28" s="10">
        <v>0</v>
      </c>
      <c r="AK28" s="10">
        <f t="shared" si="12"/>
        <v>1.3982492972779712</v>
      </c>
      <c r="AL28" s="10">
        <f t="shared" si="13"/>
        <v>25.017810424549307</v>
      </c>
      <c r="AM28" s="18">
        <f t="shared" si="14"/>
        <v>0</v>
      </c>
      <c r="AN28" s="10"/>
      <c r="AO28" s="6">
        <v>37.380486605584601</v>
      </c>
      <c r="AP28" s="10">
        <v>0</v>
      </c>
      <c r="AQ28" s="10">
        <f t="shared" si="15"/>
        <v>0.25213173082534962</v>
      </c>
      <c r="AR28" s="10">
        <f t="shared" si="16"/>
        <v>1.7870295370166116</v>
      </c>
      <c r="AS28" s="18">
        <f t="shared" si="17"/>
        <v>0</v>
      </c>
      <c r="AT28" s="10"/>
      <c r="AU28" s="6">
        <v>40</v>
      </c>
      <c r="AV28" s="10">
        <v>0</v>
      </c>
      <c r="AW28" s="10">
        <f t="shared" si="18"/>
        <v>-1.4963280293757653</v>
      </c>
      <c r="AX28" s="10">
        <f t="shared" si="19"/>
        <v>3.1891281470876803E-2</v>
      </c>
      <c r="AY28" s="18">
        <f t="shared" si="20"/>
        <v>0</v>
      </c>
      <c r="AZ28" s="10"/>
      <c r="BA28" s="6">
        <v>15.422207419069199</v>
      </c>
      <c r="BB28" s="10">
        <v>5.4867342795966598E-2</v>
      </c>
      <c r="BC28">
        <f t="shared" si="21"/>
        <v>7.2902438729177428</v>
      </c>
      <c r="BD28">
        <f t="shared" si="22"/>
        <v>19509398.193526033</v>
      </c>
      <c r="BE28" s="19">
        <f t="shared" si="23"/>
        <v>19509398</v>
      </c>
    </row>
    <row r="29" spans="1:57" x14ac:dyDescent="0.2">
      <c r="A29" s="20"/>
      <c r="B29" s="3" t="s">
        <v>97</v>
      </c>
      <c r="C29" s="3">
        <v>50</v>
      </c>
      <c r="D29" s="3">
        <v>3</v>
      </c>
      <c r="E29" s="3">
        <v>9</v>
      </c>
      <c r="F29" s="3">
        <v>0</v>
      </c>
      <c r="G29" s="10">
        <f t="shared" si="0"/>
        <v>5.0847457627118642</v>
      </c>
      <c r="H29" s="6">
        <v>1552.194</v>
      </c>
      <c r="I29" s="9">
        <f t="shared" si="1"/>
        <v>3.2212468286824971</v>
      </c>
      <c r="J29" s="9">
        <f t="shared" si="2"/>
        <v>96.778753171317504</v>
      </c>
      <c r="K29" s="3">
        <v>49.5</v>
      </c>
      <c r="L29" s="6">
        <v>17.3380479576957</v>
      </c>
      <c r="M29" s="10">
        <v>1.5818513182638098E-2</v>
      </c>
      <c r="N29" s="10"/>
      <c r="O29" s="6">
        <v>15.5426605621189</v>
      </c>
      <c r="P29" s="10">
        <v>2.0837501775209901E-2</v>
      </c>
      <c r="Q29" s="10">
        <f t="shared" si="3"/>
        <v>5.4563564573018777</v>
      </c>
      <c r="R29" s="10"/>
      <c r="S29" s="10"/>
      <c r="T29" s="10">
        <f t="shared" si="4"/>
        <v>285993.6940106526</v>
      </c>
      <c r="U29" s="18">
        <f t="shared" si="5"/>
        <v>285994</v>
      </c>
      <c r="V29" s="10"/>
      <c r="W29" s="6">
        <v>14.6554908752546</v>
      </c>
      <c r="X29" s="10">
        <v>0.147934486418448</v>
      </c>
      <c r="Y29" s="10">
        <f t="shared" si="6"/>
        <v>7.689454576241701</v>
      </c>
      <c r="Z29" s="10">
        <f t="shared" si="7"/>
        <v>48916409.977357805</v>
      </c>
      <c r="AA29" s="18">
        <f t="shared" si="8"/>
        <v>48916410</v>
      </c>
      <c r="AB29" s="10"/>
      <c r="AC29" s="6">
        <v>23.259584599227701</v>
      </c>
      <c r="AD29" s="10">
        <v>3.1453441940937597E-2</v>
      </c>
      <c r="AE29" s="10">
        <f t="shared" si="9"/>
        <v>5.1449038098191213</v>
      </c>
      <c r="AF29" s="10">
        <f t="shared" si="10"/>
        <v>139605.91191538351</v>
      </c>
      <c r="AG29" s="18">
        <f t="shared" si="11"/>
        <v>139606</v>
      </c>
      <c r="AH29" s="10"/>
      <c r="AI29" s="6">
        <v>34.122140134403303</v>
      </c>
      <c r="AJ29" s="10">
        <v>0.98625219774859996</v>
      </c>
      <c r="AK29" s="10">
        <f t="shared" si="12"/>
        <v>1.2979784594010246</v>
      </c>
      <c r="AL29" s="10">
        <f t="shared" si="13"/>
        <v>19.85996411355163</v>
      </c>
      <c r="AM29" s="18">
        <f t="shared" si="14"/>
        <v>0</v>
      </c>
      <c r="AN29" s="10"/>
      <c r="AO29" s="6">
        <v>30.568696853878301</v>
      </c>
      <c r="AP29" s="10">
        <v>0.103143827549651</v>
      </c>
      <c r="AQ29" s="10">
        <f t="shared" si="15"/>
        <v>2.3225845428941336</v>
      </c>
      <c r="AR29" s="10">
        <f t="shared" si="16"/>
        <v>210.17668743145319</v>
      </c>
      <c r="AS29" s="18">
        <f t="shared" si="17"/>
        <v>210</v>
      </c>
      <c r="AT29" s="10"/>
      <c r="AU29" s="6">
        <v>33.722168460196798</v>
      </c>
      <c r="AV29" s="10">
        <v>0</v>
      </c>
      <c r="AW29" s="10">
        <f t="shared" si="18"/>
        <v>0.42467305379534931</v>
      </c>
      <c r="AX29" s="10">
        <f t="shared" si="19"/>
        <v>2.6587227626631988</v>
      </c>
      <c r="AY29" s="18">
        <f t="shared" si="20"/>
        <v>0</v>
      </c>
      <c r="AZ29" s="10"/>
      <c r="BA29" s="6">
        <v>13.971258915155801</v>
      </c>
      <c r="BB29" s="10">
        <v>4.54709003482624E-2</v>
      </c>
      <c r="BC29">
        <f t="shared" si="21"/>
        <v>7.7102000245569311</v>
      </c>
      <c r="BD29">
        <f t="shared" si="22"/>
        <v>51309764.879081003</v>
      </c>
      <c r="BE29" s="19">
        <f t="shared" si="23"/>
        <v>51309765</v>
      </c>
    </row>
    <row r="30" spans="1:57" x14ac:dyDescent="0.2">
      <c r="A30" s="20"/>
      <c r="B30" s="3" t="s">
        <v>81</v>
      </c>
      <c r="C30" s="3">
        <v>50</v>
      </c>
      <c r="D30" s="3">
        <v>2</v>
      </c>
      <c r="E30" s="3">
        <v>8</v>
      </c>
      <c r="F30" s="3">
        <v>0</v>
      </c>
      <c r="G30" s="10">
        <f t="shared" si="0"/>
        <v>3.4482758620689653</v>
      </c>
      <c r="H30" s="6">
        <v>1614.423</v>
      </c>
      <c r="I30" s="9">
        <f t="shared" si="1"/>
        <v>3.0970817437561284</v>
      </c>
      <c r="J30" s="9">
        <f t="shared" si="2"/>
        <v>96.902918256243865</v>
      </c>
      <c r="K30" s="3">
        <v>49.5</v>
      </c>
      <c r="L30" s="6">
        <v>16.964514043302501</v>
      </c>
      <c r="M30" s="10">
        <v>0.28667932150853997</v>
      </c>
      <c r="N30" s="10"/>
      <c r="O30" s="6">
        <v>16.1787375121568</v>
      </c>
      <c r="P30" s="10">
        <v>0.40591949372622799</v>
      </c>
      <c r="Q30" s="10">
        <f t="shared" si="3"/>
        <v>5.2912231594390304</v>
      </c>
      <c r="R30" s="10"/>
      <c r="S30" s="10"/>
      <c r="T30" s="10">
        <f t="shared" si="4"/>
        <v>195534.39386438686</v>
      </c>
      <c r="U30" s="18">
        <f t="shared" si="5"/>
        <v>195534</v>
      </c>
      <c r="V30" s="10"/>
      <c r="W30" s="6">
        <v>14.6546114769863</v>
      </c>
      <c r="X30" s="10">
        <v>9.0864638419307198E-2</v>
      </c>
      <c r="Y30" s="10">
        <f t="shared" si="6"/>
        <v>7.6897086421326382</v>
      </c>
      <c r="Z30" s="10">
        <f t="shared" si="7"/>
        <v>48945034.856900431</v>
      </c>
      <c r="AA30" s="18">
        <f t="shared" si="8"/>
        <v>48945035</v>
      </c>
      <c r="AB30" s="10"/>
      <c r="AC30" s="6">
        <v>21.641094503154001</v>
      </c>
      <c r="AD30" s="10">
        <v>0.17116493439608901</v>
      </c>
      <c r="AE30" s="10">
        <f t="shared" si="9"/>
        <v>5.6413427080688301</v>
      </c>
      <c r="AF30" s="10">
        <f t="shared" si="10"/>
        <v>437867.49645007652</v>
      </c>
      <c r="AG30" s="18">
        <f t="shared" si="11"/>
        <v>437867</v>
      </c>
      <c r="AH30" s="10"/>
      <c r="AI30" s="6">
        <v>34.413102644071103</v>
      </c>
      <c r="AJ30" s="10">
        <v>0</v>
      </c>
      <c r="AK30" s="10">
        <f t="shared" si="12"/>
        <v>1.2165128670424739</v>
      </c>
      <c r="AL30" s="10">
        <f t="shared" si="13"/>
        <v>16.463147417302213</v>
      </c>
      <c r="AM30" s="18">
        <f t="shared" si="14"/>
        <v>0</v>
      </c>
      <c r="AN30" s="10"/>
      <c r="AO30" s="6">
        <v>33.679092438161099</v>
      </c>
      <c r="AP30" s="10">
        <v>0</v>
      </c>
      <c r="AQ30" s="10">
        <f t="shared" si="15"/>
        <v>1.3771755507109122</v>
      </c>
      <c r="AR30" s="10">
        <f t="shared" si="16"/>
        <v>23.832826462614513</v>
      </c>
      <c r="AS30" s="18">
        <f t="shared" si="17"/>
        <v>0</v>
      </c>
      <c r="AT30" s="10"/>
      <c r="AU30" s="6">
        <v>36.820735864836401</v>
      </c>
      <c r="AV30" s="10">
        <v>4.1194430668382296</v>
      </c>
      <c r="AW30" s="10">
        <f t="shared" si="18"/>
        <v>-0.52348098679204447</v>
      </c>
      <c r="AX30" s="10">
        <f t="shared" si="19"/>
        <v>0.29958427461420606</v>
      </c>
      <c r="AY30" s="18">
        <f t="shared" si="20"/>
        <v>0</v>
      </c>
      <c r="AZ30" s="10"/>
      <c r="BA30" s="6">
        <v>15.0029416818423</v>
      </c>
      <c r="BB30" s="10">
        <v>0.22661827897154399</v>
      </c>
      <c r="BC30">
        <f t="shared" si="21"/>
        <v>7.4115943033741525</v>
      </c>
      <c r="BD30">
        <f t="shared" si="22"/>
        <v>25798490.960261863</v>
      </c>
      <c r="BE30" s="19">
        <f t="shared" si="23"/>
        <v>25798491</v>
      </c>
    </row>
    <row r="31" spans="1:57" x14ac:dyDescent="0.2">
      <c r="A31" s="20"/>
      <c r="B31" s="3" t="s">
        <v>86</v>
      </c>
      <c r="C31" s="3">
        <v>50</v>
      </c>
      <c r="D31" s="3">
        <v>8</v>
      </c>
      <c r="E31" s="3">
        <v>5</v>
      </c>
      <c r="F31" s="3">
        <v>1</v>
      </c>
      <c r="G31" s="10">
        <f t="shared" si="0"/>
        <v>16.363636363636363</v>
      </c>
      <c r="H31" s="6">
        <v>180.36600000000001</v>
      </c>
      <c r="I31" s="9">
        <f>(50*50)/H31</f>
        <v>13.86070545446481</v>
      </c>
      <c r="J31" s="9">
        <f>50-I31</f>
        <v>36.139294545535193</v>
      </c>
      <c r="K31" s="3">
        <v>49.8</v>
      </c>
      <c r="L31" s="6">
        <v>18.508316272739801</v>
      </c>
      <c r="M31" s="10">
        <v>9.1648200858218398E-2</v>
      </c>
      <c r="N31" s="10"/>
      <c r="O31" s="6">
        <v>16.314733494585798</v>
      </c>
      <c r="P31" s="10">
        <v>0.16740715187667399</v>
      </c>
      <c r="Q31" s="10">
        <f t="shared" si="3"/>
        <v>5.2559169514821784</v>
      </c>
      <c r="R31" s="10"/>
      <c r="S31" s="10"/>
      <c r="T31" s="10">
        <f t="shared" si="4"/>
        <v>180267.29894495953</v>
      </c>
      <c r="U31" s="18">
        <f t="shared" si="5"/>
        <v>180267</v>
      </c>
      <c r="V31" s="10"/>
      <c r="W31" s="6">
        <v>9.1410972500855898</v>
      </c>
      <c r="X31" s="10">
        <v>0.453700175254723</v>
      </c>
      <c r="Y31" s="10">
        <f t="shared" si="6"/>
        <v>9.2826113743143921</v>
      </c>
      <c r="Z31" s="10">
        <f t="shared" si="7"/>
        <v>1916952599.9686649</v>
      </c>
      <c r="AA31" s="18">
        <f t="shared" si="8"/>
        <v>1916952600</v>
      </c>
      <c r="AB31" s="10"/>
      <c r="AC31" s="6">
        <v>16.017205159065401</v>
      </c>
      <c r="AD31" s="10">
        <v>0.11600608034154999</v>
      </c>
      <c r="AE31" s="10">
        <f t="shared" si="9"/>
        <v>7.3663563097155382</v>
      </c>
      <c r="AF31" s="10">
        <f t="shared" si="10"/>
        <v>23246432.292396732</v>
      </c>
      <c r="AG31" s="18">
        <f t="shared" si="11"/>
        <v>23246432</v>
      </c>
      <c r="AH31" s="10"/>
      <c r="AI31" s="6">
        <v>33.719918130628201</v>
      </c>
      <c r="AJ31" s="10">
        <v>0.73092257085573498</v>
      </c>
      <c r="AK31" s="10">
        <f t="shared" si="12"/>
        <v>1.4105952148537912</v>
      </c>
      <c r="AL31" s="10">
        <f t="shared" si="13"/>
        <v>25.739210097931991</v>
      </c>
      <c r="AM31" s="18">
        <f t="shared" si="14"/>
        <v>0</v>
      </c>
      <c r="AN31" s="10"/>
      <c r="AO31" s="6">
        <v>39.467911000740798</v>
      </c>
      <c r="AP31" s="10">
        <v>0</v>
      </c>
      <c r="AQ31" s="10">
        <f t="shared" si="15"/>
        <v>-0.38234376922212693</v>
      </c>
      <c r="AR31" s="10">
        <f t="shared" si="16"/>
        <v>0.41462571245277935</v>
      </c>
      <c r="AS31" s="18">
        <f t="shared" si="17"/>
        <v>0</v>
      </c>
      <c r="AT31" s="10"/>
      <c r="AU31" s="6">
        <v>40</v>
      </c>
      <c r="AV31" s="10">
        <v>0</v>
      </c>
      <c r="AW31" s="10">
        <f t="shared" si="18"/>
        <v>-1.4963280293757653</v>
      </c>
      <c r="AX31" s="10">
        <f t="shared" si="19"/>
        <v>3.1891281470876803E-2</v>
      </c>
      <c r="AY31" s="18">
        <f t="shared" si="20"/>
        <v>0</v>
      </c>
      <c r="AZ31" s="10"/>
      <c r="BA31" s="6">
        <v>14.9439064398019</v>
      </c>
      <c r="BB31" s="10">
        <v>7.1855235029271394E-2</v>
      </c>
      <c r="BC31">
        <f t="shared" si="21"/>
        <v>7.4286812041094352</v>
      </c>
      <c r="BD31">
        <f t="shared" si="22"/>
        <v>26833739.793436572</v>
      </c>
      <c r="BE31" s="19">
        <f t="shared" si="23"/>
        <v>26833740</v>
      </c>
    </row>
    <row r="32" spans="1:57" x14ac:dyDescent="0.2">
      <c r="A32" s="20"/>
      <c r="B32" s="3" t="s">
        <v>80</v>
      </c>
      <c r="C32" s="3">
        <v>50</v>
      </c>
      <c r="D32" s="3">
        <v>2</v>
      </c>
      <c r="E32" s="3">
        <v>6</v>
      </c>
      <c r="F32" s="3">
        <v>2</v>
      </c>
      <c r="G32" s="10">
        <f t="shared" si="0"/>
        <v>7.1428571428571432</v>
      </c>
      <c r="H32" s="6">
        <v>1596.0060000000001</v>
      </c>
      <c r="I32" s="9">
        <f t="shared" si="1"/>
        <v>3.1328203026805661</v>
      </c>
      <c r="J32" s="9">
        <f t="shared" si="2"/>
        <v>96.867179697319429</v>
      </c>
      <c r="K32" s="3">
        <v>51</v>
      </c>
      <c r="L32" s="6">
        <v>17.4018556716556</v>
      </c>
      <c r="M32" s="10">
        <v>0.122090284174085</v>
      </c>
      <c r="N32" s="10"/>
      <c r="O32" s="6">
        <v>15.441341224879199</v>
      </c>
      <c r="P32" s="10">
        <v>7.2471149810160104E-2</v>
      </c>
      <c r="Q32" s="10">
        <f t="shared" si="3"/>
        <v>5.4826601872117147</v>
      </c>
      <c r="R32" s="10"/>
      <c r="S32" s="10"/>
      <c r="T32" s="10">
        <f t="shared" si="4"/>
        <v>303850.66223029216</v>
      </c>
      <c r="U32" s="18">
        <f t="shared" si="5"/>
        <v>303851</v>
      </c>
      <c r="V32" s="10"/>
      <c r="W32" s="6">
        <v>12.7881822713135</v>
      </c>
      <c r="X32" s="10">
        <v>0.104439961048751</v>
      </c>
      <c r="Y32" s="10">
        <f t="shared" si="6"/>
        <v>8.228936448353652</v>
      </c>
      <c r="Z32" s="10">
        <f t="shared" si="7"/>
        <v>169408988.09292731</v>
      </c>
      <c r="AA32" s="18">
        <f t="shared" si="8"/>
        <v>169408988</v>
      </c>
      <c r="AB32" s="10"/>
      <c r="AC32" s="6">
        <v>24.619425699110899</v>
      </c>
      <c r="AD32" s="10">
        <v>9.5394221020519795E-2</v>
      </c>
      <c r="AE32" s="10">
        <f t="shared" si="9"/>
        <v>4.7278002272526534</v>
      </c>
      <c r="AF32" s="10">
        <f t="shared" si="10"/>
        <v>53431.851967936404</v>
      </c>
      <c r="AG32" s="18">
        <f t="shared" si="11"/>
        <v>53432</v>
      </c>
      <c r="AH32" s="10"/>
      <c r="AI32" s="6">
        <v>40</v>
      </c>
      <c r="AJ32" s="10">
        <v>0</v>
      </c>
      <c r="AK32" s="10">
        <f t="shared" si="12"/>
        <v>-0.34774330832119982</v>
      </c>
      <c r="AL32" s="10">
        <f t="shared" si="13"/>
        <v>0.44901070128418707</v>
      </c>
      <c r="AM32" s="18">
        <f t="shared" si="14"/>
        <v>0</v>
      </c>
      <c r="AN32" s="10"/>
      <c r="AO32" s="6">
        <v>40</v>
      </c>
      <c r="AP32" s="10">
        <v>0</v>
      </c>
      <c r="AQ32" s="10">
        <f t="shared" si="15"/>
        <v>-0.54407294832826725</v>
      </c>
      <c r="AR32" s="10">
        <f t="shared" si="16"/>
        <v>0.28571105949632353</v>
      </c>
      <c r="AS32" s="18">
        <f t="shared" si="17"/>
        <v>0</v>
      </c>
      <c r="AT32" s="10"/>
      <c r="AU32" s="6">
        <v>32.581660371745201</v>
      </c>
      <c r="AV32" s="10">
        <v>1.7478040583480801</v>
      </c>
      <c r="AW32" s="10">
        <f t="shared" si="18"/>
        <v>0.77366573692007301</v>
      </c>
      <c r="AX32" s="10">
        <f t="shared" si="19"/>
        <v>5.9383492623562049</v>
      </c>
      <c r="AY32" s="18">
        <f t="shared" si="20"/>
        <v>0</v>
      </c>
      <c r="AZ32" s="10"/>
      <c r="BA32" s="6">
        <v>14.064877600092499</v>
      </c>
      <c r="BB32" s="10">
        <v>0.150953990217642</v>
      </c>
      <c r="BC32">
        <f t="shared" si="21"/>
        <v>7.6831034442568731</v>
      </c>
      <c r="BD32">
        <f t="shared" si="22"/>
        <v>48206260.60598553</v>
      </c>
      <c r="BE32" s="19">
        <f t="shared" si="23"/>
        <v>48206261</v>
      </c>
    </row>
    <row r="33" spans="1:57" x14ac:dyDescent="0.2">
      <c r="A33" s="20"/>
      <c r="B33" s="3" t="s">
        <v>96</v>
      </c>
      <c r="C33" s="3">
        <v>50</v>
      </c>
      <c r="D33" s="3">
        <v>18</v>
      </c>
      <c r="E33" s="3">
        <v>7</v>
      </c>
      <c r="F33" s="3">
        <v>1</v>
      </c>
      <c r="G33" s="10">
        <f t="shared" si="0"/>
        <v>33.333333333333336</v>
      </c>
      <c r="H33" s="6">
        <v>916.31399999999996</v>
      </c>
      <c r="I33" s="9">
        <f t="shared" si="1"/>
        <v>5.456644774607831</v>
      </c>
      <c r="J33" s="9">
        <f t="shared" si="2"/>
        <v>94.543355225392162</v>
      </c>
      <c r="K33" s="3">
        <v>50.2</v>
      </c>
      <c r="L33" s="6">
        <v>16.941009817707901</v>
      </c>
      <c r="M33" s="10">
        <v>0.209872649834206</v>
      </c>
      <c r="N33" s="10"/>
      <c r="O33" s="6">
        <v>12.6455460198142</v>
      </c>
      <c r="P33" s="10">
        <v>0.18559883142901301</v>
      </c>
      <c r="Q33" s="10">
        <f t="shared" si="3"/>
        <v>6.208482561900829</v>
      </c>
      <c r="R33" s="10"/>
      <c r="S33" s="10"/>
      <c r="T33" s="10">
        <f t="shared" si="4"/>
        <v>1616153.3318722569</v>
      </c>
      <c r="U33" s="18">
        <f t="shared" si="5"/>
        <v>1616153</v>
      </c>
      <c r="V33" s="10"/>
      <c r="W33" s="6">
        <v>12.6160119795002</v>
      </c>
      <c r="X33" s="10">
        <v>0.14969460013188199</v>
      </c>
      <c r="Y33" s="10">
        <f t="shared" si="6"/>
        <v>8.2786779592926933</v>
      </c>
      <c r="Z33" s="10">
        <f t="shared" si="7"/>
        <v>189966910.32350373</v>
      </c>
      <c r="AA33" s="18">
        <f t="shared" si="8"/>
        <v>189966910</v>
      </c>
      <c r="AB33" s="10"/>
      <c r="AC33" s="6">
        <v>24.998084842386898</v>
      </c>
      <c r="AD33" s="10">
        <v>0.16087194682506301</v>
      </c>
      <c r="AE33" s="10">
        <f t="shared" si="9"/>
        <v>4.6116542413389059</v>
      </c>
      <c r="AF33" s="10">
        <f t="shared" si="10"/>
        <v>40893.496113236826</v>
      </c>
      <c r="AG33" s="18">
        <f t="shared" si="11"/>
        <v>40893</v>
      </c>
      <c r="AH33" s="10"/>
      <c r="AI33" s="6">
        <v>33.9870293839978</v>
      </c>
      <c r="AJ33" s="10">
        <v>0.376294305975994</v>
      </c>
      <c r="AK33" s="10">
        <f t="shared" si="12"/>
        <v>1.3358076537132384</v>
      </c>
      <c r="AL33" s="10">
        <f t="shared" si="13"/>
        <v>21.667442549156931</v>
      </c>
      <c r="AM33" s="18">
        <f t="shared" si="14"/>
        <v>0</v>
      </c>
      <c r="AN33" s="10"/>
      <c r="AO33" s="6">
        <v>34.059357614877598</v>
      </c>
      <c r="AP33" s="10">
        <v>0.90499594854993404</v>
      </c>
      <c r="AQ33" s="10">
        <f t="shared" si="15"/>
        <v>1.26159343012839</v>
      </c>
      <c r="AR33" s="10">
        <f t="shared" si="16"/>
        <v>18.26389619512252</v>
      </c>
      <c r="AS33" s="18">
        <f t="shared" si="17"/>
        <v>0</v>
      </c>
      <c r="AT33" s="10"/>
      <c r="AU33" s="6">
        <v>33.695688298542201</v>
      </c>
      <c r="AV33" s="10">
        <v>0</v>
      </c>
      <c r="AW33" s="10">
        <f t="shared" si="18"/>
        <v>0.43277591843873875</v>
      </c>
      <c r="AX33" s="10">
        <f t="shared" si="19"/>
        <v>2.708793623511573</v>
      </c>
      <c r="AY33" s="18">
        <f t="shared" si="20"/>
        <v>0</v>
      </c>
      <c r="AZ33" s="10"/>
      <c r="BA33" s="6">
        <v>30.9011840479338</v>
      </c>
      <c r="BB33" s="10">
        <v>4.1211066165323197E-2</v>
      </c>
      <c r="BC33">
        <f t="shared" si="21"/>
        <v>2.8100769759960058</v>
      </c>
      <c r="BD33">
        <f t="shared" si="22"/>
        <v>645.76867737370662</v>
      </c>
      <c r="BE33" s="19">
        <f t="shared" si="23"/>
        <v>646</v>
      </c>
    </row>
    <row r="34" spans="1:57" x14ac:dyDescent="0.2">
      <c r="A34" s="20"/>
      <c r="B34" s="3" t="s">
        <v>88</v>
      </c>
      <c r="C34" s="3">
        <v>50</v>
      </c>
      <c r="D34" s="3">
        <v>7</v>
      </c>
      <c r="E34" s="3">
        <v>8</v>
      </c>
      <c r="F34" s="3">
        <v>0</v>
      </c>
      <c r="G34" s="10">
        <f t="shared" si="0"/>
        <v>12.068965517241379</v>
      </c>
      <c r="H34" s="6">
        <v>2000.07</v>
      </c>
      <c r="I34" s="9">
        <f t="shared" si="1"/>
        <v>2.4999125030623928</v>
      </c>
      <c r="J34" s="9">
        <f t="shared" si="2"/>
        <v>97.50008749693761</v>
      </c>
      <c r="K34" s="3">
        <v>50.5</v>
      </c>
      <c r="L34" s="6">
        <v>17.052162915391101</v>
      </c>
      <c r="M34" s="10">
        <v>0.47711997686198199</v>
      </c>
      <c r="N34" s="10"/>
      <c r="O34" s="6">
        <v>14.357053237559899</v>
      </c>
      <c r="P34" s="10">
        <v>1.29644848528395E-2</v>
      </c>
      <c r="Q34" s="10">
        <f t="shared" si="3"/>
        <v>5.7641545113944037</v>
      </c>
      <c r="R34" s="10"/>
      <c r="S34" s="10"/>
      <c r="T34" s="10">
        <f t="shared" si="4"/>
        <v>580971.0761097077</v>
      </c>
      <c r="U34" s="18">
        <f t="shared" si="5"/>
        <v>580971</v>
      </c>
      <c r="V34" s="10"/>
      <c r="W34" s="6">
        <v>10.7143601018466</v>
      </c>
      <c r="X34" s="10">
        <v>0.161804515665673</v>
      </c>
      <c r="Y34" s="10">
        <f t="shared" si="6"/>
        <v>8.8280819051088901</v>
      </c>
      <c r="Z34" s="10">
        <f t="shared" si="7"/>
        <v>673103587.26455188</v>
      </c>
      <c r="AA34" s="18">
        <f t="shared" si="8"/>
        <v>673103587</v>
      </c>
      <c r="AB34" s="10"/>
      <c r="AC34" s="6">
        <v>21.928332536178701</v>
      </c>
      <c r="AD34" s="10">
        <v>8.8578816766379298E-2</v>
      </c>
      <c r="AE34" s="10">
        <f t="shared" si="9"/>
        <v>5.5532382871668302</v>
      </c>
      <c r="AF34" s="10">
        <f t="shared" si="10"/>
        <v>357468.91914211598</v>
      </c>
      <c r="AG34" s="18">
        <f t="shared" si="11"/>
        <v>357469</v>
      </c>
      <c r="AH34" s="10"/>
      <c r="AI34" s="6">
        <v>34.7635395003282</v>
      </c>
      <c r="AJ34" s="10">
        <v>0</v>
      </c>
      <c r="AK34" s="10">
        <f t="shared" si="12"/>
        <v>1.1183952569357718</v>
      </c>
      <c r="AL34" s="10">
        <f t="shared" si="13"/>
        <v>13.133946924651477</v>
      </c>
      <c r="AM34" s="18">
        <f t="shared" si="14"/>
        <v>0</v>
      </c>
      <c r="AN34" s="10"/>
      <c r="AO34" s="6">
        <v>40</v>
      </c>
      <c r="AP34" s="10">
        <v>0</v>
      </c>
      <c r="AQ34" s="10">
        <f t="shared" si="15"/>
        <v>-0.54407294832826725</v>
      </c>
      <c r="AR34" s="10">
        <f t="shared" si="16"/>
        <v>0.28571105949632353</v>
      </c>
      <c r="AS34" s="18">
        <f t="shared" si="17"/>
        <v>0</v>
      </c>
      <c r="AT34" s="10"/>
      <c r="AU34" s="6">
        <v>40</v>
      </c>
      <c r="AV34" s="10">
        <v>0</v>
      </c>
      <c r="AW34" s="10">
        <f t="shared" si="18"/>
        <v>-1.4963280293757653</v>
      </c>
      <c r="AX34" s="10">
        <f t="shared" si="19"/>
        <v>3.1891281470876803E-2</v>
      </c>
      <c r="AY34" s="18">
        <f t="shared" si="20"/>
        <v>0</v>
      </c>
      <c r="AZ34" s="10"/>
      <c r="BA34" s="6">
        <v>14.181505509625399</v>
      </c>
      <c r="BB34" s="10">
        <v>0.36434795775838302</v>
      </c>
      <c r="BC34">
        <f t="shared" si="21"/>
        <v>7.6493471752169606</v>
      </c>
      <c r="BD34">
        <f t="shared" si="22"/>
        <v>44601264.86503318</v>
      </c>
      <c r="BE34" s="19">
        <f t="shared" si="23"/>
        <v>44601265</v>
      </c>
    </row>
    <row r="35" spans="1:57" x14ac:dyDescent="0.2">
      <c r="A35" s="20"/>
      <c r="B35" s="3" t="s">
        <v>85</v>
      </c>
      <c r="C35" s="3">
        <v>50</v>
      </c>
      <c r="D35" s="3">
        <v>9</v>
      </c>
      <c r="E35" s="3">
        <v>10</v>
      </c>
      <c r="F35" s="3">
        <v>1</v>
      </c>
      <c r="G35" s="10">
        <f t="shared" si="0"/>
        <v>16.666666666666668</v>
      </c>
      <c r="H35" s="6">
        <v>1660.567</v>
      </c>
      <c r="I35" s="9">
        <f t="shared" si="1"/>
        <v>3.0110197300078827</v>
      </c>
      <c r="J35" s="9">
        <f t="shared" si="2"/>
        <v>96.988980269992112</v>
      </c>
      <c r="K35" s="3">
        <v>49.6</v>
      </c>
      <c r="L35" s="6">
        <v>17.732424007313401</v>
      </c>
      <c r="M35" s="10">
        <v>0.233594409508141</v>
      </c>
      <c r="N35" s="10"/>
      <c r="O35" s="6">
        <v>13.6870695564555</v>
      </c>
      <c r="P35" s="10">
        <v>7.5448740922641699E-2</v>
      </c>
      <c r="Q35" s="10">
        <f t="shared" si="3"/>
        <v>5.938090408251643</v>
      </c>
      <c r="R35" s="10"/>
      <c r="S35" s="10"/>
      <c r="T35" s="10">
        <f t="shared" si="4"/>
        <v>867142.37233278027</v>
      </c>
      <c r="U35" s="18">
        <f t="shared" si="5"/>
        <v>867142</v>
      </c>
      <c r="V35" s="10"/>
      <c r="W35" s="6">
        <v>9.0057465180444094</v>
      </c>
      <c r="X35" s="10">
        <v>0.57872882497306899</v>
      </c>
      <c r="Y35" s="10">
        <f t="shared" si="6"/>
        <v>9.3217153907363102</v>
      </c>
      <c r="Z35" s="10">
        <f t="shared" si="7"/>
        <v>2097564821.1703715</v>
      </c>
      <c r="AA35" s="18">
        <f t="shared" si="8"/>
        <v>2097564821</v>
      </c>
      <c r="AB35" s="10"/>
      <c r="AC35" s="6">
        <v>21.740218809280801</v>
      </c>
      <c r="AD35" s="10">
        <v>4.41385990084113E-2</v>
      </c>
      <c r="AE35" s="10">
        <f t="shared" si="9"/>
        <v>5.6109383444939569</v>
      </c>
      <c r="AF35" s="10">
        <f t="shared" si="10"/>
        <v>408261.42254888895</v>
      </c>
      <c r="AG35" s="18">
        <f t="shared" si="11"/>
        <v>408261</v>
      </c>
      <c r="AH35" s="10"/>
      <c r="AI35" s="6">
        <v>30.8668459788652</v>
      </c>
      <c r="AJ35" s="10">
        <v>0.63771783035040197</v>
      </c>
      <c r="AK35" s="10">
        <f t="shared" si="12"/>
        <v>2.2094170738981975</v>
      </c>
      <c r="AL35" s="10">
        <f t="shared" si="13"/>
        <v>161.96347041897454</v>
      </c>
      <c r="AM35" s="18">
        <f t="shared" si="14"/>
        <v>162</v>
      </c>
      <c r="AN35" s="10"/>
      <c r="AO35" s="6">
        <v>34.076563921574703</v>
      </c>
      <c r="AP35" s="10">
        <v>0</v>
      </c>
      <c r="AQ35" s="10">
        <f t="shared" si="15"/>
        <v>1.2563635496733427</v>
      </c>
      <c r="AR35" s="10">
        <f t="shared" si="16"/>
        <v>18.045276862303385</v>
      </c>
      <c r="AS35" s="18">
        <f t="shared" si="17"/>
        <v>0</v>
      </c>
      <c r="AT35" s="10"/>
      <c r="AU35" s="6">
        <v>32.823787696886903</v>
      </c>
      <c r="AV35" s="10">
        <v>0</v>
      </c>
      <c r="AW35" s="10">
        <f t="shared" si="18"/>
        <v>0.69957536814966237</v>
      </c>
      <c r="AX35" s="10">
        <f t="shared" si="19"/>
        <v>5.006974368128196</v>
      </c>
      <c r="AY35" s="18">
        <f t="shared" si="20"/>
        <v>0</v>
      </c>
      <c r="AZ35" s="10"/>
      <c r="BA35" s="6">
        <v>31.6193031912088</v>
      </c>
      <c r="BB35" s="10">
        <v>0.309491341014625</v>
      </c>
      <c r="BC35">
        <f t="shared" si="21"/>
        <v>2.6022277304750214</v>
      </c>
      <c r="BD35">
        <f t="shared" si="22"/>
        <v>400.15452330294158</v>
      </c>
      <c r="BE35" s="19">
        <f t="shared" si="23"/>
        <v>400</v>
      </c>
    </row>
    <row r="36" spans="1:57" x14ac:dyDescent="0.2">
      <c r="A36" s="20"/>
      <c r="B36" s="3" t="s">
        <v>98</v>
      </c>
      <c r="C36" s="3">
        <v>50</v>
      </c>
      <c r="D36" s="3">
        <v>17</v>
      </c>
      <c r="E36" s="3">
        <v>9</v>
      </c>
      <c r="F36" s="3">
        <v>3</v>
      </c>
      <c r="G36" s="10">
        <f t="shared" si="0"/>
        <v>33.898305084745765</v>
      </c>
      <c r="H36" s="6">
        <v>2318.6129999999998</v>
      </c>
      <c r="I36" s="9">
        <f t="shared" si="1"/>
        <v>2.1564616432323982</v>
      </c>
      <c r="J36" s="9">
        <f t="shared" si="2"/>
        <v>97.843538356767596</v>
      </c>
      <c r="K36" s="3">
        <v>51</v>
      </c>
      <c r="L36" s="6">
        <v>17.787893085732101</v>
      </c>
      <c r="M36" s="10">
        <v>3.1606366198935198E-2</v>
      </c>
      <c r="N36" s="10"/>
      <c r="O36" s="6">
        <v>12.7648131941986</v>
      </c>
      <c r="P36" s="10">
        <v>1.7528931010512401E-2</v>
      </c>
      <c r="Q36" s="10">
        <f t="shared" si="3"/>
        <v>6.1775193555911105</v>
      </c>
      <c r="R36" s="10"/>
      <c r="S36" s="10"/>
      <c r="T36" s="10">
        <f t="shared" si="4"/>
        <v>1504940.5893429138</v>
      </c>
      <c r="U36" s="18">
        <f t="shared" si="5"/>
        <v>1504941</v>
      </c>
      <c r="V36" s="10"/>
      <c r="W36" s="6">
        <v>9.7250293427259198</v>
      </c>
      <c r="X36" s="10">
        <v>0.11958724965326401</v>
      </c>
      <c r="Y36" s="10">
        <f t="shared" si="6"/>
        <v>9.1139082591148064</v>
      </c>
      <c r="Z36" s="10">
        <f t="shared" si="7"/>
        <v>1299894957.6649525</v>
      </c>
      <c r="AA36" s="18">
        <f t="shared" si="8"/>
        <v>1299894958</v>
      </c>
      <c r="AB36" s="10"/>
      <c r="AC36" s="6">
        <v>25.963284151951601</v>
      </c>
      <c r="AD36" s="10">
        <v>8.0773128821579096E-2</v>
      </c>
      <c r="AE36" s="10">
        <f t="shared" si="9"/>
        <v>4.315598996395436</v>
      </c>
      <c r="AF36" s="10">
        <f t="shared" si="10"/>
        <v>20682.307764829566</v>
      </c>
      <c r="AG36" s="18">
        <f t="shared" si="11"/>
        <v>20682</v>
      </c>
      <c r="AH36" s="10"/>
      <c r="AI36" s="6">
        <v>33.5879439798303</v>
      </c>
      <c r="AJ36" s="10">
        <v>0.99537266275235303</v>
      </c>
      <c r="AK36" s="10">
        <f t="shared" si="12"/>
        <v>1.4475462034297522</v>
      </c>
      <c r="AL36" s="10">
        <f t="shared" si="13"/>
        <v>28.025037566956172</v>
      </c>
      <c r="AM36" s="18">
        <f t="shared" si="14"/>
        <v>0</v>
      </c>
      <c r="AN36" s="10"/>
      <c r="AO36" s="6">
        <v>40</v>
      </c>
      <c r="AP36" s="10">
        <v>0</v>
      </c>
      <c r="AQ36" s="10">
        <f t="shared" si="15"/>
        <v>-0.54407294832826725</v>
      </c>
      <c r="AR36" s="10">
        <f t="shared" si="16"/>
        <v>0.28571105949632353</v>
      </c>
      <c r="AS36" s="18">
        <f t="shared" si="17"/>
        <v>0</v>
      </c>
      <c r="AT36" s="10"/>
      <c r="AU36" s="6">
        <v>40</v>
      </c>
      <c r="AV36" s="10">
        <v>0</v>
      </c>
      <c r="AW36" s="10">
        <f t="shared" si="18"/>
        <v>-1.4963280293757653</v>
      </c>
      <c r="AX36" s="10">
        <f t="shared" si="19"/>
        <v>3.1891281470876803E-2</v>
      </c>
      <c r="AY36" s="18">
        <f t="shared" si="20"/>
        <v>0</v>
      </c>
      <c r="AZ36" s="10"/>
      <c r="BA36" s="6">
        <v>32.839843978145602</v>
      </c>
      <c r="BB36" s="10">
        <v>0.74461161396739195</v>
      </c>
      <c r="BC36">
        <f t="shared" si="21"/>
        <v>2.2489597747769601</v>
      </c>
      <c r="BD36">
        <f t="shared" si="22"/>
        <v>177.40251595239627</v>
      </c>
      <c r="BE36" s="19">
        <f t="shared" si="23"/>
        <v>0</v>
      </c>
    </row>
    <row r="37" spans="1:57" x14ac:dyDescent="0.2">
      <c r="A37" s="20"/>
      <c r="B37" s="3" t="s">
        <v>99</v>
      </c>
      <c r="C37" s="3">
        <v>50</v>
      </c>
      <c r="D37" s="3">
        <v>5</v>
      </c>
      <c r="E37" s="3">
        <v>7</v>
      </c>
      <c r="F37" s="3">
        <v>2</v>
      </c>
      <c r="G37" s="10">
        <f t="shared" si="0"/>
        <v>12.280701754385966</v>
      </c>
      <c r="H37" s="6">
        <v>1527.7049999999999</v>
      </c>
      <c r="I37" s="9">
        <f t="shared" si="1"/>
        <v>3.2728831809806214</v>
      </c>
      <c r="J37" s="9">
        <f t="shared" si="2"/>
        <v>96.727116819019372</v>
      </c>
      <c r="K37" s="3">
        <v>49.2</v>
      </c>
      <c r="L37" s="6">
        <v>18.1810042896536</v>
      </c>
      <c r="M37" s="10">
        <v>0.17668653003760301</v>
      </c>
      <c r="N37" s="10"/>
      <c r="O37" s="6">
        <v>17.427665342219601</v>
      </c>
      <c r="P37" s="10">
        <v>0.14125240503467901</v>
      </c>
      <c r="Q37" s="10">
        <f t="shared" si="3"/>
        <v>4.9669863334407438</v>
      </c>
      <c r="R37" s="10"/>
      <c r="S37" s="10"/>
      <c r="T37" s="10">
        <f t="shared" si="4"/>
        <v>92680.065797215939</v>
      </c>
      <c r="U37" s="18">
        <f t="shared" si="5"/>
        <v>92680</v>
      </c>
      <c r="V37" s="10"/>
      <c r="W37" s="6">
        <v>9.2675946660013402</v>
      </c>
      <c r="X37" s="10">
        <v>0.18626999694729701</v>
      </c>
      <c r="Y37" s="10">
        <f t="shared" si="6"/>
        <v>9.2460651587549929</v>
      </c>
      <c r="Z37" s="10">
        <f t="shared" si="7"/>
        <v>1762240421.814189</v>
      </c>
      <c r="AA37" s="18">
        <f t="shared" si="8"/>
        <v>1762240422</v>
      </c>
      <c r="AB37" s="10"/>
      <c r="AC37" s="6">
        <v>25.249251877509298</v>
      </c>
      <c r="AD37" s="10">
        <v>4.4458075577442698E-2</v>
      </c>
      <c r="AE37" s="10">
        <f t="shared" si="9"/>
        <v>4.5346138649440837</v>
      </c>
      <c r="AF37" s="10">
        <f t="shared" si="10"/>
        <v>34246.316412428343</v>
      </c>
      <c r="AG37" s="18">
        <f t="shared" si="11"/>
        <v>34246</v>
      </c>
      <c r="AH37" s="10"/>
      <c r="AI37" s="6">
        <v>33.328263644883499</v>
      </c>
      <c r="AJ37" s="10">
        <v>2.20611947597141</v>
      </c>
      <c r="AK37" s="10">
        <f t="shared" si="12"/>
        <v>1.5202532072786716</v>
      </c>
      <c r="AL37" s="10">
        <f t="shared" si="13"/>
        <v>33.132423758347265</v>
      </c>
      <c r="AM37" s="18">
        <f t="shared" si="14"/>
        <v>0</v>
      </c>
      <c r="AN37" s="10"/>
      <c r="AO37" s="6">
        <v>40</v>
      </c>
      <c r="AP37" s="10">
        <v>0</v>
      </c>
      <c r="AQ37" s="10">
        <f t="shared" si="15"/>
        <v>-0.54407294832826725</v>
      </c>
      <c r="AR37" s="10">
        <f t="shared" si="16"/>
        <v>0.28571105949632353</v>
      </c>
      <c r="AS37" s="18">
        <f t="shared" si="17"/>
        <v>0</v>
      </c>
      <c r="AT37" s="10"/>
      <c r="AU37" s="6">
        <v>36.9799417545374</v>
      </c>
      <c r="AV37" s="10">
        <v>0</v>
      </c>
      <c r="AW37" s="10">
        <f t="shared" si="18"/>
        <v>-0.57219759930765013</v>
      </c>
      <c r="AX37" s="10">
        <f t="shared" si="19"/>
        <v>0.26779496093844052</v>
      </c>
      <c r="AY37" s="18">
        <f t="shared" si="20"/>
        <v>0</v>
      </c>
      <c r="AZ37" s="10"/>
      <c r="BA37" s="6">
        <v>31.490300632524601</v>
      </c>
      <c r="BB37" s="10">
        <v>1.12756082734139</v>
      </c>
      <c r="BC37">
        <f t="shared" si="21"/>
        <v>2.6395656635239937</v>
      </c>
      <c r="BD37">
        <f t="shared" si="22"/>
        <v>436.07949242640115</v>
      </c>
      <c r="BE37" s="19">
        <f t="shared" si="23"/>
        <v>436</v>
      </c>
    </row>
    <row r="38" spans="1:57" x14ac:dyDescent="0.2">
      <c r="A38" s="20"/>
      <c r="B38" s="3" t="s">
        <v>87</v>
      </c>
      <c r="C38" s="3">
        <v>50</v>
      </c>
      <c r="D38" s="3">
        <v>1</v>
      </c>
      <c r="E38" s="3">
        <v>8</v>
      </c>
      <c r="F38" s="3">
        <v>2</v>
      </c>
      <c r="G38" s="10">
        <f t="shared" si="0"/>
        <v>5.1724137931034484</v>
      </c>
      <c r="H38" s="6">
        <v>288.73200000000003</v>
      </c>
      <c r="I38" s="9">
        <f t="shared" si="1"/>
        <v>17.317096823351758</v>
      </c>
      <c r="J38" s="9">
        <f t="shared" si="2"/>
        <v>82.682903176648239</v>
      </c>
      <c r="K38" s="3">
        <v>49.5</v>
      </c>
      <c r="L38" s="6">
        <v>16.706610762829499</v>
      </c>
      <c r="M38" s="10">
        <v>0.15826488012802101</v>
      </c>
      <c r="N38" s="10"/>
      <c r="O38" s="6">
        <v>13.086781884314901</v>
      </c>
      <c r="P38" s="10">
        <v>0.29577290362584202</v>
      </c>
      <c r="Q38" s="10">
        <f t="shared" si="3"/>
        <v>6.0939323751097119</v>
      </c>
      <c r="R38" s="10"/>
      <c r="S38" s="10"/>
      <c r="T38" s="10">
        <f t="shared" si="4"/>
        <v>1241458.9824003861</v>
      </c>
      <c r="U38" s="18">
        <f t="shared" si="5"/>
        <v>1241459</v>
      </c>
      <c r="V38" s="10"/>
      <c r="W38" s="6">
        <v>11.865909638924601</v>
      </c>
      <c r="X38" s="10">
        <v>0.30507935033008698</v>
      </c>
      <c r="Y38" s="10">
        <f t="shared" si="6"/>
        <v>8.4953891200056049</v>
      </c>
      <c r="Z38" s="10">
        <f t="shared" si="7"/>
        <v>312888153.28882748</v>
      </c>
      <c r="AA38" s="18">
        <f t="shared" si="8"/>
        <v>312888153</v>
      </c>
      <c r="AB38" s="10"/>
      <c r="AC38" s="6">
        <v>26.1758921791115</v>
      </c>
      <c r="AD38" s="10">
        <v>6.3846633195248595E-2</v>
      </c>
      <c r="AE38" s="10">
        <f t="shared" si="9"/>
        <v>4.2503858109589903</v>
      </c>
      <c r="AF38" s="10">
        <f t="shared" si="10"/>
        <v>17798.598687994108</v>
      </c>
      <c r="AG38" s="18">
        <f t="shared" si="11"/>
        <v>17799</v>
      </c>
      <c r="AH38" s="10"/>
      <c r="AI38" s="6">
        <v>34.147105970859698</v>
      </c>
      <c r="AJ38" s="10">
        <v>1.17223223908943</v>
      </c>
      <c r="AK38" s="10">
        <f t="shared" si="12"/>
        <v>1.2909883607179709</v>
      </c>
      <c r="AL38" s="10">
        <f t="shared" si="13"/>
        <v>19.542870793252199</v>
      </c>
      <c r="AM38" s="18">
        <f t="shared" si="14"/>
        <v>0</v>
      </c>
      <c r="AN38" s="10"/>
      <c r="AO38" s="6">
        <v>40</v>
      </c>
      <c r="AP38" s="10">
        <v>0</v>
      </c>
      <c r="AQ38" s="10">
        <f t="shared" si="15"/>
        <v>-0.54407294832826725</v>
      </c>
      <c r="AR38" s="10">
        <f t="shared" si="16"/>
        <v>0.28571105949632353</v>
      </c>
      <c r="AS38" s="18">
        <f t="shared" si="17"/>
        <v>0</v>
      </c>
      <c r="AT38" s="10"/>
      <c r="AU38" s="6">
        <v>32.710672523017799</v>
      </c>
      <c r="AV38" s="10">
        <v>0</v>
      </c>
      <c r="AW38" s="10">
        <f t="shared" si="18"/>
        <v>0.73418833444987786</v>
      </c>
      <c r="AX38" s="10">
        <f t="shared" si="19"/>
        <v>5.422359833632739</v>
      </c>
      <c r="AY38" s="18">
        <f t="shared" si="20"/>
        <v>0</v>
      </c>
      <c r="AZ38" s="10"/>
      <c r="BA38" s="6">
        <v>33.576201880784801</v>
      </c>
      <c r="BB38" s="10">
        <v>0</v>
      </c>
      <c r="BC38">
        <f t="shared" si="21"/>
        <v>2.0358315829855855</v>
      </c>
      <c r="BD38">
        <f t="shared" si="22"/>
        <v>108.60043954084546</v>
      </c>
      <c r="BE38" s="19">
        <f t="shared" si="23"/>
        <v>0</v>
      </c>
    </row>
    <row r="39" spans="1:57" x14ac:dyDescent="0.2">
      <c r="A39" s="20"/>
      <c r="B39" s="3" t="s">
        <v>94</v>
      </c>
      <c r="C39" s="3">
        <v>50</v>
      </c>
      <c r="D39" s="3">
        <v>2</v>
      </c>
      <c r="E39" s="3">
        <v>6</v>
      </c>
      <c r="F39" s="3">
        <v>2</v>
      </c>
      <c r="G39" s="10">
        <f t="shared" si="0"/>
        <v>7.1428571428571432</v>
      </c>
      <c r="H39" s="6">
        <v>612.51499999999999</v>
      </c>
      <c r="I39" s="9">
        <f t="shared" si="1"/>
        <v>8.1630653943168738</v>
      </c>
      <c r="J39" s="9">
        <f t="shared" si="2"/>
        <v>91.836934605683126</v>
      </c>
      <c r="K39" s="3">
        <v>50.8</v>
      </c>
      <c r="L39" s="6">
        <v>17.818364157651299</v>
      </c>
      <c r="M39" s="10">
        <v>0.327610471067451</v>
      </c>
      <c r="N39" s="10"/>
      <c r="O39" s="6">
        <v>14.126005997860799</v>
      </c>
      <c r="P39" s="10">
        <v>0.55815722500110698</v>
      </c>
      <c r="Q39" s="10">
        <f t="shared" si="3"/>
        <v>5.8241371796098553</v>
      </c>
      <c r="R39" s="10"/>
      <c r="S39" s="10"/>
      <c r="T39" s="10">
        <f t="shared" si="4"/>
        <v>667017.42521860404</v>
      </c>
      <c r="U39" s="18">
        <f t="shared" si="5"/>
        <v>667017</v>
      </c>
      <c r="V39" s="10"/>
      <c r="W39" s="6">
        <v>9.9584108176449497</v>
      </c>
      <c r="X39" s="10">
        <v>0.177477842540717</v>
      </c>
      <c r="Y39" s="10">
        <f t="shared" si="6"/>
        <v>9.0464822992387397</v>
      </c>
      <c r="Z39" s="10">
        <f t="shared" si="7"/>
        <v>1112967030.1136043</v>
      </c>
      <c r="AA39" s="18">
        <f t="shared" si="8"/>
        <v>1112967030</v>
      </c>
      <c r="AB39" s="10"/>
      <c r="AC39" s="6">
        <v>25.162956452054001</v>
      </c>
      <c r="AD39" s="10">
        <v>0.90209458863379399</v>
      </c>
      <c r="AE39" s="10">
        <f t="shared" si="9"/>
        <v>4.5610832304600946</v>
      </c>
      <c r="AF39" s="10">
        <f t="shared" si="10"/>
        <v>36398.478538650808</v>
      </c>
      <c r="AG39" s="18">
        <f t="shared" si="11"/>
        <v>36398</v>
      </c>
      <c r="AH39" s="10"/>
      <c r="AI39" s="6">
        <v>33.715459575217203</v>
      </c>
      <c r="AJ39" s="10">
        <v>0</v>
      </c>
      <c r="AK39" s="10">
        <f t="shared" si="12"/>
        <v>1.4118435504487623</v>
      </c>
      <c r="AL39" s="10">
        <f t="shared" si="13"/>
        <v>25.813301288755962</v>
      </c>
      <c r="AM39" s="18">
        <f t="shared" si="14"/>
        <v>0</v>
      </c>
      <c r="AN39" s="10"/>
      <c r="AO39" s="6">
        <v>40</v>
      </c>
      <c r="AP39" s="10">
        <v>0</v>
      </c>
      <c r="AQ39" s="10">
        <f t="shared" si="15"/>
        <v>-0.54407294832826725</v>
      </c>
      <c r="AR39" s="10">
        <f t="shared" si="16"/>
        <v>0.28571105949632353</v>
      </c>
      <c r="AS39" s="18">
        <f t="shared" si="17"/>
        <v>0</v>
      </c>
      <c r="AT39" s="10"/>
      <c r="AU39" s="6">
        <v>40</v>
      </c>
      <c r="AV39" s="10">
        <v>0</v>
      </c>
      <c r="AW39" s="10">
        <f t="shared" si="18"/>
        <v>-1.4963280293757653</v>
      </c>
      <c r="AX39" s="10">
        <f t="shared" si="19"/>
        <v>3.1891281470876803E-2</v>
      </c>
      <c r="AY39" s="18">
        <f t="shared" si="20"/>
        <v>0</v>
      </c>
      <c r="AZ39" s="10"/>
      <c r="BA39" s="6">
        <v>25.2563922671714</v>
      </c>
      <c r="BB39" s="10">
        <v>0.312550268826575</v>
      </c>
      <c r="BC39">
        <f t="shared" si="21"/>
        <v>4.4438806752036468</v>
      </c>
      <c r="BD39">
        <f t="shared" si="22"/>
        <v>27789.496311695137</v>
      </c>
      <c r="BE39" s="19">
        <f t="shared" si="23"/>
        <v>27789</v>
      </c>
    </row>
    <row r="40" spans="1:57" x14ac:dyDescent="0.2">
      <c r="A40" s="20"/>
      <c r="B40" s="3" t="s">
        <v>95</v>
      </c>
      <c r="C40" s="3">
        <v>50</v>
      </c>
      <c r="D40" s="3">
        <v>5</v>
      </c>
      <c r="E40" s="3">
        <v>9</v>
      </c>
      <c r="F40" s="3">
        <v>1</v>
      </c>
      <c r="G40" s="10">
        <f t="shared" si="0"/>
        <v>10.169491525423728</v>
      </c>
      <c r="H40" s="6">
        <v>643.91800000000001</v>
      </c>
      <c r="I40" s="9">
        <f t="shared" si="1"/>
        <v>7.7649638618581864</v>
      </c>
      <c r="J40" s="9">
        <f t="shared" si="2"/>
        <v>92.235036138141808</v>
      </c>
      <c r="K40" s="3">
        <v>50.7</v>
      </c>
      <c r="L40" s="6">
        <v>17.6955783867542</v>
      </c>
      <c r="M40" s="10">
        <v>0.27661247336703998</v>
      </c>
      <c r="N40" s="10"/>
      <c r="O40" s="6">
        <v>13.9650146164145</v>
      </c>
      <c r="P40" s="10">
        <v>0.388215041862781</v>
      </c>
      <c r="Q40" s="10">
        <f t="shared" si="3"/>
        <v>5.8659324965823361</v>
      </c>
      <c r="R40" s="10"/>
      <c r="S40" s="10"/>
      <c r="T40" s="10">
        <f t="shared" si="4"/>
        <v>734399.70980293723</v>
      </c>
      <c r="U40" s="18">
        <f t="shared" si="5"/>
        <v>734400</v>
      </c>
      <c r="V40" s="10"/>
      <c r="W40" s="6">
        <v>12.1619519654072</v>
      </c>
      <c r="X40" s="10">
        <v>5.9115151498168803E-2</v>
      </c>
      <c r="Y40" s="10">
        <f t="shared" si="6"/>
        <v>8.4098598892302903</v>
      </c>
      <c r="Z40" s="10">
        <f t="shared" si="7"/>
        <v>256956666.32217079</v>
      </c>
      <c r="AA40" s="18">
        <f t="shared" si="8"/>
        <v>256956666</v>
      </c>
      <c r="AB40" s="10"/>
      <c r="AC40" s="6">
        <v>27.929704090788601</v>
      </c>
      <c r="AD40" s="10">
        <v>0.47861552029524601</v>
      </c>
      <c r="AE40" s="10">
        <f t="shared" si="9"/>
        <v>3.7124396997765166</v>
      </c>
      <c r="AF40" s="10">
        <f t="shared" si="10"/>
        <v>5157.5054999572776</v>
      </c>
      <c r="AG40" s="18">
        <f t="shared" si="11"/>
        <v>5158</v>
      </c>
      <c r="AH40" s="10"/>
      <c r="AI40" s="6">
        <v>34.901391325316702</v>
      </c>
      <c r="AJ40" s="10">
        <v>0.221295483762839</v>
      </c>
      <c r="AK40" s="10">
        <f t="shared" si="12"/>
        <v>1.0797985985785925</v>
      </c>
      <c r="AL40" s="10">
        <f t="shared" si="13"/>
        <v>12.017070210654392</v>
      </c>
      <c r="AM40" s="18">
        <f t="shared" si="14"/>
        <v>0</v>
      </c>
      <c r="AN40" s="10"/>
      <c r="AO40" s="6">
        <v>40</v>
      </c>
      <c r="AP40" s="10">
        <v>0</v>
      </c>
      <c r="AQ40" s="10">
        <f t="shared" si="15"/>
        <v>-0.54407294832826725</v>
      </c>
      <c r="AR40" s="10">
        <f t="shared" si="16"/>
        <v>0.28571105949632353</v>
      </c>
      <c r="AS40" s="18">
        <f t="shared" si="17"/>
        <v>0</v>
      </c>
      <c r="AT40" s="10"/>
      <c r="AU40" s="6">
        <v>40</v>
      </c>
      <c r="AV40" s="10">
        <v>0</v>
      </c>
      <c r="AW40" s="10">
        <f t="shared" si="18"/>
        <v>-1.4963280293757653</v>
      </c>
      <c r="AX40" s="10">
        <f t="shared" si="19"/>
        <v>3.1891281470876803E-2</v>
      </c>
      <c r="AY40" s="18">
        <f t="shared" si="20"/>
        <v>0</v>
      </c>
      <c r="AZ40" s="10"/>
      <c r="BA40" s="6">
        <v>32.512415651255701</v>
      </c>
      <c r="BB40" s="10">
        <v>0.210823575667928</v>
      </c>
      <c r="BC40">
        <f t="shared" si="21"/>
        <v>2.3437291892168735</v>
      </c>
      <c r="BD40">
        <f t="shared" si="22"/>
        <v>220.66283280131358</v>
      </c>
      <c r="BE40" s="19">
        <f t="shared" si="23"/>
        <v>0</v>
      </c>
    </row>
    <row r="41" spans="1:57" x14ac:dyDescent="0.2">
      <c r="A41" s="20"/>
      <c r="B41" s="3" t="s">
        <v>84</v>
      </c>
      <c r="C41" s="3">
        <v>50</v>
      </c>
      <c r="D41" s="3">
        <v>0</v>
      </c>
      <c r="E41" s="3">
        <v>6</v>
      </c>
      <c r="F41" s="3">
        <v>0</v>
      </c>
      <c r="G41" s="10">
        <f t="shared" si="0"/>
        <v>0</v>
      </c>
      <c r="H41" s="6">
        <v>288.54000000000002</v>
      </c>
      <c r="I41" s="9">
        <f t="shared" si="1"/>
        <v>17.328619948707285</v>
      </c>
      <c r="J41" s="9">
        <f t="shared" si="2"/>
        <v>82.671380051292715</v>
      </c>
      <c r="K41" s="3">
        <v>49.1</v>
      </c>
      <c r="L41" s="6">
        <v>17.919107097035699</v>
      </c>
      <c r="M41" s="10">
        <v>7.3362410218804797E-2</v>
      </c>
      <c r="N41" s="10"/>
      <c r="O41" s="6">
        <v>11.7413041074522</v>
      </c>
      <c r="P41" s="10">
        <v>0.165832825989395</v>
      </c>
      <c r="Q41" s="10">
        <f t="shared" si="3"/>
        <v>6.4432347393618219</v>
      </c>
      <c r="R41" s="10"/>
      <c r="S41" s="10"/>
      <c r="T41" s="10">
        <f t="shared" si="4"/>
        <v>2774819.5097501632</v>
      </c>
      <c r="U41" s="18">
        <f t="shared" si="5"/>
        <v>2774820</v>
      </c>
      <c r="V41" s="10"/>
      <c r="W41" s="6">
        <v>11.078883240535299</v>
      </c>
      <c r="X41" s="10">
        <v>0.23231340673214901</v>
      </c>
      <c r="Y41" s="10">
        <f t="shared" si="6"/>
        <v>8.7227679656385462</v>
      </c>
      <c r="Z41" s="10">
        <f t="shared" si="7"/>
        <v>528162990.05751604</v>
      </c>
      <c r="AA41" s="18">
        <f t="shared" si="8"/>
        <v>528162990</v>
      </c>
      <c r="AB41" s="10"/>
      <c r="AC41" s="6">
        <v>15.6446195574061</v>
      </c>
      <c r="AD41" s="10">
        <v>0.161232133886095</v>
      </c>
      <c r="AE41" s="10">
        <f t="shared" si="9"/>
        <v>7.480639360344119</v>
      </c>
      <c r="AF41" s="10">
        <f t="shared" si="10"/>
        <v>30244009.119552877</v>
      </c>
      <c r="AG41" s="18">
        <f t="shared" si="11"/>
        <v>30244009</v>
      </c>
      <c r="AH41" s="10"/>
      <c r="AI41" s="6">
        <v>33.982787973757297</v>
      </c>
      <c r="AJ41" s="10"/>
      <c r="AK41" s="10">
        <f t="shared" si="12"/>
        <v>1.3369951915787617</v>
      </c>
      <c r="AL41" s="10">
        <f t="shared" si="13"/>
        <v>21.726771232860354</v>
      </c>
      <c r="AM41" s="18">
        <f t="shared" si="14"/>
        <v>0</v>
      </c>
      <c r="AN41" s="10"/>
      <c r="AO41" s="6">
        <v>25.7802863449933</v>
      </c>
      <c r="AP41" s="10">
        <v>0.27337356247787598</v>
      </c>
      <c r="AQ41" s="10">
        <f t="shared" si="15"/>
        <v>3.7780284665673864</v>
      </c>
      <c r="AR41" s="10">
        <f t="shared" si="16"/>
        <v>5998.3039186596679</v>
      </c>
      <c r="AS41" s="18">
        <f t="shared" si="17"/>
        <v>5998</v>
      </c>
      <c r="AT41" s="10"/>
      <c r="AU41" s="6">
        <v>10.204792456597501</v>
      </c>
      <c r="AV41" s="10">
        <v>2.0440553691108702E-2</v>
      </c>
      <c r="AW41" s="10">
        <f t="shared" si="18"/>
        <v>7.6209325408208377</v>
      </c>
      <c r="AX41" s="10">
        <f t="shared" si="19"/>
        <v>41776546.988707334</v>
      </c>
      <c r="AY41" s="18">
        <f t="shared" si="20"/>
        <v>41776547</v>
      </c>
      <c r="AZ41" s="10"/>
      <c r="BA41" s="6">
        <v>29.787296747668702</v>
      </c>
      <c r="BB41" s="10">
        <v>0.36484409989678801</v>
      </c>
      <c r="BC41">
        <f t="shared" si="21"/>
        <v>3.1324756157254119</v>
      </c>
      <c r="BD41">
        <f t="shared" si="22"/>
        <v>1356.6743551465729</v>
      </c>
      <c r="BE41" s="19">
        <f t="shared" si="23"/>
        <v>1357</v>
      </c>
    </row>
    <row r="42" spans="1:57" x14ac:dyDescent="0.2">
      <c r="A42" s="20"/>
      <c r="B42" s="3" t="s">
        <v>77</v>
      </c>
      <c r="C42" s="3">
        <v>50</v>
      </c>
      <c r="D42" s="3">
        <v>1</v>
      </c>
      <c r="E42" s="3">
        <v>6</v>
      </c>
      <c r="F42" s="3">
        <v>0</v>
      </c>
      <c r="G42" s="10">
        <f t="shared" si="0"/>
        <v>1.7857142857142858</v>
      </c>
      <c r="H42" s="6">
        <v>810.71600000000001</v>
      </c>
      <c r="I42" s="9">
        <f t="shared" si="1"/>
        <v>6.1673878398847437</v>
      </c>
      <c r="J42" s="9">
        <f t="shared" si="2"/>
        <v>93.832612160115261</v>
      </c>
      <c r="K42" s="3">
        <v>51</v>
      </c>
      <c r="L42" s="6">
        <v>17.358027913695199</v>
      </c>
      <c r="M42" s="10">
        <v>0.17816608101826201</v>
      </c>
      <c r="N42" s="10"/>
      <c r="O42" s="6">
        <v>21.493822333452101</v>
      </c>
      <c r="P42" s="10">
        <v>0.16345548007616501</v>
      </c>
      <c r="Q42" s="10">
        <f t="shared" si="3"/>
        <v>3.9113626175518319</v>
      </c>
      <c r="R42" s="10"/>
      <c r="S42" s="10"/>
      <c r="T42" s="10">
        <f t="shared" si="4"/>
        <v>8153.8481175889574</v>
      </c>
      <c r="U42" s="18">
        <f t="shared" si="5"/>
        <v>8154</v>
      </c>
      <c r="V42" s="10"/>
      <c r="W42" s="6">
        <v>12.972590194222301</v>
      </c>
      <c r="X42" s="10">
        <v>0.104066017256606</v>
      </c>
      <c r="Y42" s="10">
        <f t="shared" si="6"/>
        <v>8.1756593782040561</v>
      </c>
      <c r="Z42" s="10">
        <f t="shared" si="7"/>
        <v>149850907.782464</v>
      </c>
      <c r="AA42" s="18">
        <f t="shared" si="8"/>
        <v>149850908</v>
      </c>
      <c r="AB42" s="10"/>
      <c r="AC42" s="6">
        <v>22.5356875405298</v>
      </c>
      <c r="AD42" s="10">
        <v>0.33628789785405999</v>
      </c>
      <c r="AE42" s="10">
        <f t="shared" si="9"/>
        <v>5.3669445001748972</v>
      </c>
      <c r="AF42" s="10">
        <f t="shared" si="10"/>
        <v>232779.37627453785</v>
      </c>
      <c r="AG42" s="18">
        <f t="shared" si="11"/>
        <v>232779</v>
      </c>
      <c r="AH42" s="10"/>
      <c r="AI42" s="6">
        <v>31.691150036200899</v>
      </c>
      <c r="AJ42" s="10">
        <v>0.21672073632917899</v>
      </c>
      <c r="AK42" s="10">
        <f t="shared" si="12"/>
        <v>1.978623015958983</v>
      </c>
      <c r="AL42" s="10">
        <f t="shared" si="13"/>
        <v>95.196945976320393</v>
      </c>
      <c r="AM42" s="18">
        <f t="shared" si="14"/>
        <v>95</v>
      </c>
      <c r="AN42" s="10"/>
      <c r="AO42" s="6">
        <v>23.5536429160619</v>
      </c>
      <c r="AP42" s="10">
        <v>1.2115400346409999</v>
      </c>
      <c r="AQ42" s="10">
        <f t="shared" si="15"/>
        <v>4.4548197823520059</v>
      </c>
      <c r="AR42" s="10">
        <f t="shared" si="16"/>
        <v>28498.35435952901</v>
      </c>
      <c r="AS42" s="18">
        <f t="shared" si="17"/>
        <v>28498</v>
      </c>
      <c r="AT42" s="10"/>
      <c r="AU42" s="6">
        <v>13.263482197957</v>
      </c>
      <c r="AV42" s="10">
        <v>0.80306083043717902</v>
      </c>
      <c r="AW42" s="10">
        <f t="shared" si="18"/>
        <v>6.6849809675774177</v>
      </c>
      <c r="AX42" s="10">
        <f t="shared" si="19"/>
        <v>4841511.497893271</v>
      </c>
      <c r="AY42" s="18">
        <f t="shared" si="20"/>
        <v>4841511</v>
      </c>
      <c r="AZ42" s="10"/>
      <c r="BA42" s="6">
        <v>25.761221356622698</v>
      </c>
      <c r="BB42" s="10">
        <v>9.9754417440596099E-2</v>
      </c>
      <c r="BC42">
        <f t="shared" si="21"/>
        <v>4.2977651645086254</v>
      </c>
      <c r="BD42">
        <f t="shared" si="22"/>
        <v>19850.212691335353</v>
      </c>
      <c r="BE42" s="19">
        <f t="shared" si="23"/>
        <v>19850</v>
      </c>
    </row>
    <row r="43" spans="1:57" x14ac:dyDescent="0.2">
      <c r="A43" s="20"/>
      <c r="B43" s="3" t="s">
        <v>76</v>
      </c>
      <c r="C43" s="3">
        <v>38</v>
      </c>
      <c r="D43" s="3">
        <v>0</v>
      </c>
      <c r="E43" s="3">
        <v>0</v>
      </c>
      <c r="F43" s="3">
        <v>0</v>
      </c>
      <c r="G43" s="10">
        <f t="shared" si="0"/>
        <v>0</v>
      </c>
      <c r="H43" s="6">
        <v>666.12800000000004</v>
      </c>
      <c r="I43" s="9">
        <f t="shared" si="1"/>
        <v>7.5060649004395543</v>
      </c>
      <c r="J43" s="9">
        <f t="shared" si="2"/>
        <v>92.493935099560446</v>
      </c>
      <c r="K43" s="3">
        <v>49.7</v>
      </c>
      <c r="L43" s="6">
        <v>17.601744546864399</v>
      </c>
      <c r="M43" s="10">
        <v>0.124682980518519</v>
      </c>
      <c r="N43" s="10"/>
      <c r="O43" s="6">
        <v>12.947950465618399</v>
      </c>
      <c r="P43" s="10">
        <v>0.30250058283381798</v>
      </c>
      <c r="Q43" s="10">
        <f t="shared" si="3"/>
        <v>6.1299746967422841</v>
      </c>
      <c r="R43" s="10"/>
      <c r="S43" s="10"/>
      <c r="T43" s="10">
        <f t="shared" si="4"/>
        <v>1348884.2903862265</v>
      </c>
      <c r="U43" s="18">
        <f t="shared" si="5"/>
        <v>1348884</v>
      </c>
      <c r="V43" s="10"/>
      <c r="W43" s="6">
        <v>12.8138199250797</v>
      </c>
      <c r="X43" s="10">
        <v>0.18326877708953301</v>
      </c>
      <c r="Y43" s="10">
        <f t="shared" si="6"/>
        <v>8.2215295047873056</v>
      </c>
      <c r="Z43" s="10">
        <f t="shared" si="7"/>
        <v>166544196.95448202</v>
      </c>
      <c r="AA43" s="18">
        <f t="shared" si="8"/>
        <v>166544197</v>
      </c>
      <c r="AB43" s="10"/>
      <c r="AC43" s="6">
        <v>13.1699584216801</v>
      </c>
      <c r="AD43" s="10">
        <v>0.29324707572567799</v>
      </c>
      <c r="AE43" s="10">
        <f t="shared" si="9"/>
        <v>8.2396913006318329</v>
      </c>
      <c r="AF43" s="10">
        <f t="shared" si="10"/>
        <v>173656602.74189314</v>
      </c>
      <c r="AG43" s="18">
        <f t="shared" si="11"/>
        <v>173656603</v>
      </c>
      <c r="AH43" s="10"/>
      <c r="AI43" s="6">
        <v>33.545845886516197</v>
      </c>
      <c r="AJ43" s="10">
        <v>0.13740785150832299</v>
      </c>
      <c r="AK43" s="10">
        <f t="shared" si="12"/>
        <v>1.4593331037864836</v>
      </c>
      <c r="AL43" s="10">
        <f t="shared" si="13"/>
        <v>28.796062253691435</v>
      </c>
      <c r="AM43" s="18">
        <f t="shared" si="14"/>
        <v>0</v>
      </c>
      <c r="AN43" s="10"/>
      <c r="AO43" s="6">
        <v>24.232359134549</v>
      </c>
      <c r="AP43" s="10">
        <v>0.45800328549879998</v>
      </c>
      <c r="AQ43" s="10">
        <f t="shared" si="15"/>
        <v>4.2485230594075993</v>
      </c>
      <c r="AR43" s="10">
        <f t="shared" si="16"/>
        <v>17722.421420456292</v>
      </c>
      <c r="AS43" s="18">
        <f t="shared" si="17"/>
        <v>17722</v>
      </c>
      <c r="AT43" s="10"/>
      <c r="AU43" s="6">
        <v>8.1453866728557998</v>
      </c>
      <c r="AV43" s="10">
        <v>0.63861270865925801</v>
      </c>
      <c r="AW43" s="10">
        <f t="shared" si="18"/>
        <v>8.251105669260772</v>
      </c>
      <c r="AX43" s="10">
        <f t="shared" si="19"/>
        <v>178281249.51824683</v>
      </c>
      <c r="AY43" s="18">
        <f t="shared" si="20"/>
        <v>178281250</v>
      </c>
      <c r="AZ43" s="10"/>
      <c r="BA43" s="6">
        <v>27.082931967642601</v>
      </c>
      <c r="BB43" s="10">
        <v>0.20918337950730501</v>
      </c>
      <c r="BC43">
        <f t="shared" si="21"/>
        <v>3.9152150600166129</v>
      </c>
      <c r="BD43">
        <f t="shared" si="22"/>
        <v>8226.499203949088</v>
      </c>
      <c r="BE43" s="19">
        <f t="shared" si="23"/>
        <v>8226</v>
      </c>
    </row>
    <row r="44" spans="1:57" x14ac:dyDescent="0.2">
      <c r="A44" s="20"/>
      <c r="B44" s="3" t="s">
        <v>83</v>
      </c>
      <c r="C44" s="3">
        <v>50</v>
      </c>
      <c r="D44" s="3">
        <v>2</v>
      </c>
      <c r="E44" s="3">
        <v>5</v>
      </c>
      <c r="F44" s="3">
        <v>0</v>
      </c>
      <c r="G44" s="10">
        <f t="shared" si="0"/>
        <v>3.6363636363636362</v>
      </c>
      <c r="H44" s="6">
        <v>626.90200000000004</v>
      </c>
      <c r="I44" s="9">
        <f t="shared" si="1"/>
        <v>7.9757282637477624</v>
      </c>
      <c r="J44" s="9">
        <f t="shared" si="2"/>
        <v>92.024271736252231</v>
      </c>
      <c r="K44" s="3">
        <v>49.5</v>
      </c>
      <c r="L44" s="6">
        <v>17.432409933008699</v>
      </c>
      <c r="M44" s="10">
        <v>0.34258328667459498</v>
      </c>
      <c r="N44" s="10"/>
      <c r="O44" s="6">
        <v>12.9085025771357</v>
      </c>
      <c r="P44" s="10">
        <v>7.7732493689341403E-2</v>
      </c>
      <c r="Q44" s="10">
        <f t="shared" si="3"/>
        <v>6.1402158474686006</v>
      </c>
      <c r="R44" s="10"/>
      <c r="S44" s="10"/>
      <c r="T44" s="10">
        <f t="shared" si="4"/>
        <v>1381070.4959876912</v>
      </c>
      <c r="U44" s="18">
        <f t="shared" si="5"/>
        <v>1381070</v>
      </c>
      <c r="V44" s="10"/>
      <c r="W44" s="6">
        <v>11.5934962836075</v>
      </c>
      <c r="X44" s="10">
        <v>3.9061021744096598E-2</v>
      </c>
      <c r="Y44" s="10">
        <f t="shared" si="6"/>
        <v>8.5740917332772373</v>
      </c>
      <c r="Z44" s="10">
        <f t="shared" si="7"/>
        <v>375052213.78706288</v>
      </c>
      <c r="AA44" s="18">
        <f t="shared" si="8"/>
        <v>375052214</v>
      </c>
      <c r="AB44" s="10"/>
      <c r="AC44" s="6">
        <v>18.7614840337095</v>
      </c>
      <c r="AD44" s="10">
        <v>0.20162496617308301</v>
      </c>
      <c r="AE44" s="10">
        <f t="shared" si="9"/>
        <v>6.5246046151433958</v>
      </c>
      <c r="AF44" s="10">
        <f t="shared" si="10"/>
        <v>3346606.2295903466</v>
      </c>
      <c r="AG44" s="18">
        <f t="shared" si="11"/>
        <v>3346606</v>
      </c>
      <c r="AH44" s="10"/>
      <c r="AI44" s="6">
        <v>33.048200243995701</v>
      </c>
      <c r="AJ44" s="10">
        <v>0.32271108480569299</v>
      </c>
      <c r="AK44" s="10">
        <f t="shared" si="12"/>
        <v>1.5986671956558127</v>
      </c>
      <c r="AL44" s="10">
        <f t="shared" si="13"/>
        <v>39.688729407725944</v>
      </c>
      <c r="AM44" s="18">
        <f t="shared" si="14"/>
        <v>0</v>
      </c>
      <c r="AN44" s="10"/>
      <c r="AO44" s="6">
        <v>31.815624448152601</v>
      </c>
      <c r="AP44" s="10">
        <v>0.10826483502755201</v>
      </c>
      <c r="AQ44" s="10">
        <f t="shared" si="15"/>
        <v>1.9435791950903951</v>
      </c>
      <c r="AR44" s="10">
        <f t="shared" si="16"/>
        <v>87.817121003290339</v>
      </c>
      <c r="AS44" s="18">
        <f t="shared" si="17"/>
        <v>88</v>
      </c>
      <c r="AT44" s="10"/>
      <c r="AU44" s="6">
        <v>9.7465701125259603</v>
      </c>
      <c r="AV44" s="10">
        <v>0.51768143376568598</v>
      </c>
      <c r="AW44" s="10">
        <f t="shared" si="18"/>
        <v>7.7611474563874063</v>
      </c>
      <c r="AX44" s="10">
        <f t="shared" si="19"/>
        <v>57696232.666577071</v>
      </c>
      <c r="AY44" s="18">
        <f t="shared" si="20"/>
        <v>57696233</v>
      </c>
      <c r="AZ44" s="10"/>
      <c r="BA44" s="6">
        <v>14.7364070823938</v>
      </c>
      <c r="BB44" s="10">
        <v>0.263871117885982</v>
      </c>
      <c r="BC44">
        <f t="shared" si="21"/>
        <v>7.4887389052405782</v>
      </c>
      <c r="BD44">
        <f t="shared" si="22"/>
        <v>30813349.166126601</v>
      </c>
      <c r="BE44" s="19">
        <f t="shared" si="23"/>
        <v>30813349</v>
      </c>
    </row>
    <row r="45" spans="1:57" x14ac:dyDescent="0.2">
      <c r="A45" s="20"/>
      <c r="B45" s="3" t="s">
        <v>78</v>
      </c>
      <c r="C45" s="3">
        <v>50</v>
      </c>
      <c r="D45" s="3">
        <v>0</v>
      </c>
      <c r="E45" s="3">
        <v>6</v>
      </c>
      <c r="F45" s="3">
        <v>0</v>
      </c>
      <c r="G45" s="10">
        <f t="shared" si="0"/>
        <v>0</v>
      </c>
      <c r="H45" s="6">
        <v>1220.068</v>
      </c>
      <c r="I45" s="9">
        <f t="shared" si="1"/>
        <v>4.0981322352524616</v>
      </c>
      <c r="J45" s="9">
        <f t="shared" si="2"/>
        <v>95.901867764747536</v>
      </c>
      <c r="K45" s="3">
        <v>49.6</v>
      </c>
      <c r="L45" s="6">
        <v>17.462143612805601</v>
      </c>
      <c r="M45" s="10">
        <v>0.28222880234446102</v>
      </c>
      <c r="N45" s="10"/>
      <c r="O45" s="6">
        <v>20.863271580141902</v>
      </c>
      <c r="P45" s="10">
        <v>0.104812730148146</v>
      </c>
      <c r="Q45" s="10">
        <f t="shared" si="3"/>
        <v>4.0750612476591037</v>
      </c>
      <c r="R45" s="10"/>
      <c r="S45" s="10"/>
      <c r="T45" s="10">
        <f t="shared" si="4"/>
        <v>11886.698512855068</v>
      </c>
      <c r="U45" s="18">
        <f t="shared" si="5"/>
        <v>11887</v>
      </c>
      <c r="V45" s="10"/>
      <c r="W45" s="6">
        <v>15.3862100600166</v>
      </c>
      <c r="X45" s="10">
        <v>1.7053770909503298E-2</v>
      </c>
      <c r="Y45" s="10">
        <f t="shared" si="6"/>
        <v>7.478343379650247</v>
      </c>
      <c r="Z45" s="10">
        <f t="shared" si="7"/>
        <v>30084540.293784823</v>
      </c>
      <c r="AA45" s="18">
        <f t="shared" si="8"/>
        <v>30084540</v>
      </c>
      <c r="AB45" s="10"/>
      <c r="AC45" s="6">
        <v>22.659653189760899</v>
      </c>
      <c r="AD45" s="10">
        <v>9.8653637164053301E-2</v>
      </c>
      <c r="AE45" s="10">
        <f t="shared" si="9"/>
        <v>5.3289205601616771</v>
      </c>
      <c r="AF45" s="10">
        <f t="shared" si="10"/>
        <v>213265.47786790374</v>
      </c>
      <c r="AG45" s="18">
        <f t="shared" si="11"/>
        <v>213265</v>
      </c>
      <c r="AH45" s="10"/>
      <c r="AI45" s="6">
        <v>34.446086540170597</v>
      </c>
      <c r="AJ45" s="10">
        <v>1.2861105755836</v>
      </c>
      <c r="AK45" s="10">
        <f t="shared" si="12"/>
        <v>1.2072778194169014</v>
      </c>
      <c r="AL45" s="10">
        <f t="shared" si="13"/>
        <v>16.116762994023269</v>
      </c>
      <c r="AM45" s="18">
        <f t="shared" si="14"/>
        <v>0</v>
      </c>
      <c r="AN45" s="10"/>
      <c r="AO45" s="6">
        <v>39.543184729654399</v>
      </c>
      <c r="AP45" s="10">
        <v>0</v>
      </c>
      <c r="AQ45" s="10">
        <f t="shared" si="15"/>
        <v>-0.40522332208340378</v>
      </c>
      <c r="AR45" s="10">
        <f t="shared" si="16"/>
        <v>0.39334775690603835</v>
      </c>
      <c r="AS45" s="18">
        <f t="shared" si="17"/>
        <v>0</v>
      </c>
      <c r="AT45" s="10"/>
      <c r="AU45" s="6">
        <v>22.420697323978199</v>
      </c>
      <c r="AV45" s="10">
        <v>0.34280673049107102</v>
      </c>
      <c r="AW45" s="10">
        <f t="shared" si="18"/>
        <v>3.8828955556982256</v>
      </c>
      <c r="AX45" s="10">
        <f t="shared" si="19"/>
        <v>7636.5210935164823</v>
      </c>
      <c r="AY45" s="18">
        <f t="shared" si="20"/>
        <v>7637</v>
      </c>
      <c r="AZ45" s="10"/>
      <c r="BA45" s="6">
        <v>32.070814680743503</v>
      </c>
      <c r="BB45" s="10">
        <v>1.5309064189555099</v>
      </c>
      <c r="BC45">
        <f t="shared" si="21"/>
        <v>2.4715442313332843</v>
      </c>
      <c r="BD45">
        <f t="shared" si="22"/>
        <v>296.1721590741854</v>
      </c>
      <c r="BE45" s="19">
        <f t="shared" si="23"/>
        <v>0</v>
      </c>
    </row>
    <row r="46" spans="1:57" x14ac:dyDescent="0.2">
      <c r="A46" s="20"/>
      <c r="B46" s="3" t="s">
        <v>29</v>
      </c>
      <c r="C46" s="3">
        <v>50</v>
      </c>
      <c r="D46" s="3">
        <v>2</v>
      </c>
      <c r="E46" s="3">
        <v>7</v>
      </c>
      <c r="F46" s="3">
        <v>0</v>
      </c>
      <c r="G46" s="10">
        <f t="shared" si="0"/>
        <v>3.5087719298245612</v>
      </c>
      <c r="H46" s="6">
        <v>619.92700000000002</v>
      </c>
      <c r="I46" s="9">
        <f t="shared" si="1"/>
        <v>8.0654657725829004</v>
      </c>
      <c r="J46" s="9">
        <f t="shared" si="2"/>
        <v>91.934534227417103</v>
      </c>
      <c r="K46" s="3">
        <v>49.1</v>
      </c>
      <c r="L46" s="6">
        <v>17.790837088422901</v>
      </c>
      <c r="M46" s="10">
        <v>0.19072750110245801</v>
      </c>
      <c r="N46" s="10"/>
      <c r="O46" s="6">
        <v>26.348023211514501</v>
      </c>
      <c r="P46" s="10">
        <v>3.0606986915008801E-2</v>
      </c>
      <c r="Q46" s="10">
        <f t="shared" si="3"/>
        <v>2.6511531422117658</v>
      </c>
      <c r="R46" s="10"/>
      <c r="S46" s="10"/>
      <c r="T46" s="10">
        <f t="shared" si="4"/>
        <v>447.8712060114164</v>
      </c>
      <c r="U46" s="18">
        <f t="shared" si="5"/>
        <v>448</v>
      </c>
      <c r="V46" s="10"/>
      <c r="W46" s="6">
        <v>18.0533929640895</v>
      </c>
      <c r="X46" s="10">
        <v>0.450424585814446</v>
      </c>
      <c r="Y46" s="10">
        <f t="shared" si="6"/>
        <v>6.707770790139687</v>
      </c>
      <c r="Z46" s="10">
        <f t="shared" si="7"/>
        <v>5102356.3918033</v>
      </c>
      <c r="AA46" s="18">
        <f t="shared" si="8"/>
        <v>5102356</v>
      </c>
      <c r="AB46" s="10"/>
      <c r="AC46" s="6">
        <v>17.001684900469701</v>
      </c>
      <c r="AD46" s="10">
        <v>0.30669641623192201</v>
      </c>
      <c r="AE46" s="10">
        <f t="shared" si="9"/>
        <v>7.0643871846912143</v>
      </c>
      <c r="AF46" s="10">
        <f t="shared" si="10"/>
        <v>11598108.96592137</v>
      </c>
      <c r="AG46" s="18">
        <f t="shared" si="11"/>
        <v>11598109</v>
      </c>
      <c r="AH46" s="10"/>
      <c r="AI46" s="6">
        <v>34.770981557551501</v>
      </c>
      <c r="AJ46" s="10">
        <v>0</v>
      </c>
      <c r="AK46" s="10">
        <f t="shared" si="12"/>
        <v>1.1163115809296957</v>
      </c>
      <c r="AL46" s="10">
        <f t="shared" si="13"/>
        <v>13.07108325707042</v>
      </c>
      <c r="AM46" s="18">
        <f t="shared" si="14"/>
        <v>0</v>
      </c>
      <c r="AN46" s="10"/>
      <c r="AO46" s="6">
        <v>35.855183472985701</v>
      </c>
      <c r="AP46" s="10">
        <v>0.59071442448639999</v>
      </c>
      <c r="AQ46" s="10">
        <f t="shared" si="15"/>
        <v>0.71574970425966566</v>
      </c>
      <c r="AR46" s="10">
        <f t="shared" si="16"/>
        <v>5.1969639501829539</v>
      </c>
      <c r="AS46" s="18">
        <f t="shared" si="17"/>
        <v>0</v>
      </c>
      <c r="AT46" s="10"/>
      <c r="AU46" s="6">
        <v>33.624842609376898</v>
      </c>
      <c r="AV46" s="10">
        <v>0</v>
      </c>
      <c r="AW46" s="10">
        <f t="shared" si="18"/>
        <v>0.45445452589446178</v>
      </c>
      <c r="AX46" s="10">
        <f t="shared" si="19"/>
        <v>2.8474396348616202</v>
      </c>
      <c r="AY46" s="18">
        <f t="shared" si="20"/>
        <v>0</v>
      </c>
      <c r="AZ46" s="10"/>
      <c r="BA46" s="6">
        <v>30.860641819567</v>
      </c>
      <c r="BB46" s="10">
        <v>0.51192863112044396</v>
      </c>
      <c r="BC46">
        <f t="shared" si="21"/>
        <v>2.8218113402121561</v>
      </c>
      <c r="BD46">
        <f t="shared" si="22"/>
        <v>663.45479956832571</v>
      </c>
      <c r="BE46" s="19">
        <f t="shared" si="23"/>
        <v>663</v>
      </c>
    </row>
    <row r="47" spans="1:57" x14ac:dyDescent="0.2">
      <c r="A47" s="20"/>
      <c r="B47" s="3" t="s">
        <v>28</v>
      </c>
      <c r="C47" s="3">
        <v>50</v>
      </c>
      <c r="D47" s="3">
        <v>0</v>
      </c>
      <c r="E47" s="3">
        <v>7</v>
      </c>
      <c r="F47" s="3">
        <v>0</v>
      </c>
      <c r="G47" s="10">
        <f t="shared" si="0"/>
        <v>0</v>
      </c>
      <c r="H47" s="6">
        <v>731.38099999999997</v>
      </c>
      <c r="I47" s="9">
        <f t="shared" si="1"/>
        <v>6.8363821318847497</v>
      </c>
      <c r="J47" s="9">
        <f t="shared" si="2"/>
        <v>93.163617868115253</v>
      </c>
      <c r="K47" s="3">
        <v>50.4</v>
      </c>
      <c r="L47" s="6">
        <v>18.071881849410701</v>
      </c>
      <c r="M47" s="10">
        <v>0.10936588929579399</v>
      </c>
      <c r="N47" s="10"/>
      <c r="O47" s="6">
        <v>28.348152106501701</v>
      </c>
      <c r="P47" s="10">
        <v>0.27847490276513198</v>
      </c>
      <c r="Q47" s="10">
        <f t="shared" si="3"/>
        <v>2.1318954005810902</v>
      </c>
      <c r="R47" s="10"/>
      <c r="S47" s="10"/>
      <c r="T47" s="10">
        <f t="shared" si="4"/>
        <v>135.4863055554209</v>
      </c>
      <c r="U47" s="18">
        <f t="shared" si="5"/>
        <v>135</v>
      </c>
      <c r="V47" s="10"/>
      <c r="W47" s="6">
        <v>24.914663197864101</v>
      </c>
      <c r="X47" s="10">
        <v>6.5697649073823403E-2</v>
      </c>
      <c r="Y47" s="10">
        <f t="shared" si="6"/>
        <v>4.7254894987825091</v>
      </c>
      <c r="Z47" s="10">
        <f t="shared" si="7"/>
        <v>53148.314811700126</v>
      </c>
      <c r="AA47" s="18">
        <f t="shared" si="8"/>
        <v>53148</v>
      </c>
      <c r="AB47" s="10"/>
      <c r="AC47" s="6">
        <v>19.241881152773502</v>
      </c>
      <c r="AD47" s="10">
        <v>9.7016731181580294E-3</v>
      </c>
      <c r="AE47" s="10">
        <f t="shared" si="9"/>
        <v>6.377252575678332</v>
      </c>
      <c r="AF47" s="10">
        <f t="shared" si="10"/>
        <v>2383705.374515356</v>
      </c>
      <c r="AG47" s="18">
        <f t="shared" si="11"/>
        <v>2383705</v>
      </c>
      <c r="AH47" s="10"/>
      <c r="AI47" s="6">
        <v>35.507535759351299</v>
      </c>
      <c r="AJ47" s="10">
        <v>0</v>
      </c>
      <c r="AK47" s="10">
        <f t="shared" si="12"/>
        <v>0.91008630323908157</v>
      </c>
      <c r="AL47" s="10">
        <f t="shared" si="13"/>
        <v>8.1299205834312414</v>
      </c>
      <c r="AM47" s="18">
        <f t="shared" si="14"/>
        <v>0</v>
      </c>
      <c r="AN47" s="10"/>
      <c r="AO47" s="6">
        <v>37.263747903448703</v>
      </c>
      <c r="AP47" s="10">
        <v>1.3554681412955101</v>
      </c>
      <c r="AQ47" s="10">
        <f t="shared" si="15"/>
        <v>0.28761461901255259</v>
      </c>
      <c r="AR47" s="10">
        <f t="shared" si="16"/>
        <v>1.9391643527366063</v>
      </c>
      <c r="AS47" s="18">
        <f t="shared" si="17"/>
        <v>0</v>
      </c>
      <c r="AT47" s="10"/>
      <c r="AU47" s="6">
        <v>32.109705934215697</v>
      </c>
      <c r="AV47" s="10">
        <v>0.29632644738853597</v>
      </c>
      <c r="AW47" s="10">
        <f t="shared" si="18"/>
        <v>0.91808263946888091</v>
      </c>
      <c r="AX47" s="10">
        <f t="shared" si="19"/>
        <v>8.2809972318783736</v>
      </c>
      <c r="AY47" s="18">
        <f t="shared" si="20"/>
        <v>0</v>
      </c>
      <c r="AZ47" s="10"/>
      <c r="BA47" s="6">
        <v>37.321386212637002</v>
      </c>
      <c r="BB47" s="10">
        <v>0</v>
      </c>
      <c r="BC47">
        <f t="shared" si="21"/>
        <v>0.95184190661736545</v>
      </c>
      <c r="BD47">
        <f t="shared" si="22"/>
        <v>8.9503889108074066</v>
      </c>
      <c r="BE47" s="19">
        <f t="shared" si="23"/>
        <v>0</v>
      </c>
    </row>
    <row r="48" spans="1:57" x14ac:dyDescent="0.2">
      <c r="A48" s="20"/>
      <c r="B48" s="3" t="s">
        <v>100</v>
      </c>
      <c r="C48" s="3">
        <v>50</v>
      </c>
      <c r="D48" s="3">
        <v>0</v>
      </c>
      <c r="E48" s="3">
        <v>12</v>
      </c>
      <c r="F48" s="3">
        <v>0</v>
      </c>
      <c r="G48" s="10">
        <f t="shared" si="0"/>
        <v>0</v>
      </c>
      <c r="H48" s="6">
        <v>2399.5010000000002</v>
      </c>
      <c r="I48" s="9">
        <f t="shared" si="1"/>
        <v>2.08376658313541</v>
      </c>
      <c r="J48" s="9">
        <f t="shared" si="2"/>
        <v>97.916233416864586</v>
      </c>
      <c r="K48" s="3">
        <v>51</v>
      </c>
      <c r="L48" s="6">
        <v>17.825482510181001</v>
      </c>
      <c r="M48" s="10">
        <v>0.14626071854105399</v>
      </c>
      <c r="N48" s="10"/>
      <c r="O48" s="6">
        <v>28.502218215770899</v>
      </c>
      <c r="P48" s="10">
        <v>0.11092151782802399</v>
      </c>
      <c r="Q48" s="10">
        <f t="shared" si="3"/>
        <v>2.0918979683348744</v>
      </c>
      <c r="R48" s="10"/>
      <c r="S48" s="10"/>
      <c r="T48" s="10">
        <f t="shared" si="4"/>
        <v>123.56570982741923</v>
      </c>
      <c r="U48" s="18">
        <f t="shared" si="5"/>
        <v>124</v>
      </c>
      <c r="V48" s="10"/>
      <c r="W48" s="6">
        <v>26.018303397164601</v>
      </c>
      <c r="X48" s="10">
        <v>0.17641777161012701</v>
      </c>
      <c r="Y48" s="10">
        <f t="shared" si="6"/>
        <v>4.4066381425578252</v>
      </c>
      <c r="Z48" s="10">
        <f t="shared" si="7"/>
        <v>25505.752584985388</v>
      </c>
      <c r="AA48" s="18">
        <f t="shared" si="8"/>
        <v>25506</v>
      </c>
      <c r="AB48" s="10"/>
      <c r="AC48" s="6">
        <v>24.068005088529102</v>
      </c>
      <c r="AD48" s="10">
        <v>0.20493733768984801</v>
      </c>
      <c r="AE48" s="10">
        <f t="shared" si="9"/>
        <v>4.8969372773053488</v>
      </c>
      <c r="AF48" s="10">
        <f t="shared" si="10"/>
        <v>78874.619524215741</v>
      </c>
      <c r="AG48" s="18">
        <f t="shared" si="11"/>
        <v>78875</v>
      </c>
      <c r="AH48" s="10"/>
      <c r="AI48" s="6">
        <v>34.874453771817102</v>
      </c>
      <c r="AJ48" s="10">
        <v>0.19050853312049101</v>
      </c>
      <c r="AK48" s="10">
        <f t="shared" si="12"/>
        <v>1.0873407515351385</v>
      </c>
      <c r="AL48" s="10">
        <f t="shared" si="13"/>
        <v>12.227586718451319</v>
      </c>
      <c r="AM48" s="18">
        <f t="shared" si="14"/>
        <v>0</v>
      </c>
      <c r="AN48" s="10"/>
      <c r="AO48" s="6">
        <v>25.0740771642147</v>
      </c>
      <c r="AP48" s="10">
        <v>0.30494571419792799</v>
      </c>
      <c r="AQ48" s="10">
        <f t="shared" si="15"/>
        <v>3.992681713004651</v>
      </c>
      <c r="AR48" s="10">
        <f t="shared" si="16"/>
        <v>9832.9020505754288</v>
      </c>
      <c r="AS48" s="18">
        <f t="shared" si="17"/>
        <v>9833</v>
      </c>
      <c r="AT48" s="10"/>
      <c r="AU48" s="6">
        <v>33.029222747854902</v>
      </c>
      <c r="AV48" s="10">
        <v>1.17190795888682</v>
      </c>
      <c r="AW48" s="10">
        <f t="shared" si="18"/>
        <v>0.63671274545443612</v>
      </c>
      <c r="AX48" s="10">
        <f t="shared" si="19"/>
        <v>4.3322423694609107</v>
      </c>
      <c r="AY48" s="18">
        <f t="shared" si="20"/>
        <v>0</v>
      </c>
      <c r="AZ48" s="10"/>
      <c r="BA48" s="6">
        <v>25.972458052192</v>
      </c>
      <c r="BB48" s="10">
        <v>0.235183152207602</v>
      </c>
      <c r="BC48">
        <f t="shared" si="21"/>
        <v>4.2366257446622289</v>
      </c>
      <c r="BD48">
        <f t="shared" si="22"/>
        <v>17243.512836067432</v>
      </c>
      <c r="BE48" s="19">
        <f t="shared" si="23"/>
        <v>17244</v>
      </c>
    </row>
    <row r="49" spans="1:57" x14ac:dyDescent="0.2">
      <c r="A49" s="20"/>
      <c r="B49" s="3" t="s">
        <v>24</v>
      </c>
      <c r="C49" s="3">
        <v>50</v>
      </c>
      <c r="D49" s="3">
        <v>0</v>
      </c>
      <c r="E49" s="3">
        <v>3</v>
      </c>
      <c r="F49" s="3">
        <v>0</v>
      </c>
      <c r="G49" s="10">
        <f t="shared" si="0"/>
        <v>0</v>
      </c>
      <c r="H49" s="6">
        <v>1681.712</v>
      </c>
      <c r="I49" s="9">
        <f t="shared" si="1"/>
        <v>2.9731606838745277</v>
      </c>
      <c r="J49" s="9">
        <f t="shared" si="2"/>
        <v>97.026839316125475</v>
      </c>
      <c r="K49" s="3">
        <v>49</v>
      </c>
      <c r="L49" s="6">
        <v>18.059096456967701</v>
      </c>
      <c r="M49" s="10">
        <v>0.36809075830799398</v>
      </c>
      <c r="N49" s="10"/>
      <c r="O49" s="6">
        <v>27.217950460941999</v>
      </c>
      <c r="P49" s="10">
        <v>3.5518915874850503E-2</v>
      </c>
      <c r="Q49" s="10">
        <f t="shared" si="3"/>
        <v>2.4253094678101723</v>
      </c>
      <c r="R49" s="10"/>
      <c r="S49" s="10"/>
      <c r="T49" s="10">
        <f t="shared" si="4"/>
        <v>266.26217042011478</v>
      </c>
      <c r="U49" s="18">
        <f t="shared" si="5"/>
        <v>266</v>
      </c>
      <c r="V49" s="10"/>
      <c r="W49" s="6">
        <v>25.151927151767399</v>
      </c>
      <c r="X49" s="10">
        <v>0.24046046078968</v>
      </c>
      <c r="Y49" s="10">
        <f t="shared" si="6"/>
        <v>4.6569418565950951</v>
      </c>
      <c r="Z49" s="10">
        <f t="shared" si="7"/>
        <v>45388.084695221798</v>
      </c>
      <c r="AA49" s="18">
        <f t="shared" si="8"/>
        <v>45388</v>
      </c>
      <c r="AB49" s="10"/>
      <c r="AC49" s="6">
        <v>21.722603879922399</v>
      </c>
      <c r="AD49" s="10">
        <v>8.7599787500679496E-2</v>
      </c>
      <c r="AE49" s="10">
        <f t="shared" si="9"/>
        <v>5.6163413655841978</v>
      </c>
      <c r="AF49" s="10">
        <f t="shared" si="10"/>
        <v>413372.29458352935</v>
      </c>
      <c r="AG49" s="18">
        <f t="shared" si="11"/>
        <v>413372</v>
      </c>
      <c r="AH49" s="10"/>
      <c r="AI49" s="6">
        <v>34.310467272219299</v>
      </c>
      <c r="AJ49" s="10">
        <v>1.9968970588592001</v>
      </c>
      <c r="AK49" s="10">
        <f t="shared" si="12"/>
        <v>1.2452493918077903</v>
      </c>
      <c r="AL49" s="10">
        <f t="shared" si="13"/>
        <v>17.589333842147749</v>
      </c>
      <c r="AM49" s="18">
        <f t="shared" si="14"/>
        <v>0</v>
      </c>
      <c r="AN49" s="10"/>
      <c r="AO49" s="6">
        <v>34.785830290149804</v>
      </c>
      <c r="AP49" s="10">
        <v>1.45884331722716</v>
      </c>
      <c r="AQ49" s="10">
        <f t="shared" si="15"/>
        <v>1.0407810668237683</v>
      </c>
      <c r="AR49" s="10">
        <f t="shared" si="16"/>
        <v>10.984519567275743</v>
      </c>
      <c r="AS49" s="18">
        <f t="shared" si="17"/>
        <v>0</v>
      </c>
      <c r="AT49" s="10"/>
      <c r="AU49" s="6">
        <v>14.694025281880601</v>
      </c>
      <c r="AV49" s="10">
        <v>0.138394875667878</v>
      </c>
      <c r="AW49" s="10">
        <f t="shared" si="18"/>
        <v>6.2472382858382502</v>
      </c>
      <c r="AX49" s="10">
        <f t="shared" si="19"/>
        <v>1767007.0645702353</v>
      </c>
      <c r="AY49" s="18">
        <f t="shared" si="20"/>
        <v>1767007</v>
      </c>
      <c r="AZ49" s="10"/>
      <c r="BA49" s="6">
        <v>34.939502441524802</v>
      </c>
      <c r="BB49" s="10">
        <v>0</v>
      </c>
      <c r="BC49">
        <f t="shared" si="21"/>
        <v>1.6412438664182916</v>
      </c>
      <c r="BD49">
        <f t="shared" si="22"/>
        <v>43.776785295189988</v>
      </c>
      <c r="BE49" s="19">
        <f t="shared" si="23"/>
        <v>0</v>
      </c>
    </row>
    <row r="50" spans="1:57" x14ac:dyDescent="0.2">
      <c r="A50" s="20"/>
      <c r="B50" s="3" t="s">
        <v>32</v>
      </c>
      <c r="C50" s="3">
        <v>50</v>
      </c>
      <c r="D50" s="3">
        <v>0</v>
      </c>
      <c r="E50" s="3">
        <v>11</v>
      </c>
      <c r="F50" s="3">
        <v>0</v>
      </c>
      <c r="G50" s="10">
        <f t="shared" si="0"/>
        <v>0</v>
      </c>
      <c r="H50" s="6">
        <v>267.85599999999999</v>
      </c>
      <c r="I50" s="9">
        <f t="shared" si="1"/>
        <v>18.666746311450929</v>
      </c>
      <c r="J50" s="9">
        <f t="shared" si="2"/>
        <v>81.333253688549064</v>
      </c>
      <c r="K50" s="3">
        <v>49.2</v>
      </c>
      <c r="L50" s="6">
        <v>16.789093642992999</v>
      </c>
      <c r="M50" s="10">
        <v>0.116906873109063</v>
      </c>
      <c r="N50" s="10"/>
      <c r="O50" s="6">
        <v>28.727634222670002</v>
      </c>
      <c r="P50" s="10">
        <v>4.2804521538524203E-2</v>
      </c>
      <c r="Q50" s="10">
        <f t="shared" si="3"/>
        <v>2.0333772365144474</v>
      </c>
      <c r="R50" s="10"/>
      <c r="S50" s="10"/>
      <c r="T50" s="10">
        <f t="shared" si="4"/>
        <v>107.98843231913725</v>
      </c>
      <c r="U50" s="18">
        <f t="shared" si="5"/>
        <v>108</v>
      </c>
      <c r="V50" s="10"/>
      <c r="W50" s="6">
        <v>25.844098451075801</v>
      </c>
      <c r="X50" s="10">
        <v>2.68735120672659E-2</v>
      </c>
      <c r="Y50" s="10">
        <f t="shared" si="6"/>
        <v>4.4569674830047088</v>
      </c>
      <c r="Z50" s="10">
        <f t="shared" si="7"/>
        <v>28639.635279118243</v>
      </c>
      <c r="AA50" s="18">
        <f t="shared" si="8"/>
        <v>28640</v>
      </c>
      <c r="AB50" s="10"/>
      <c r="AC50" s="6">
        <v>15.7924948968633</v>
      </c>
      <c r="AD50" s="10">
        <v>0.26826864727251198</v>
      </c>
      <c r="AE50" s="10">
        <f t="shared" si="9"/>
        <v>7.4352816094523959</v>
      </c>
      <c r="AF50" s="10">
        <f t="shared" si="10"/>
        <v>27244673.61062929</v>
      </c>
      <c r="AG50" s="18">
        <f t="shared" si="11"/>
        <v>27244674</v>
      </c>
      <c r="AH50" s="10"/>
      <c r="AI50" s="6">
        <v>30.553752642754201</v>
      </c>
      <c r="AJ50" s="10">
        <v>3.4497057332476802</v>
      </c>
      <c r="AK50" s="10">
        <f t="shared" si="12"/>
        <v>2.2970790002368129</v>
      </c>
      <c r="AL50" s="10">
        <f t="shared" si="13"/>
        <v>198.18875078039812</v>
      </c>
      <c r="AM50" s="18">
        <f t="shared" si="14"/>
        <v>198</v>
      </c>
      <c r="AN50" s="10"/>
      <c r="AO50" s="6">
        <v>24.338699156852801</v>
      </c>
      <c r="AP50" s="10">
        <v>0.19646633890643</v>
      </c>
      <c r="AQ50" s="10">
        <f t="shared" si="15"/>
        <v>4.2162008641784805</v>
      </c>
      <c r="AR50" s="10">
        <f t="shared" si="16"/>
        <v>16451.324323254161</v>
      </c>
      <c r="AS50" s="18">
        <f t="shared" si="17"/>
        <v>16451</v>
      </c>
      <c r="AT50" s="10"/>
      <c r="AU50" s="6">
        <v>32.380420733584103</v>
      </c>
      <c r="AV50" s="10">
        <v>0.62941079281824397</v>
      </c>
      <c r="AW50" s="10">
        <f t="shared" si="18"/>
        <v>0.83524457356667592</v>
      </c>
      <c r="AX50" s="10">
        <f t="shared" si="19"/>
        <v>6.8429690158450338</v>
      </c>
      <c r="AY50" s="18">
        <f t="shared" si="20"/>
        <v>0</v>
      </c>
      <c r="AZ50" s="10"/>
      <c r="BA50" s="6">
        <v>40</v>
      </c>
      <c r="BB50" s="10">
        <v>0</v>
      </c>
      <c r="BC50">
        <f t="shared" si="21"/>
        <v>0.17655571635311126</v>
      </c>
      <c r="BD50">
        <f t="shared" si="22"/>
        <v>1.5016050367763709</v>
      </c>
      <c r="BE50" s="19">
        <f t="shared" si="23"/>
        <v>0</v>
      </c>
    </row>
    <row r="51" spans="1:57" x14ac:dyDescent="0.2">
      <c r="A51" s="20"/>
      <c r="B51" s="3" t="s">
        <v>48</v>
      </c>
      <c r="C51" s="3">
        <v>50</v>
      </c>
      <c r="D51" s="3">
        <v>0</v>
      </c>
      <c r="E51" s="3">
        <v>5</v>
      </c>
      <c r="F51" s="3">
        <v>0</v>
      </c>
      <c r="G51" s="10">
        <f t="shared" si="0"/>
        <v>0</v>
      </c>
      <c r="H51" s="6">
        <v>392.85</v>
      </c>
      <c r="I51" s="9">
        <f t="shared" si="1"/>
        <v>12.727504136438844</v>
      </c>
      <c r="J51" s="9">
        <f t="shared" si="2"/>
        <v>87.272495863561161</v>
      </c>
      <c r="K51" s="3">
        <v>49.3</v>
      </c>
      <c r="L51" s="6">
        <v>17.389061659070801</v>
      </c>
      <c r="M51" s="10">
        <v>4.78774568242745E-3</v>
      </c>
      <c r="N51" s="10"/>
      <c r="O51" s="6">
        <v>28.716725767450502</v>
      </c>
      <c r="P51" s="10">
        <v>2.15576789512902E-2</v>
      </c>
      <c r="Q51" s="10">
        <f t="shared" si="3"/>
        <v>2.0362092039122253</v>
      </c>
      <c r="R51" s="10"/>
      <c r="S51" s="10"/>
      <c r="T51" s="10">
        <f t="shared" si="4"/>
        <v>108.69490915671572</v>
      </c>
      <c r="U51" s="18">
        <f t="shared" si="5"/>
        <v>109</v>
      </c>
      <c r="V51" s="10"/>
      <c r="W51" s="6">
        <v>24.737648239994101</v>
      </c>
      <c r="X51" s="10">
        <v>3.8912149635544797E-2</v>
      </c>
      <c r="Y51" s="10">
        <f t="shared" si="6"/>
        <v>4.7766306763371853</v>
      </c>
      <c r="Z51" s="10">
        <f t="shared" si="7"/>
        <v>59790.292266020166</v>
      </c>
      <c r="AA51" s="18">
        <f t="shared" si="8"/>
        <v>59790</v>
      </c>
      <c r="AB51" s="10"/>
      <c r="AC51" s="6">
        <v>23.085648069037301</v>
      </c>
      <c r="AD51" s="10">
        <v>8.1568510633776195E-2</v>
      </c>
      <c r="AE51" s="10">
        <f t="shared" si="9"/>
        <v>5.1982553005836145</v>
      </c>
      <c r="AF51" s="10">
        <f t="shared" si="10"/>
        <v>157853.89432039668</v>
      </c>
      <c r="AG51" s="18">
        <f t="shared" si="11"/>
        <v>157854</v>
      </c>
      <c r="AH51" s="10"/>
      <c r="AI51" s="6">
        <v>32.923390378722203</v>
      </c>
      <c r="AJ51" s="10">
        <v>0.187339645170187</v>
      </c>
      <c r="AK51" s="10">
        <f t="shared" si="12"/>
        <v>1.6336122805683164</v>
      </c>
      <c r="AL51" s="10">
        <f t="shared" si="13"/>
        <v>43.014242637058878</v>
      </c>
      <c r="AM51" s="18">
        <f t="shared" si="14"/>
        <v>0</v>
      </c>
      <c r="AN51" s="10"/>
      <c r="AO51" s="6">
        <v>33.421535142299398</v>
      </c>
      <c r="AP51" s="10">
        <v>0</v>
      </c>
      <c r="AQ51" s="10">
        <f t="shared" si="15"/>
        <v>1.4554604430700921</v>
      </c>
      <c r="AR51" s="10">
        <f t="shared" si="16"/>
        <v>28.540425466275487</v>
      </c>
      <c r="AS51" s="18">
        <f t="shared" si="17"/>
        <v>0</v>
      </c>
      <c r="AT51" s="10"/>
      <c r="AU51" s="6">
        <v>32.708812028773501</v>
      </c>
      <c r="AV51" s="10">
        <v>0</v>
      </c>
      <c r="AW51" s="10">
        <f t="shared" si="18"/>
        <v>0.73475764113417952</v>
      </c>
      <c r="AX51" s="10">
        <f t="shared" si="19"/>
        <v>5.4294725418077228</v>
      </c>
      <c r="AY51" s="18">
        <f t="shared" si="20"/>
        <v>0</v>
      </c>
      <c r="AZ51" s="10"/>
      <c r="BA51" s="6">
        <v>40</v>
      </c>
      <c r="BB51" s="10">
        <v>0</v>
      </c>
      <c r="BC51">
        <f t="shared" si="21"/>
        <v>0.17655571635311126</v>
      </c>
      <c r="BD51">
        <f t="shared" si="22"/>
        <v>1.5016050367763709</v>
      </c>
      <c r="BE51" s="19">
        <f t="shared" si="23"/>
        <v>0</v>
      </c>
    </row>
    <row r="52" spans="1:57" x14ac:dyDescent="0.2">
      <c r="A52" s="20"/>
      <c r="B52" s="3" t="s">
        <v>45</v>
      </c>
      <c r="C52" s="3">
        <v>50</v>
      </c>
      <c r="D52" s="3">
        <v>0</v>
      </c>
      <c r="E52" s="3">
        <v>5</v>
      </c>
      <c r="F52" s="3">
        <v>0</v>
      </c>
      <c r="G52" s="10">
        <f t="shared" si="0"/>
        <v>0</v>
      </c>
      <c r="H52" s="6">
        <v>515.29499999999996</v>
      </c>
      <c r="I52" s="9">
        <f t="shared" si="1"/>
        <v>9.7031797319981763</v>
      </c>
      <c r="J52" s="9">
        <f t="shared" si="2"/>
        <v>90.296820268001824</v>
      </c>
      <c r="K52" s="3">
        <v>50.1</v>
      </c>
      <c r="L52" s="6">
        <v>17.335314855609901</v>
      </c>
      <c r="M52" s="10">
        <v>0.21670831555846301</v>
      </c>
      <c r="N52" s="10"/>
      <c r="O52" s="6">
        <v>26.951800625253899</v>
      </c>
      <c r="P52" s="10">
        <v>0.11973855886439801</v>
      </c>
      <c r="Q52" s="10">
        <f t="shared" si="3"/>
        <v>2.4944051960710567</v>
      </c>
      <c r="R52" s="10"/>
      <c r="S52" s="10"/>
      <c r="T52" s="10">
        <f t="shared" si="4"/>
        <v>312.18008610857095</v>
      </c>
      <c r="U52" s="18">
        <f t="shared" si="5"/>
        <v>312</v>
      </c>
      <c r="V52" s="10"/>
      <c r="W52" s="6">
        <v>25.473104907047901</v>
      </c>
      <c r="X52" s="10">
        <v>9.6538070131957296E-2</v>
      </c>
      <c r="Y52" s="10">
        <f t="shared" si="6"/>
        <v>4.5641507794620804</v>
      </c>
      <c r="Z52" s="10">
        <f t="shared" si="7"/>
        <v>36656.481746334393</v>
      </c>
      <c r="AA52" s="18">
        <f t="shared" si="8"/>
        <v>36656</v>
      </c>
      <c r="AB52" s="10"/>
      <c r="AC52" s="6">
        <v>23.772137603431901</v>
      </c>
      <c r="AD52" s="10">
        <v>5.2719153591058499E-2</v>
      </c>
      <c r="AE52" s="10">
        <f t="shared" si="9"/>
        <v>4.9876886070081898</v>
      </c>
      <c r="AF52" s="10">
        <f t="shared" si="10"/>
        <v>97205.000538375345</v>
      </c>
      <c r="AG52" s="18">
        <f t="shared" si="11"/>
        <v>97205</v>
      </c>
      <c r="AH52" s="10"/>
      <c r="AI52" s="6">
        <v>33.8048812074586</v>
      </c>
      <c r="AJ52" s="10">
        <v>0.75136199888789201</v>
      </c>
      <c r="AK52" s="10">
        <f t="shared" si="12"/>
        <v>1.3868066951902236</v>
      </c>
      <c r="AL52" s="10">
        <f t="shared" si="13"/>
        <v>24.367259883353597</v>
      </c>
      <c r="AM52" s="18">
        <f t="shared" si="14"/>
        <v>0</v>
      </c>
      <c r="AN52" s="10"/>
      <c r="AO52" s="6">
        <v>28.588615572586999</v>
      </c>
      <c r="AP52" s="10">
        <v>0.550430038490621</v>
      </c>
      <c r="AQ52" s="10">
        <f t="shared" si="15"/>
        <v>2.9244329566604867</v>
      </c>
      <c r="AR52" s="10">
        <f t="shared" si="16"/>
        <v>840.29727788009347</v>
      </c>
      <c r="AS52" s="18">
        <f t="shared" si="17"/>
        <v>840</v>
      </c>
      <c r="AT52" s="10"/>
      <c r="AU52" s="6">
        <v>33.044132357730199</v>
      </c>
      <c r="AV52" s="10">
        <v>0.71268760772544004</v>
      </c>
      <c r="AW52" s="10">
        <f t="shared" si="18"/>
        <v>0.63215044133102849</v>
      </c>
      <c r="AX52" s="10">
        <f t="shared" si="19"/>
        <v>4.2869699701957353</v>
      </c>
      <c r="AY52" s="18">
        <f t="shared" si="20"/>
        <v>0</v>
      </c>
      <c r="AZ52" s="10"/>
      <c r="BA52" s="6">
        <v>36.081562132369903</v>
      </c>
      <c r="BB52" s="10">
        <v>1.3000328637146299</v>
      </c>
      <c r="BC52">
        <f t="shared" si="21"/>
        <v>1.3106911339016196</v>
      </c>
      <c r="BD52">
        <f t="shared" si="22"/>
        <v>20.44989742208633</v>
      </c>
      <c r="BE52" s="19">
        <f t="shared" si="23"/>
        <v>0</v>
      </c>
    </row>
    <row r="53" spans="1:57" x14ac:dyDescent="0.2">
      <c r="A53" s="20"/>
      <c r="B53" s="3" t="s">
        <v>35</v>
      </c>
      <c r="C53" s="3">
        <v>50</v>
      </c>
      <c r="D53" s="3">
        <v>0</v>
      </c>
      <c r="E53" s="3">
        <v>20</v>
      </c>
      <c r="F53" s="3">
        <v>0</v>
      </c>
      <c r="G53" s="10">
        <f t="shared" si="0"/>
        <v>0</v>
      </c>
      <c r="H53" s="6">
        <v>120.962</v>
      </c>
      <c r="I53" s="9">
        <f>(50*50)/H53</f>
        <v>20.667647691010398</v>
      </c>
      <c r="J53" s="9">
        <f t="shared" si="2"/>
        <v>79.332352308989599</v>
      </c>
      <c r="K53" s="3">
        <v>32.200000000000003</v>
      </c>
      <c r="L53" s="6">
        <v>18.030925395262599</v>
      </c>
      <c r="M53" s="10">
        <v>0.20324570614940499</v>
      </c>
      <c r="N53" s="10"/>
      <c r="O53" s="6">
        <v>29.252979877482801</v>
      </c>
      <c r="P53" s="10">
        <v>0.16679985609741599</v>
      </c>
      <c r="Q53" s="10">
        <f t="shared" si="3"/>
        <v>1.8969911271105691</v>
      </c>
      <c r="R53" s="10"/>
      <c r="S53" s="10"/>
      <c r="T53" s="10">
        <f t="shared" si="4"/>
        <v>78.884400091113434</v>
      </c>
      <c r="U53" s="18">
        <f t="shared" si="5"/>
        <v>79</v>
      </c>
      <c r="V53" s="10"/>
      <c r="W53" s="6">
        <v>25.787398559787999</v>
      </c>
      <c r="X53" s="10">
        <v>9.5427490195172299E-2</v>
      </c>
      <c r="Y53" s="10">
        <f t="shared" si="6"/>
        <v>4.4733485800745392</v>
      </c>
      <c r="Z53" s="10">
        <f t="shared" si="7"/>
        <v>29740.521532099738</v>
      </c>
      <c r="AA53" s="18">
        <f t="shared" si="8"/>
        <v>29741</v>
      </c>
      <c r="AB53" s="10"/>
      <c r="AC53" s="6">
        <v>23.873888713482899</v>
      </c>
      <c r="AD53" s="10">
        <v>6.7502552035629299E-2</v>
      </c>
      <c r="AE53" s="10">
        <f t="shared" si="9"/>
        <v>4.9564785247890013</v>
      </c>
      <c r="AF53" s="10">
        <f t="shared" si="10"/>
        <v>90464.570325839944</v>
      </c>
      <c r="AG53" s="18">
        <f t="shared" si="11"/>
        <v>90465</v>
      </c>
      <c r="AH53" s="10"/>
      <c r="AI53" s="6">
        <v>35.076957345822599</v>
      </c>
      <c r="AJ53" s="10">
        <v>0</v>
      </c>
      <c r="AK53" s="10">
        <f t="shared" si="12"/>
        <v>1.030642472331001</v>
      </c>
      <c r="AL53" s="10">
        <f t="shared" si="13"/>
        <v>10.731056274057769</v>
      </c>
      <c r="AM53" s="18">
        <f t="shared" si="14"/>
        <v>0</v>
      </c>
      <c r="AN53" s="10"/>
      <c r="AO53" s="6">
        <v>34.176541343421199</v>
      </c>
      <c r="AP53" s="10">
        <v>0.67126646297287196</v>
      </c>
      <c r="AQ53" s="10">
        <f t="shared" si="15"/>
        <v>1.2259752755558666</v>
      </c>
      <c r="AR53" s="10">
        <f t="shared" si="16"/>
        <v>16.825782689332517</v>
      </c>
      <c r="AS53" s="18">
        <f t="shared" si="17"/>
        <v>0</v>
      </c>
      <c r="AT53" s="10"/>
      <c r="AU53" s="6">
        <v>33.0810554737985</v>
      </c>
      <c r="AV53" s="10">
        <v>0.394727080483741</v>
      </c>
      <c r="AW53" s="10">
        <f t="shared" si="18"/>
        <v>0.62085205820119327</v>
      </c>
      <c r="AX53" s="10">
        <f t="shared" si="19"/>
        <v>4.1768805756537697</v>
      </c>
      <c r="AY53" s="18">
        <f t="shared" si="20"/>
        <v>0</v>
      </c>
      <c r="AZ53" s="10"/>
      <c r="BA53" s="6">
        <v>19.733389452068401</v>
      </c>
      <c r="BB53" s="10">
        <v>8.5856504789036101E-2</v>
      </c>
      <c r="BC53">
        <f t="shared" si="21"/>
        <v>6.0424343119917792</v>
      </c>
      <c r="BD53">
        <f t="shared" si="22"/>
        <v>1102641.4442605218</v>
      </c>
      <c r="BE53" s="19">
        <f t="shared" si="23"/>
        <v>1102641</v>
      </c>
    </row>
    <row r="54" spans="1:57" x14ac:dyDescent="0.2">
      <c r="A54" s="20"/>
      <c r="B54" s="3" t="s">
        <v>27</v>
      </c>
      <c r="C54" s="3">
        <v>50</v>
      </c>
      <c r="D54" s="3">
        <v>0</v>
      </c>
      <c r="E54" s="3">
        <v>9</v>
      </c>
      <c r="F54" s="3">
        <v>0</v>
      </c>
      <c r="G54" s="10">
        <f t="shared" si="0"/>
        <v>0</v>
      </c>
      <c r="H54" s="6">
        <v>417.05099999999999</v>
      </c>
      <c r="I54" s="9">
        <f t="shared" si="1"/>
        <v>11.988941400452223</v>
      </c>
      <c r="J54" s="9">
        <f>50-I54</f>
        <v>38.011058599547781</v>
      </c>
      <c r="K54" s="3">
        <v>50.3</v>
      </c>
      <c r="L54" s="6">
        <v>16.969882017872699</v>
      </c>
      <c r="M54" s="10">
        <v>0.101771066632779</v>
      </c>
      <c r="N54" s="10"/>
      <c r="O54" s="6">
        <v>28.917007421688201</v>
      </c>
      <c r="P54" s="10">
        <v>0.21664559931647501</v>
      </c>
      <c r="Q54" s="10">
        <f t="shared" si="3"/>
        <v>1.9842136551602589</v>
      </c>
      <c r="R54" s="10"/>
      <c r="S54" s="10"/>
      <c r="T54" s="10">
        <f t="shared" si="4"/>
        <v>96.43033048208224</v>
      </c>
      <c r="U54" s="18">
        <f t="shared" si="5"/>
        <v>96</v>
      </c>
      <c r="V54" s="10"/>
      <c r="W54" s="6">
        <v>26.261629753934699</v>
      </c>
      <c r="X54" s="10">
        <v>6.1579540515909401E-2</v>
      </c>
      <c r="Y54" s="10">
        <f t="shared" si="6"/>
        <v>4.33633901888461</v>
      </c>
      <c r="Z54" s="10">
        <f t="shared" si="7"/>
        <v>21693.969182652869</v>
      </c>
      <c r="AA54" s="18">
        <f t="shared" si="8"/>
        <v>21694</v>
      </c>
      <c r="AB54" s="10"/>
      <c r="AC54" s="6">
        <v>18.255186741046099</v>
      </c>
      <c r="AD54" s="10">
        <v>8.7618428133357795E-2</v>
      </c>
      <c r="AE54" s="10">
        <f t="shared" si="9"/>
        <v>6.6799010057523773</v>
      </c>
      <c r="AF54" s="10">
        <f t="shared" si="10"/>
        <v>4785210.0453056209</v>
      </c>
      <c r="AG54" s="18">
        <f t="shared" si="11"/>
        <v>4785210</v>
      </c>
      <c r="AH54" s="10"/>
      <c r="AI54" s="6">
        <v>35.282674256512998</v>
      </c>
      <c r="AJ54" s="10">
        <v>0</v>
      </c>
      <c r="AK54" s="10">
        <f t="shared" si="12"/>
        <v>0.97304450204026349</v>
      </c>
      <c r="AL54" s="10">
        <f t="shared" si="13"/>
        <v>9.398196086965303</v>
      </c>
      <c r="AM54" s="18">
        <f t="shared" si="14"/>
        <v>0</v>
      </c>
      <c r="AN54" s="10"/>
      <c r="AO54" s="6">
        <v>32.142904209551403</v>
      </c>
      <c r="AP54" s="10">
        <v>0.685117648914084</v>
      </c>
      <c r="AQ54" s="10">
        <f t="shared" si="15"/>
        <v>1.844102063966139</v>
      </c>
      <c r="AR54" s="10">
        <f t="shared" si="16"/>
        <v>69.839651563287134</v>
      </c>
      <c r="AS54" s="18">
        <f t="shared" si="17"/>
        <v>0</v>
      </c>
      <c r="AT54" s="10"/>
      <c r="AU54" s="6">
        <v>33.908599653292399</v>
      </c>
      <c r="AV54" s="10">
        <v>0.469700676439603</v>
      </c>
      <c r="AW54" s="10">
        <f t="shared" si="18"/>
        <v>0.3676255650880052</v>
      </c>
      <c r="AX54" s="10">
        <f t="shared" si="19"/>
        <v>2.3314470958550686</v>
      </c>
      <c r="AY54" s="18">
        <f t="shared" si="20"/>
        <v>0</v>
      </c>
      <c r="AZ54" s="10"/>
      <c r="BA54" s="6">
        <v>30.527812554220102</v>
      </c>
      <c r="BB54" s="10">
        <v>0.36202957059348401</v>
      </c>
      <c r="BC54">
        <f t="shared" si="21"/>
        <v>2.9181439785180601</v>
      </c>
      <c r="BD54">
        <f t="shared" si="22"/>
        <v>828.21669091140427</v>
      </c>
      <c r="BE54" s="19">
        <f t="shared" si="23"/>
        <v>828</v>
      </c>
    </row>
    <row r="55" spans="1:57" x14ac:dyDescent="0.2">
      <c r="A55" s="20"/>
      <c r="B55" s="3" t="s">
        <v>36</v>
      </c>
      <c r="C55" s="3">
        <v>50</v>
      </c>
      <c r="D55" s="3">
        <v>0</v>
      </c>
      <c r="E55" s="3">
        <v>5</v>
      </c>
      <c r="F55" s="3">
        <v>0</v>
      </c>
      <c r="G55" s="10">
        <f t="shared" si="0"/>
        <v>0</v>
      </c>
      <c r="H55" s="6">
        <v>335.73200000000003</v>
      </c>
      <c r="I55" s="9">
        <f t="shared" si="1"/>
        <v>14.892831186779931</v>
      </c>
      <c r="J55" s="9">
        <f t="shared" si="2"/>
        <v>85.107168813220071</v>
      </c>
      <c r="K55" s="3">
        <v>50.7</v>
      </c>
      <c r="L55" s="6">
        <v>17.2403398035419</v>
      </c>
      <c r="M55" s="10">
        <v>6.7642871330929499E-2</v>
      </c>
      <c r="N55" s="10"/>
      <c r="O55" s="6">
        <v>28.949102858464201</v>
      </c>
      <c r="P55" s="10">
        <v>0.48981142979443598</v>
      </c>
      <c r="Q55" s="10">
        <f t="shared" si="3"/>
        <v>1.9758812901518215</v>
      </c>
      <c r="R55" s="10"/>
      <c r="S55" s="10"/>
      <c r="T55" s="10">
        <f t="shared" si="4"/>
        <v>94.59785526934543</v>
      </c>
      <c r="U55" s="18">
        <f t="shared" si="5"/>
        <v>95</v>
      </c>
      <c r="V55" s="10"/>
      <c r="W55" s="6">
        <v>25.611696003325701</v>
      </c>
      <c r="X55" s="10">
        <v>1.3841689117425201E-3</v>
      </c>
      <c r="Y55" s="10">
        <f t="shared" si="6"/>
        <v>4.5241105933245604</v>
      </c>
      <c r="Z55" s="10">
        <f t="shared" si="7"/>
        <v>33428.015381037098</v>
      </c>
      <c r="AA55" s="18">
        <f t="shared" si="8"/>
        <v>33428</v>
      </c>
      <c r="AB55" s="10"/>
      <c r="AC55" s="6">
        <v>14.1990147971342</v>
      </c>
      <c r="AD55" s="10">
        <v>1.3368733629526799E-2</v>
      </c>
      <c r="AE55" s="10">
        <f t="shared" si="9"/>
        <v>7.9240492003146432</v>
      </c>
      <c r="AF55" s="10">
        <f t="shared" si="10"/>
        <v>83955509.257477686</v>
      </c>
      <c r="AG55" s="18">
        <f t="shared" si="11"/>
        <v>83955509</v>
      </c>
      <c r="AH55" s="10"/>
      <c r="AI55" s="6">
        <v>35.111960221883201</v>
      </c>
      <c r="AJ55" s="10">
        <v>0</v>
      </c>
      <c r="AK55" s="10">
        <f t="shared" si="12"/>
        <v>1.0208421374501067</v>
      </c>
      <c r="AL55" s="10">
        <f t="shared" si="13"/>
        <v>10.491609977517246</v>
      </c>
      <c r="AM55" s="18">
        <f t="shared" si="14"/>
        <v>0</v>
      </c>
      <c r="AN55" s="10"/>
      <c r="AO55" s="6">
        <v>36.5043870449366</v>
      </c>
      <c r="AP55" s="10">
        <v>2.6896434045735602</v>
      </c>
      <c r="AQ55" s="10">
        <f t="shared" si="15"/>
        <v>0.51842339059677844</v>
      </c>
      <c r="AR55" s="10">
        <f t="shared" si="16"/>
        <v>3.2993120302204084</v>
      </c>
      <c r="AS55" s="18">
        <f t="shared" si="17"/>
        <v>0</v>
      </c>
      <c r="AT55" s="10"/>
      <c r="AU55" s="6">
        <v>32.347870517841301</v>
      </c>
      <c r="AV55" s="10">
        <v>4.44236907685518E-2</v>
      </c>
      <c r="AW55" s="10">
        <f t="shared" si="18"/>
        <v>0.84520485990168259</v>
      </c>
      <c r="AX55" s="10">
        <f t="shared" si="19"/>
        <v>7.0017219449206776</v>
      </c>
      <c r="AY55" s="18">
        <f t="shared" si="20"/>
        <v>0</v>
      </c>
      <c r="AZ55" s="10"/>
      <c r="BA55" s="6">
        <v>20.368140366470001</v>
      </c>
      <c r="BB55" s="10">
        <v>0.185536847148839</v>
      </c>
      <c r="BC55">
        <f t="shared" si="21"/>
        <v>5.8587147998639644</v>
      </c>
      <c r="BD55">
        <f t="shared" si="22"/>
        <v>722295.31823372806</v>
      </c>
      <c r="BE55" s="19">
        <f t="shared" si="23"/>
        <v>722295</v>
      </c>
    </row>
    <row r="56" spans="1:57" x14ac:dyDescent="0.2">
      <c r="A56" s="20"/>
      <c r="B56" s="3" t="s">
        <v>39</v>
      </c>
      <c r="C56" s="3">
        <v>50</v>
      </c>
      <c r="D56" s="3">
        <v>0</v>
      </c>
      <c r="E56" s="3">
        <v>1</v>
      </c>
      <c r="F56" s="3">
        <v>0</v>
      </c>
      <c r="G56" s="10">
        <f t="shared" si="0"/>
        <v>0</v>
      </c>
      <c r="H56" s="6">
        <v>512.53499999999997</v>
      </c>
      <c r="I56" s="9">
        <f t="shared" si="1"/>
        <v>9.7554313363965388</v>
      </c>
      <c r="J56" s="9">
        <f t="shared" si="2"/>
        <v>90.244568663603459</v>
      </c>
      <c r="K56" s="3">
        <v>49</v>
      </c>
      <c r="L56" s="6">
        <v>17.208200748402898</v>
      </c>
      <c r="M56" s="10">
        <v>0.16995516451165399</v>
      </c>
      <c r="N56" s="10"/>
      <c r="O56" s="6">
        <v>28.577970005471499</v>
      </c>
      <c r="P56" s="10">
        <v>0.125114608573411</v>
      </c>
      <c r="Q56" s="10">
        <f t="shared" si="3"/>
        <v>2.0722318841425018</v>
      </c>
      <c r="R56" s="10"/>
      <c r="S56" s="10"/>
      <c r="T56" s="10">
        <f t="shared" si="4"/>
        <v>118.09510160295288</v>
      </c>
      <c r="U56" s="18">
        <f t="shared" si="5"/>
        <v>118</v>
      </c>
      <c r="V56" s="10"/>
      <c r="W56" s="6">
        <v>23.6161034834977</v>
      </c>
      <c r="X56" s="10">
        <v>0.25052825073826701</v>
      </c>
      <c r="Y56" s="10">
        <f t="shared" si="6"/>
        <v>5.1006548165435825</v>
      </c>
      <c r="Z56" s="10">
        <f t="shared" si="7"/>
        <v>126082.50145073178</v>
      </c>
      <c r="AA56" s="18">
        <f t="shared" si="8"/>
        <v>126083</v>
      </c>
      <c r="AB56" s="10"/>
      <c r="AC56" s="6">
        <v>17.536015870528601</v>
      </c>
      <c r="AD56" s="10">
        <v>0.29153426782331399</v>
      </c>
      <c r="AE56" s="10">
        <f t="shared" si="9"/>
        <v>6.9004920340688907</v>
      </c>
      <c r="AF56" s="10">
        <f t="shared" si="10"/>
        <v>7952286.7912893025</v>
      </c>
      <c r="AG56" s="18">
        <f t="shared" si="11"/>
        <v>7952287</v>
      </c>
      <c r="AH56" s="10"/>
      <c r="AI56" s="6">
        <v>34.931237606162</v>
      </c>
      <c r="AJ56" s="10">
        <v>0.19621984060363001</v>
      </c>
      <c r="AK56" s="10">
        <f t="shared" si="12"/>
        <v>1.0714420410566701</v>
      </c>
      <c r="AL56" s="10">
        <f t="shared" si="13"/>
        <v>11.788051948283345</v>
      </c>
      <c r="AM56" s="18">
        <f t="shared" si="14"/>
        <v>0</v>
      </c>
      <c r="AN56" s="10"/>
      <c r="AO56" s="6">
        <v>39.702674994567403</v>
      </c>
      <c r="AP56" s="10">
        <v>0</v>
      </c>
      <c r="AQ56" s="10">
        <f t="shared" si="15"/>
        <v>-0.45370060625148989</v>
      </c>
      <c r="AR56" s="10">
        <f t="shared" si="16"/>
        <v>0.3518028826756584</v>
      </c>
      <c r="AS56" s="18">
        <f t="shared" si="17"/>
        <v>0</v>
      </c>
      <c r="AT56" s="10"/>
      <c r="AU56" s="6">
        <v>33.0984962076218</v>
      </c>
      <c r="AV56" s="10">
        <v>1.0999009606472701</v>
      </c>
      <c r="AW56" s="10">
        <f t="shared" si="18"/>
        <v>0.61551523634583838</v>
      </c>
      <c r="AX56" s="10">
        <f t="shared" si="19"/>
        <v>4.1258671163532146</v>
      </c>
      <c r="AY56" s="18">
        <f t="shared" si="20"/>
        <v>0</v>
      </c>
      <c r="AZ56" s="10"/>
      <c r="BA56" s="6">
        <v>30.1026770752114</v>
      </c>
      <c r="BB56" s="10">
        <v>0.164923642058525</v>
      </c>
      <c r="BC56">
        <f t="shared" si="21"/>
        <v>3.0411933212123299</v>
      </c>
      <c r="BD56">
        <f t="shared" si="22"/>
        <v>1099.4951581884125</v>
      </c>
      <c r="BE56" s="19">
        <f t="shared" si="23"/>
        <v>1099</v>
      </c>
    </row>
    <row r="57" spans="1:57" x14ac:dyDescent="0.2">
      <c r="A57" s="20"/>
      <c r="B57" s="3" t="s">
        <v>43</v>
      </c>
      <c r="C57" s="3">
        <v>50</v>
      </c>
      <c r="D57" s="3">
        <v>0</v>
      </c>
      <c r="E57" s="3">
        <v>17</v>
      </c>
      <c r="F57" s="3">
        <v>0</v>
      </c>
      <c r="G57" s="10">
        <f t="shared" si="0"/>
        <v>0</v>
      </c>
      <c r="H57" s="6">
        <v>1205.335</v>
      </c>
      <c r="I57" s="9">
        <f t="shared" si="1"/>
        <v>4.148224352565884</v>
      </c>
      <c r="J57" s="9">
        <f t="shared" si="2"/>
        <v>95.85177564743411</v>
      </c>
      <c r="K57" s="3">
        <v>50.4</v>
      </c>
      <c r="L57" s="6">
        <v>16.886267671494</v>
      </c>
      <c r="M57" s="10">
        <v>0.10734916714350699</v>
      </c>
      <c r="N57" s="10"/>
      <c r="O57" s="6">
        <v>26.5174884716157</v>
      </c>
      <c r="P57" s="10">
        <v>3.9307256215724402E-2</v>
      </c>
      <c r="Q57" s="10">
        <f t="shared" si="3"/>
        <v>2.6071579034721313</v>
      </c>
      <c r="R57" s="10"/>
      <c r="S57" s="10"/>
      <c r="T57" s="10">
        <f t="shared" si="4"/>
        <v>404.72301664553277</v>
      </c>
      <c r="U57" s="18">
        <f t="shared" si="5"/>
        <v>405</v>
      </c>
      <c r="V57" s="10"/>
      <c r="W57" s="6">
        <v>25.971431766304601</v>
      </c>
      <c r="X57" s="10">
        <v>4.1308746619382303E-2</v>
      </c>
      <c r="Y57" s="10">
        <f t="shared" si="6"/>
        <v>4.4201797687849647</v>
      </c>
      <c r="Z57" s="10">
        <f t="shared" si="7"/>
        <v>26313.569717841092</v>
      </c>
      <c r="AA57" s="18">
        <f t="shared" si="8"/>
        <v>26314</v>
      </c>
      <c r="AB57" s="10"/>
      <c r="AC57" s="6">
        <v>15.2360627585957</v>
      </c>
      <c r="AD57" s="10">
        <v>0.36461444881358201</v>
      </c>
      <c r="AE57" s="10">
        <f t="shared" si="9"/>
        <v>7.6059558436305439</v>
      </c>
      <c r="AF57" s="10">
        <f t="shared" si="10"/>
        <v>40360435.489371307</v>
      </c>
      <c r="AG57" s="18">
        <f t="shared" si="11"/>
        <v>40360435</v>
      </c>
      <c r="AH57" s="10"/>
      <c r="AI57" s="6">
        <v>32.8869985449262</v>
      </c>
      <c r="AJ57" s="10">
        <v>8.2699139633705496E-2</v>
      </c>
      <c r="AK57" s="10">
        <f t="shared" si="12"/>
        <v>1.6438015049484271</v>
      </c>
      <c r="AL57" s="10">
        <f t="shared" si="13"/>
        <v>44.035355314476391</v>
      </c>
      <c r="AM57" s="18">
        <f t="shared" si="14"/>
        <v>0</v>
      </c>
      <c r="AN57" s="10"/>
      <c r="AO57" s="6">
        <v>38.735019510183797</v>
      </c>
      <c r="AP57" s="10">
        <v>0</v>
      </c>
      <c r="AQ57" s="10">
        <f t="shared" si="15"/>
        <v>-0.15958039823215683</v>
      </c>
      <c r="AR57" s="10">
        <f t="shared" si="16"/>
        <v>0.69249971941098576</v>
      </c>
      <c r="AS57" s="18">
        <f t="shared" si="17"/>
        <v>0</v>
      </c>
      <c r="AT57" s="10"/>
      <c r="AU57" s="6">
        <v>31.5125788809009</v>
      </c>
      <c r="AV57" s="10">
        <v>0.22142849645936699</v>
      </c>
      <c r="AW57" s="10">
        <f t="shared" si="18"/>
        <v>1.1008020560278762</v>
      </c>
      <c r="AX57" s="10">
        <f t="shared" si="19"/>
        <v>12.61252546298898</v>
      </c>
      <c r="AY57" s="18">
        <f t="shared" si="20"/>
        <v>13</v>
      </c>
      <c r="AZ57" s="10"/>
      <c r="BA57" s="6">
        <v>29.484662241495201</v>
      </c>
      <c r="BB57" s="10">
        <v>2.8808270058338799E-2</v>
      </c>
      <c r="BC57">
        <f t="shared" si="21"/>
        <v>3.2200688157756292</v>
      </c>
      <c r="BD57">
        <f t="shared" si="22"/>
        <v>1659.8498967539972</v>
      </c>
      <c r="BE57" s="19">
        <f t="shared" si="23"/>
        <v>1660</v>
      </c>
    </row>
    <row r="58" spans="1:57" x14ac:dyDescent="0.2">
      <c r="A58" s="20"/>
      <c r="B58" s="3" t="s">
        <v>44</v>
      </c>
      <c r="C58" s="3">
        <v>50</v>
      </c>
      <c r="D58" s="3">
        <v>2</v>
      </c>
      <c r="E58" s="3">
        <v>10</v>
      </c>
      <c r="F58" s="3">
        <v>0</v>
      </c>
      <c r="G58" s="10">
        <f t="shared" si="0"/>
        <v>3.3333333333333335</v>
      </c>
      <c r="H58" s="6">
        <v>400.774</v>
      </c>
      <c r="I58" s="9">
        <f t="shared" si="1"/>
        <v>12.475859212423959</v>
      </c>
      <c r="J58" s="9">
        <f t="shared" si="2"/>
        <v>87.524140787576044</v>
      </c>
      <c r="K58" s="3">
        <v>50.2</v>
      </c>
      <c r="L58" s="6">
        <v>16.990810642714301</v>
      </c>
      <c r="M58" s="10">
        <v>0.15366414534131401</v>
      </c>
      <c r="N58" s="10"/>
      <c r="O58" s="6">
        <v>28.883696266039198</v>
      </c>
      <c r="P58" s="10">
        <v>0.62997572744540298</v>
      </c>
      <c r="Q58" s="10">
        <f t="shared" si="3"/>
        <v>1.9928616355463029</v>
      </c>
      <c r="R58" s="10"/>
      <c r="S58" s="10"/>
      <c r="T58" s="10">
        <f t="shared" si="4"/>
        <v>98.369765376417291</v>
      </c>
      <c r="U58" s="18">
        <f t="shared" si="5"/>
        <v>98</v>
      </c>
      <c r="V58" s="10"/>
      <c r="W58" s="6">
        <v>24.8405229787931</v>
      </c>
      <c r="X58" s="10">
        <v>0.12566674613628401</v>
      </c>
      <c r="Y58" s="10">
        <f t="shared" si="6"/>
        <v>4.7469092598754514</v>
      </c>
      <c r="Z58" s="10">
        <f t="shared" si="7"/>
        <v>55835.352191803926</v>
      </c>
      <c r="AA58" s="18">
        <f t="shared" si="8"/>
        <v>55835</v>
      </c>
      <c r="AB58" s="10"/>
      <c r="AC58" s="6">
        <v>24.3043349684189</v>
      </c>
      <c r="AD58" s="10">
        <v>4.7569565405987203E-2</v>
      </c>
      <c r="AE58" s="10">
        <f t="shared" si="9"/>
        <v>4.8244478963195814</v>
      </c>
      <c r="AF58" s="10">
        <f t="shared" si="10"/>
        <v>66749.481469955266</v>
      </c>
      <c r="AG58" s="18">
        <f t="shared" si="11"/>
        <v>66749</v>
      </c>
      <c r="AH58" s="10"/>
      <c r="AI58" s="6">
        <v>30.522771950084501</v>
      </c>
      <c r="AJ58" s="10">
        <v>6.1739799368304897</v>
      </c>
      <c r="AK58" s="10">
        <f t="shared" si="12"/>
        <v>2.3057531778238052</v>
      </c>
      <c r="AL58" s="10">
        <f t="shared" si="13"/>
        <v>202.18697647365707</v>
      </c>
      <c r="AM58" s="18">
        <f t="shared" si="14"/>
        <v>202</v>
      </c>
      <c r="AN58" s="10"/>
      <c r="AO58" s="6">
        <v>40</v>
      </c>
      <c r="AP58" s="10">
        <v>0</v>
      </c>
      <c r="AQ58" s="10">
        <f t="shared" si="15"/>
        <v>-0.54407294832826725</v>
      </c>
      <c r="AR58" s="10">
        <f t="shared" si="16"/>
        <v>0.28571105949632353</v>
      </c>
      <c r="AS58" s="18">
        <f t="shared" si="17"/>
        <v>0</v>
      </c>
      <c r="AT58" s="10"/>
      <c r="AU58" s="6">
        <v>40</v>
      </c>
      <c r="AV58" s="10">
        <v>0</v>
      </c>
      <c r="AW58" s="10">
        <f t="shared" si="18"/>
        <v>-1.4963280293757653</v>
      </c>
      <c r="AX58" s="10">
        <f t="shared" si="19"/>
        <v>3.1891281470876803E-2</v>
      </c>
      <c r="AY58" s="18">
        <f t="shared" si="20"/>
        <v>0</v>
      </c>
      <c r="AZ58" s="10"/>
      <c r="BA58" s="6">
        <v>33.756119253444197</v>
      </c>
      <c r="BB58" s="10">
        <v>0.82804633474211198</v>
      </c>
      <c r="BC58">
        <f t="shared" si="21"/>
        <v>1.9837570901753407</v>
      </c>
      <c r="BD58">
        <f t="shared" si="22"/>
        <v>96.32900849866266</v>
      </c>
      <c r="BE58" s="19">
        <f t="shared" si="23"/>
        <v>0</v>
      </c>
    </row>
    <row r="59" spans="1:57" x14ac:dyDescent="0.2">
      <c r="A59" s="20"/>
      <c r="B59" s="3" t="s">
        <v>34</v>
      </c>
      <c r="C59" s="3">
        <v>50</v>
      </c>
      <c r="D59" s="3">
        <v>0</v>
      </c>
      <c r="E59" s="3">
        <v>7</v>
      </c>
      <c r="F59" s="3">
        <v>0</v>
      </c>
      <c r="G59" s="10">
        <f t="shared" si="0"/>
        <v>0</v>
      </c>
      <c r="H59" s="6">
        <v>568.85799999999995</v>
      </c>
      <c r="I59" s="9">
        <f t="shared" si="1"/>
        <v>8.7895397445408179</v>
      </c>
      <c r="J59" s="9">
        <f t="shared" si="2"/>
        <v>91.210460255459182</v>
      </c>
      <c r="K59" s="3">
        <v>49</v>
      </c>
      <c r="L59" s="6">
        <v>17.067550291613099</v>
      </c>
      <c r="M59" s="10">
        <v>0.62650104936928597</v>
      </c>
      <c r="N59" s="10"/>
      <c r="O59" s="6">
        <v>28.284189437908498</v>
      </c>
      <c r="P59" s="10">
        <v>3.1805911952924697E-2</v>
      </c>
      <c r="Q59" s="10">
        <f t="shared" si="3"/>
        <v>2.1485008858203751</v>
      </c>
      <c r="R59" s="10"/>
      <c r="S59" s="10"/>
      <c r="T59" s="10">
        <f t="shared" si="4"/>
        <v>140.76700995513681</v>
      </c>
      <c r="U59" s="18">
        <f t="shared" si="5"/>
        <v>141</v>
      </c>
      <c r="V59" s="10"/>
      <c r="W59" s="6">
        <v>25.317525544276901</v>
      </c>
      <c r="X59" s="10">
        <v>0.17456301421632001</v>
      </c>
      <c r="Y59" s="10">
        <f t="shared" si="6"/>
        <v>4.609099025141739</v>
      </c>
      <c r="Z59" s="10">
        <f t="shared" si="7"/>
        <v>40653.601442571708</v>
      </c>
      <c r="AA59" s="18">
        <f t="shared" si="8"/>
        <v>40654</v>
      </c>
      <c r="AB59" s="10"/>
      <c r="AC59" s="6">
        <v>17.3901689009896</v>
      </c>
      <c r="AD59" s="10">
        <v>3.4681661026490398E-3</v>
      </c>
      <c r="AE59" s="10">
        <f t="shared" si="9"/>
        <v>6.945227623768603</v>
      </c>
      <c r="AF59" s="10">
        <f t="shared" si="10"/>
        <v>8815107.7210683264</v>
      </c>
      <c r="AG59" s="18">
        <f t="shared" si="11"/>
        <v>8815108</v>
      </c>
      <c r="AH59" s="10"/>
      <c r="AI59" s="6">
        <v>30.2191349781457</v>
      </c>
      <c r="AJ59" s="10">
        <v>4.8354213753460202</v>
      </c>
      <c r="AK59" s="10">
        <f t="shared" si="12"/>
        <v>2.3907674492816393</v>
      </c>
      <c r="AL59" s="10">
        <f t="shared" si="13"/>
        <v>245.90505091389448</v>
      </c>
      <c r="AM59" s="18">
        <f t="shared" si="14"/>
        <v>246</v>
      </c>
      <c r="AN59" s="10"/>
      <c r="AO59" s="6">
        <v>29.633374741358899</v>
      </c>
      <c r="AP59" s="10">
        <v>0.29615794829924202</v>
      </c>
      <c r="AQ59" s="10">
        <f t="shared" si="15"/>
        <v>2.6068769783103649</v>
      </c>
      <c r="AR59" s="10">
        <f t="shared" si="16"/>
        <v>404.46130456089929</v>
      </c>
      <c r="AS59" s="18">
        <f t="shared" si="17"/>
        <v>404</v>
      </c>
      <c r="AT59" s="10"/>
      <c r="AU59" s="6">
        <v>33.772035169440002</v>
      </c>
      <c r="AV59" s="10">
        <v>0</v>
      </c>
      <c r="AW59" s="10">
        <f t="shared" si="18"/>
        <v>0.40941396283965642</v>
      </c>
      <c r="AX59" s="10">
        <f t="shared" si="19"/>
        <v>2.5669296287368262</v>
      </c>
      <c r="AY59" s="18">
        <f t="shared" si="20"/>
        <v>0</v>
      </c>
      <c r="AZ59" s="10"/>
      <c r="BA59" s="6">
        <v>17.804001667341701</v>
      </c>
      <c r="BB59" s="10">
        <v>0.90519792220897499</v>
      </c>
      <c r="BC59">
        <f t="shared" si="21"/>
        <v>6.6008678242136893</v>
      </c>
      <c r="BD59">
        <f t="shared" si="22"/>
        <v>3989034.7920938032</v>
      </c>
      <c r="BE59" s="19">
        <f t="shared" si="23"/>
        <v>3989035</v>
      </c>
    </row>
    <row r="60" spans="1:57" x14ac:dyDescent="0.2">
      <c r="A60" s="20"/>
      <c r="B60" s="3" t="s">
        <v>37</v>
      </c>
      <c r="C60" s="3">
        <v>50</v>
      </c>
      <c r="D60" s="3">
        <v>0</v>
      </c>
      <c r="E60" s="3">
        <v>17</v>
      </c>
      <c r="F60" s="3">
        <v>1</v>
      </c>
      <c r="G60" s="10">
        <f t="shared" si="0"/>
        <v>1.4925373134328359</v>
      </c>
      <c r="H60" s="6">
        <v>1514.4580000000001</v>
      </c>
      <c r="I60" s="9">
        <f t="shared" si="1"/>
        <v>3.3015111676916757</v>
      </c>
      <c r="J60" s="9">
        <f t="shared" si="2"/>
        <v>96.698488832308328</v>
      </c>
      <c r="K60" s="3">
        <v>49.4</v>
      </c>
      <c r="L60" s="6">
        <v>17.382173317577301</v>
      </c>
      <c r="M60" s="10">
        <v>0.23826312223917501</v>
      </c>
      <c r="N60" s="10"/>
      <c r="O60" s="6">
        <v>28.694586737489601</v>
      </c>
      <c r="P60" s="10">
        <v>3.8723631926136003E-2</v>
      </c>
      <c r="Q60" s="10">
        <f t="shared" si="3"/>
        <v>2.0419567648460242</v>
      </c>
      <c r="R60" s="10"/>
      <c r="S60" s="10"/>
      <c r="T60" s="10">
        <f t="shared" si="4"/>
        <v>110.14296538743191</v>
      </c>
      <c r="U60" s="18">
        <f t="shared" si="5"/>
        <v>110</v>
      </c>
      <c r="V60" s="10"/>
      <c r="W60" s="6">
        <v>26.084191018214501</v>
      </c>
      <c r="X60" s="10">
        <v>0.23498706892472801</v>
      </c>
      <c r="Y60" s="10">
        <f t="shared" si="6"/>
        <v>4.3876026295858495</v>
      </c>
      <c r="Z60" s="10">
        <f t="shared" si="7"/>
        <v>24411.958870732888</v>
      </c>
      <c r="AA60" s="18">
        <f t="shared" si="8"/>
        <v>24412</v>
      </c>
      <c r="AB60" s="10"/>
      <c r="AC60" s="6">
        <v>22.104039941874898</v>
      </c>
      <c r="AD60" s="10">
        <v>0.142186215289202</v>
      </c>
      <c r="AE60" s="10">
        <f t="shared" si="9"/>
        <v>5.4993436163809282</v>
      </c>
      <c r="AF60" s="10">
        <f t="shared" si="10"/>
        <v>315750.18696129968</v>
      </c>
      <c r="AG60" s="18">
        <f t="shared" si="11"/>
        <v>315750</v>
      </c>
      <c r="AH60" s="10"/>
      <c r="AI60" s="6">
        <v>34.128735669826298</v>
      </c>
      <c r="AJ60" s="10">
        <v>1.0502407729027201</v>
      </c>
      <c r="AK60" s="10">
        <f t="shared" si="12"/>
        <v>1.2961317981223273</v>
      </c>
      <c r="AL60" s="10">
        <f t="shared" si="13"/>
        <v>19.775696947714582</v>
      </c>
      <c r="AM60" s="18">
        <f t="shared" si="14"/>
        <v>0</v>
      </c>
      <c r="AN60" s="10"/>
      <c r="AO60" s="6">
        <v>36.688909459836196</v>
      </c>
      <c r="AP60" s="10">
        <v>0</v>
      </c>
      <c r="AQ60" s="10">
        <f t="shared" si="15"/>
        <v>0.46233755020176426</v>
      </c>
      <c r="AR60" s="10">
        <f t="shared" si="16"/>
        <v>2.8995963887864273</v>
      </c>
      <c r="AS60" s="18">
        <f t="shared" si="17"/>
        <v>0</v>
      </c>
      <c r="AT60" s="10"/>
      <c r="AU60" s="6">
        <v>33.781306992011302</v>
      </c>
      <c r="AV60" s="10">
        <v>1.48819293771844E-2</v>
      </c>
      <c r="AW60" s="10">
        <f t="shared" si="18"/>
        <v>0.40657680783007871</v>
      </c>
      <c r="AX60" s="10">
        <f t="shared" si="19"/>
        <v>2.5502150701947235</v>
      </c>
      <c r="AY60" s="18">
        <f t="shared" si="20"/>
        <v>0</v>
      </c>
      <c r="AZ60" s="10"/>
      <c r="BA60" s="6">
        <v>27.787808785833899</v>
      </c>
      <c r="BB60" s="10">
        <v>3.9727633564416297E-2</v>
      </c>
      <c r="BC60">
        <f t="shared" si="21"/>
        <v>3.711198614809291</v>
      </c>
      <c r="BD60">
        <f t="shared" si="22"/>
        <v>5142.7879164395408</v>
      </c>
      <c r="BE60" s="19">
        <f t="shared" si="23"/>
        <v>5143</v>
      </c>
    </row>
    <row r="61" spans="1:57" x14ac:dyDescent="0.2">
      <c r="A61" s="20"/>
      <c r="B61" s="3" t="s">
        <v>26</v>
      </c>
      <c r="C61" s="3">
        <v>50</v>
      </c>
      <c r="D61" s="3">
        <v>0</v>
      </c>
      <c r="E61" s="3">
        <v>9</v>
      </c>
      <c r="F61" s="3">
        <v>0</v>
      </c>
      <c r="G61" s="10">
        <f t="shared" si="0"/>
        <v>0</v>
      </c>
      <c r="H61" s="6">
        <v>510.15499999999997</v>
      </c>
      <c r="I61" s="9">
        <f t="shared" si="1"/>
        <v>9.8009428507022385</v>
      </c>
      <c r="J61" s="9">
        <f t="shared" si="2"/>
        <v>90.199057149297758</v>
      </c>
      <c r="K61" s="3">
        <v>49.8</v>
      </c>
      <c r="L61" s="6">
        <v>17.2672790614162</v>
      </c>
      <c r="M61" s="10">
        <v>0.120545191572883</v>
      </c>
      <c r="N61" s="10"/>
      <c r="O61" s="6">
        <v>27.9239046152776</v>
      </c>
      <c r="P61" s="10">
        <v>0.26146973935433698</v>
      </c>
      <c r="Q61" s="10">
        <f t="shared" si="3"/>
        <v>2.2420351994398615</v>
      </c>
      <c r="R61" s="10"/>
      <c r="S61" s="10"/>
      <c r="T61" s="10">
        <f t="shared" si="4"/>
        <v>174.59636570262219</v>
      </c>
      <c r="U61" s="18">
        <f t="shared" si="5"/>
        <v>175</v>
      </c>
      <c r="V61" s="10"/>
      <c r="W61" s="6">
        <v>26.220428872255798</v>
      </c>
      <c r="X61" s="10">
        <v>5.1578812228154802E-2</v>
      </c>
      <c r="Y61" s="10">
        <f t="shared" si="6"/>
        <v>4.34824231581897</v>
      </c>
      <c r="Z61" s="10">
        <f t="shared" si="7"/>
        <v>22296.78857817937</v>
      </c>
      <c r="AA61" s="18">
        <f t="shared" si="8"/>
        <v>22297</v>
      </c>
      <c r="AB61" s="10"/>
      <c r="AC61" s="6">
        <v>18.1723197479335</v>
      </c>
      <c r="AD61" s="10">
        <v>7.6248668605225695E-2</v>
      </c>
      <c r="AE61" s="10">
        <f t="shared" si="9"/>
        <v>6.7053187694210479</v>
      </c>
      <c r="AF61" s="10">
        <f t="shared" si="10"/>
        <v>5073629.7287238492</v>
      </c>
      <c r="AG61" s="18">
        <f t="shared" si="11"/>
        <v>5073630</v>
      </c>
      <c r="AH61" s="10"/>
      <c r="AI61" s="6">
        <v>35.267241509421403</v>
      </c>
      <c r="AJ61" s="10">
        <v>0</v>
      </c>
      <c r="AK61" s="10">
        <f t="shared" si="12"/>
        <v>0.97736546381974454</v>
      </c>
      <c r="AL61" s="10">
        <f t="shared" si="13"/>
        <v>9.492169042872483</v>
      </c>
      <c r="AM61" s="18">
        <f t="shared" si="14"/>
        <v>0</v>
      </c>
      <c r="AN61" s="10"/>
      <c r="AO61" s="6">
        <v>30.3535450159048</v>
      </c>
      <c r="AP61" s="10">
        <v>0.161403187764073</v>
      </c>
      <c r="AQ61" s="10">
        <f t="shared" si="15"/>
        <v>2.3879802383268087</v>
      </c>
      <c r="AR61" s="10">
        <f t="shared" si="16"/>
        <v>244.3319371964092</v>
      </c>
      <c r="AS61" s="18">
        <f t="shared" si="17"/>
        <v>244</v>
      </c>
      <c r="AT61" s="10"/>
      <c r="AU61" s="6">
        <v>40</v>
      </c>
      <c r="AV61" s="10">
        <v>0</v>
      </c>
      <c r="AW61" s="10">
        <f t="shared" si="18"/>
        <v>-1.4963280293757653</v>
      </c>
      <c r="AX61" s="10">
        <f t="shared" si="19"/>
        <v>3.1891281470876803E-2</v>
      </c>
      <c r="AY61" s="18">
        <f t="shared" si="20"/>
        <v>0</v>
      </c>
      <c r="AZ61" s="10"/>
      <c r="BA61" s="6">
        <v>34.964945552719897</v>
      </c>
      <c r="BB61" s="10">
        <v>1.20991072921082</v>
      </c>
      <c r="BC61">
        <f t="shared" si="21"/>
        <v>1.6338797242489442</v>
      </c>
      <c r="BD61">
        <f t="shared" si="22"/>
        <v>43.040739474324738</v>
      </c>
      <c r="BE61" s="19">
        <f t="shared" si="23"/>
        <v>0</v>
      </c>
    </row>
    <row r="62" spans="1:57" x14ac:dyDescent="0.2">
      <c r="A62" s="20"/>
      <c r="B62" s="3" t="s">
        <v>42</v>
      </c>
      <c r="C62" s="3">
        <v>48</v>
      </c>
      <c r="D62" s="3">
        <v>0</v>
      </c>
      <c r="E62" s="3">
        <v>1</v>
      </c>
      <c r="F62" s="3">
        <v>0</v>
      </c>
      <c r="G62" s="10">
        <f t="shared" si="0"/>
        <v>0</v>
      </c>
      <c r="H62" s="6">
        <v>84.385999999999996</v>
      </c>
      <c r="I62" s="9">
        <f>(50*30)/H62</f>
        <v>17.775460384423958</v>
      </c>
      <c r="J62" s="9">
        <f>30-I62</f>
        <v>12.224539615576042</v>
      </c>
      <c r="K62" s="3">
        <v>49.7</v>
      </c>
      <c r="L62" s="6">
        <v>17.195637769540301</v>
      </c>
      <c r="M62" s="10">
        <v>0.363226916193095</v>
      </c>
      <c r="N62" s="10"/>
      <c r="O62" s="6">
        <v>27.609902855244201</v>
      </c>
      <c r="P62" s="10">
        <v>0.186519787377674</v>
      </c>
      <c r="Q62" s="10">
        <f t="shared" si="3"/>
        <v>2.323553868157481</v>
      </c>
      <c r="R62" s="10"/>
      <c r="S62" s="10"/>
      <c r="T62" s="10">
        <f t="shared" si="4"/>
        <v>210.64631600870948</v>
      </c>
      <c r="U62" s="18">
        <f t="shared" si="5"/>
        <v>211</v>
      </c>
      <c r="V62" s="10"/>
      <c r="W62" s="6">
        <v>25.432529920891799</v>
      </c>
      <c r="X62" s="10">
        <v>8.9344692264122699E-2</v>
      </c>
      <c r="Y62" s="10">
        <f t="shared" si="6"/>
        <v>4.5758732496773469</v>
      </c>
      <c r="Z62" s="10">
        <f t="shared" si="7"/>
        <v>37659.387274002918</v>
      </c>
      <c r="AA62" s="18">
        <f t="shared" si="8"/>
        <v>37659</v>
      </c>
      <c r="AB62" s="10"/>
      <c r="AC62" s="6">
        <v>16.323761190496601</v>
      </c>
      <c r="AD62" s="10">
        <v>6.0121057644944603E-2</v>
      </c>
      <c r="AE62" s="10">
        <f t="shared" si="9"/>
        <v>7.2723264859528243</v>
      </c>
      <c r="AF62" s="10">
        <f t="shared" si="10"/>
        <v>18720889.762658503</v>
      </c>
      <c r="AG62" s="18">
        <f t="shared" si="11"/>
        <v>18720890</v>
      </c>
      <c r="AH62" s="10"/>
      <c r="AI62" s="6">
        <v>33.7173784458708</v>
      </c>
      <c r="AJ62" s="10">
        <v>0.36023349072161898</v>
      </c>
      <c r="AK62" s="10">
        <f t="shared" si="12"/>
        <v>1.4113062924541389</v>
      </c>
      <c r="AL62" s="10">
        <f t="shared" si="13"/>
        <v>25.78138785577103</v>
      </c>
      <c r="AM62" s="18">
        <f t="shared" si="14"/>
        <v>0</v>
      </c>
      <c r="AN62" s="10"/>
      <c r="AO62" s="6">
        <v>33.232755285239897</v>
      </c>
      <c r="AP62" s="10">
        <v>0.61690255180541498</v>
      </c>
      <c r="AQ62" s="10">
        <f t="shared" si="15"/>
        <v>1.5128403388328584</v>
      </c>
      <c r="AR62" s="10">
        <f t="shared" si="16"/>
        <v>32.571693455657645</v>
      </c>
      <c r="AS62" s="18">
        <f t="shared" si="17"/>
        <v>0</v>
      </c>
      <c r="AT62" s="10"/>
      <c r="AU62" s="6">
        <v>33.208036509949203</v>
      </c>
      <c r="AV62" s="10">
        <v>0</v>
      </c>
      <c r="AW62" s="10">
        <f t="shared" si="18"/>
        <v>0.58199617198616793</v>
      </c>
      <c r="AX62" s="10">
        <f t="shared" si="19"/>
        <v>3.8194090427296108</v>
      </c>
      <c r="AY62" s="18">
        <f t="shared" si="20"/>
        <v>0</v>
      </c>
      <c r="AZ62" s="10"/>
      <c r="BA62" s="6">
        <v>18.069226265345499</v>
      </c>
      <c r="BB62" s="10">
        <v>0.165543844428892</v>
      </c>
      <c r="BC62">
        <f t="shared" si="21"/>
        <v>6.5241023834021705</v>
      </c>
      <c r="BD62">
        <f t="shared" si="22"/>
        <v>3342738.3462306056</v>
      </c>
      <c r="BE62" s="19">
        <f t="shared" si="23"/>
        <v>3342738</v>
      </c>
    </row>
    <row r="63" spans="1:57" x14ac:dyDescent="0.2">
      <c r="A63" s="20"/>
      <c r="B63" s="3" t="s">
        <v>31</v>
      </c>
      <c r="C63" s="3">
        <v>50</v>
      </c>
      <c r="D63" s="3">
        <v>0</v>
      </c>
      <c r="E63" s="3">
        <v>9</v>
      </c>
      <c r="F63" s="3">
        <v>0</v>
      </c>
      <c r="G63" s="10">
        <f t="shared" si="0"/>
        <v>0</v>
      </c>
      <c r="H63" s="6">
        <v>117.04</v>
      </c>
      <c r="I63" s="9">
        <f>(50*30)/H63</f>
        <v>12.816131237183868</v>
      </c>
      <c r="J63" s="9">
        <f>30-I63</f>
        <v>17.183868762816132</v>
      </c>
      <c r="K63" s="3">
        <v>49</v>
      </c>
      <c r="L63" s="6">
        <v>16.642490195740301</v>
      </c>
      <c r="M63" s="10">
        <v>7.6101704086008901E-2</v>
      </c>
      <c r="N63" s="10"/>
      <c r="O63" s="6">
        <v>29.082483662143801</v>
      </c>
      <c r="P63" s="10">
        <v>0.308508446765765</v>
      </c>
      <c r="Q63" s="10">
        <f t="shared" si="3"/>
        <v>1.9412540143451806</v>
      </c>
      <c r="R63" s="10"/>
      <c r="S63" s="10"/>
      <c r="T63" s="10">
        <f t="shared" si="4"/>
        <v>87.348210965060915</v>
      </c>
      <c r="U63" s="18">
        <f t="shared" si="5"/>
        <v>87</v>
      </c>
      <c r="V63" s="10"/>
      <c r="W63" s="6">
        <v>26.110218619274999</v>
      </c>
      <c r="X63" s="10">
        <v>8.6452425375698194E-2</v>
      </c>
      <c r="Y63" s="10">
        <f t="shared" si="6"/>
        <v>4.3800830268179594</v>
      </c>
      <c r="Z63" s="10">
        <f t="shared" si="7"/>
        <v>23992.915628928244</v>
      </c>
      <c r="AA63" s="18">
        <f t="shared" si="8"/>
        <v>23993</v>
      </c>
      <c r="AB63" s="10"/>
      <c r="AC63" s="6">
        <v>22.815299413757199</v>
      </c>
      <c r="AD63" s="10">
        <v>0.18837630149158499</v>
      </c>
      <c r="AE63" s="10">
        <f t="shared" si="9"/>
        <v>5.2811792485868354</v>
      </c>
      <c r="AF63" s="10">
        <f t="shared" si="10"/>
        <v>191064.16847821171</v>
      </c>
      <c r="AG63" s="18">
        <f t="shared" si="11"/>
        <v>191064</v>
      </c>
      <c r="AH63" s="10"/>
      <c r="AI63" s="6">
        <v>29.4540351154006</v>
      </c>
      <c r="AJ63" s="10">
        <v>3.7493014919704599</v>
      </c>
      <c r="AK63" s="10">
        <f t="shared" si="12"/>
        <v>2.6049851284016694</v>
      </c>
      <c r="AL63" s="10">
        <f t="shared" si="13"/>
        <v>402.70324427358372</v>
      </c>
      <c r="AM63" s="18">
        <f t="shared" si="14"/>
        <v>403</v>
      </c>
      <c r="AN63" s="10"/>
      <c r="AO63" s="6">
        <v>34.645082538936499</v>
      </c>
      <c r="AP63" s="10">
        <v>3.0052273324883698</v>
      </c>
      <c r="AQ63" s="10">
        <f t="shared" si="15"/>
        <v>1.0835615383171737</v>
      </c>
      <c r="AR63" s="10">
        <f t="shared" si="16"/>
        <v>12.121644369274403</v>
      </c>
      <c r="AS63" s="18">
        <f t="shared" si="17"/>
        <v>0</v>
      </c>
      <c r="AT63" s="10"/>
      <c r="AU63" s="6">
        <v>38.6471259601662</v>
      </c>
      <c r="AV63" s="10">
        <v>0</v>
      </c>
      <c r="AW63" s="10">
        <f t="shared" si="18"/>
        <v>-1.0823518849957774</v>
      </c>
      <c r="AX63" s="10">
        <f t="shared" si="19"/>
        <v>8.2727159929071384E-2</v>
      </c>
      <c r="AY63" s="18">
        <f t="shared" si="20"/>
        <v>0</v>
      </c>
      <c r="AZ63" s="10"/>
      <c r="BA63" s="6">
        <v>34.369396312854001</v>
      </c>
      <c r="BB63" s="10">
        <v>0</v>
      </c>
      <c r="BC63">
        <f t="shared" si="21"/>
        <v>1.8062528761638201</v>
      </c>
      <c r="BD63">
        <f t="shared" si="22"/>
        <v>64.010744164007804</v>
      </c>
      <c r="BE63" s="19">
        <f t="shared" si="23"/>
        <v>0</v>
      </c>
    </row>
    <row r="64" spans="1:57" x14ac:dyDescent="0.2">
      <c r="A64" s="20"/>
      <c r="B64" s="3" t="s">
        <v>46</v>
      </c>
      <c r="C64" s="3">
        <v>50</v>
      </c>
      <c r="D64" s="3">
        <v>0</v>
      </c>
      <c r="E64" s="3">
        <v>7</v>
      </c>
      <c r="F64" s="3">
        <v>0</v>
      </c>
      <c r="G64" s="10">
        <f t="shared" si="0"/>
        <v>0</v>
      </c>
      <c r="H64" s="6">
        <v>504.66500000000002</v>
      </c>
      <c r="I64" s="9">
        <f t="shared" si="1"/>
        <v>9.9075624424122921</v>
      </c>
      <c r="J64" s="9">
        <f t="shared" si="2"/>
        <v>90.092437557587715</v>
      </c>
      <c r="K64" s="3">
        <v>50.8</v>
      </c>
      <c r="L64" s="6">
        <v>16.8754730379802</v>
      </c>
      <c r="M64" s="10">
        <v>3.1378591597919302E-2</v>
      </c>
      <c r="N64" s="10"/>
      <c r="O64" s="6">
        <v>25.3281025362243</v>
      </c>
      <c r="P64" s="10">
        <v>3.2937980935895603E-2</v>
      </c>
      <c r="Q64" s="10">
        <f t="shared" si="3"/>
        <v>2.9159369308070566</v>
      </c>
      <c r="R64" s="10"/>
      <c r="S64" s="10"/>
      <c r="T64" s="10">
        <f t="shared" si="4"/>
        <v>824.01844056633888</v>
      </c>
      <c r="U64" s="18">
        <f t="shared" si="5"/>
        <v>824</v>
      </c>
      <c r="V64" s="10"/>
      <c r="W64" s="6">
        <v>25.1129809194701</v>
      </c>
      <c r="X64" s="10">
        <v>0.262732381648344</v>
      </c>
      <c r="Y64" s="10">
        <f t="shared" si="6"/>
        <v>4.6681937655013721</v>
      </c>
      <c r="Z64" s="10">
        <f t="shared" si="7"/>
        <v>46579.386648513762</v>
      </c>
      <c r="AA64" s="18">
        <f t="shared" si="8"/>
        <v>46579</v>
      </c>
      <c r="AB64" s="10"/>
      <c r="AC64" s="6">
        <v>15.544490058724801</v>
      </c>
      <c r="AD64" s="10">
        <v>8.7445194348682698E-2</v>
      </c>
      <c r="AE64" s="10">
        <f t="shared" si="9"/>
        <v>7.5113520462778967</v>
      </c>
      <c r="AF64" s="10">
        <f t="shared" si="10"/>
        <v>32460263.898895513</v>
      </c>
      <c r="AG64" s="18">
        <f t="shared" si="11"/>
        <v>32460264</v>
      </c>
      <c r="AH64" s="10"/>
      <c r="AI64" s="6">
        <v>33.408792037586998</v>
      </c>
      <c r="AJ64" s="10">
        <v>0.46604556264296099</v>
      </c>
      <c r="AK64" s="10">
        <f t="shared" si="12"/>
        <v>1.4977063395713417</v>
      </c>
      <c r="AL64" s="10">
        <f t="shared" si="13"/>
        <v>31.4562059498659</v>
      </c>
      <c r="AM64" s="18">
        <f t="shared" si="14"/>
        <v>0</v>
      </c>
      <c r="AN64" s="10"/>
      <c r="AO64" s="6">
        <v>30.262602761656598</v>
      </c>
      <c r="AP64" s="10">
        <v>0.54868119941117899</v>
      </c>
      <c r="AQ64" s="10">
        <f t="shared" si="15"/>
        <v>2.4156222608946512</v>
      </c>
      <c r="AR64" s="10">
        <f t="shared" si="16"/>
        <v>260.3887764566511</v>
      </c>
      <c r="AS64" s="18">
        <f t="shared" si="17"/>
        <v>260</v>
      </c>
      <c r="AT64" s="10"/>
      <c r="AU64" s="6">
        <v>40</v>
      </c>
      <c r="AV64" s="10">
        <v>0</v>
      </c>
      <c r="AW64" s="10">
        <f t="shared" si="18"/>
        <v>-1.4963280293757653</v>
      </c>
      <c r="AX64" s="10">
        <f t="shared" si="19"/>
        <v>3.1891281470876803E-2</v>
      </c>
      <c r="AY64" s="18">
        <f t="shared" si="20"/>
        <v>0</v>
      </c>
      <c r="AZ64" s="10"/>
      <c r="BA64" s="6">
        <v>19.2784246131753</v>
      </c>
      <c r="BB64" s="10">
        <v>0.51589035001438599</v>
      </c>
      <c r="BC64">
        <f t="shared" si="21"/>
        <v>6.1741173333790735</v>
      </c>
      <c r="BD64">
        <f t="shared" si="22"/>
        <v>1493197.7724641766</v>
      </c>
      <c r="BE64" s="19">
        <f t="shared" si="23"/>
        <v>1493198</v>
      </c>
    </row>
    <row r="65" spans="1:57" x14ac:dyDescent="0.2">
      <c r="A65" s="20"/>
      <c r="B65" s="3" t="s">
        <v>38</v>
      </c>
      <c r="C65" s="3">
        <v>50</v>
      </c>
      <c r="D65" s="3">
        <v>1</v>
      </c>
      <c r="E65" s="3">
        <v>11</v>
      </c>
      <c r="F65" s="3">
        <v>0</v>
      </c>
      <c r="G65" s="10">
        <f t="shared" si="0"/>
        <v>1.639344262295082</v>
      </c>
      <c r="H65" s="9">
        <v>15.426</v>
      </c>
      <c r="I65" s="9"/>
      <c r="J65" s="9"/>
      <c r="K65" s="11">
        <v>15.4</v>
      </c>
      <c r="L65" s="6">
        <v>19.128773378641799</v>
      </c>
      <c r="M65" s="10">
        <v>0.29072253697934602</v>
      </c>
      <c r="N65" s="10"/>
      <c r="O65" s="6">
        <v>27.869050949359199</v>
      </c>
      <c r="P65" s="10">
        <v>0.50535819642120305</v>
      </c>
      <c r="Q65" s="10">
        <f t="shared" si="3"/>
        <v>2.2562758770063613</v>
      </c>
      <c r="R65" s="10"/>
      <c r="S65" s="10"/>
      <c r="T65" s="10">
        <f t="shared" si="4"/>
        <v>180.41634361798293</v>
      </c>
      <c r="U65" s="18">
        <f t="shared" si="5"/>
        <v>180</v>
      </c>
      <c r="V65" s="10"/>
      <c r="W65" s="6">
        <v>25.996969105766802</v>
      </c>
      <c r="X65" s="10">
        <v>7.3057072735463705E-2</v>
      </c>
      <c r="Y65" s="10">
        <f t="shared" si="6"/>
        <v>4.4128018069029551</v>
      </c>
      <c r="Z65" s="10">
        <f t="shared" si="7"/>
        <v>25870.320369126875</v>
      </c>
      <c r="AA65" s="18">
        <f t="shared" si="8"/>
        <v>25870</v>
      </c>
      <c r="AB65" s="10"/>
      <c r="AC65" s="6">
        <v>25.496800074549</v>
      </c>
      <c r="AD65" s="10">
        <v>8.1691996404557404E-2</v>
      </c>
      <c r="AE65" s="10">
        <f t="shared" si="9"/>
        <v>4.4586834934823019</v>
      </c>
      <c r="AF65" s="10">
        <f t="shared" si="10"/>
        <v>28753.021790849882</v>
      </c>
      <c r="AG65" s="18">
        <f t="shared" si="11"/>
        <v>28753</v>
      </c>
      <c r="AH65" s="10"/>
      <c r="AI65" s="6">
        <v>33.662332298241999</v>
      </c>
      <c r="AJ65" s="10">
        <v>0</v>
      </c>
      <c r="AK65" s="10">
        <f t="shared" si="12"/>
        <v>1.4267184740054886</v>
      </c>
      <c r="AL65" s="10">
        <f t="shared" si="13"/>
        <v>26.712742270090274</v>
      </c>
      <c r="AM65" s="18">
        <f t="shared" si="14"/>
        <v>0</v>
      </c>
      <c r="AN65" s="10"/>
      <c r="AO65" s="6">
        <v>40</v>
      </c>
      <c r="AP65" s="10">
        <v>0</v>
      </c>
      <c r="AQ65" s="10">
        <f t="shared" si="15"/>
        <v>-0.54407294832826725</v>
      </c>
      <c r="AR65" s="10">
        <f t="shared" si="16"/>
        <v>0.28571105949632353</v>
      </c>
      <c r="AS65" s="18">
        <f t="shared" si="17"/>
        <v>0</v>
      </c>
      <c r="AT65" s="10"/>
      <c r="AU65" s="6">
        <v>29.974786117996199</v>
      </c>
      <c r="AV65" s="10">
        <v>0.16786552267348001</v>
      </c>
      <c r="AW65" s="10">
        <f t="shared" si="18"/>
        <v>1.5713628769901471</v>
      </c>
      <c r="AX65" s="10">
        <f t="shared" si="19"/>
        <v>37.270299009113643</v>
      </c>
      <c r="AY65" s="18">
        <f t="shared" si="20"/>
        <v>37</v>
      </c>
      <c r="AZ65" s="10"/>
      <c r="BA65" s="6">
        <v>40</v>
      </c>
      <c r="BB65" s="10">
        <v>0</v>
      </c>
      <c r="BC65">
        <f t="shared" si="21"/>
        <v>0.17655571635311126</v>
      </c>
      <c r="BD65">
        <f t="shared" si="22"/>
        <v>1.5016050367763709</v>
      </c>
      <c r="BE65" s="19">
        <f t="shared" si="23"/>
        <v>0</v>
      </c>
    </row>
    <row r="66" spans="1:57" x14ac:dyDescent="0.2">
      <c r="A66" s="20"/>
      <c r="B66" s="3" t="s">
        <v>33</v>
      </c>
      <c r="C66" s="3">
        <v>50</v>
      </c>
      <c r="D66" s="3">
        <v>0</v>
      </c>
      <c r="E66" s="3">
        <v>7</v>
      </c>
      <c r="F66" s="3">
        <v>0</v>
      </c>
      <c r="G66" s="10">
        <f t="shared" si="0"/>
        <v>0</v>
      </c>
      <c r="H66" s="6">
        <v>232.58799999999999</v>
      </c>
      <c r="I66" s="9">
        <f>(50*50)/H66</f>
        <v>10.748619877207767</v>
      </c>
      <c r="J66" s="9">
        <f>50-I66</f>
        <v>39.251380122792234</v>
      </c>
      <c r="K66" s="3">
        <v>50.2</v>
      </c>
      <c r="L66" s="6">
        <v>16.6394861857945</v>
      </c>
      <c r="M66" s="10">
        <v>7.1889755509326594E-2</v>
      </c>
      <c r="N66" s="10"/>
      <c r="O66" s="6">
        <v>27.945553122151601</v>
      </c>
      <c r="P66" s="10">
        <v>0.353482819323029</v>
      </c>
      <c r="Q66" s="10">
        <f t="shared" si="3"/>
        <v>2.2364149842541088</v>
      </c>
      <c r="R66" s="10"/>
      <c r="S66" s="10"/>
      <c r="T66" s="10">
        <f t="shared" si="4"/>
        <v>172.35146696829221</v>
      </c>
      <c r="U66" s="18">
        <f t="shared" si="5"/>
        <v>172</v>
      </c>
      <c r="V66" s="10"/>
      <c r="W66" s="6">
        <v>22.786349205985001</v>
      </c>
      <c r="X66" s="10">
        <v>6.6382183754503402E-2</v>
      </c>
      <c r="Y66" s="10">
        <f t="shared" si="6"/>
        <v>5.3403781220971887</v>
      </c>
      <c r="Z66" s="10">
        <f t="shared" si="7"/>
        <v>218966.72462278663</v>
      </c>
      <c r="AA66" s="18">
        <f t="shared" si="8"/>
        <v>218967</v>
      </c>
      <c r="AB66" s="10"/>
      <c r="AC66" s="6">
        <v>23.157031416773499</v>
      </c>
      <c r="AD66" s="10">
        <v>0.227048719948895</v>
      </c>
      <c r="AE66" s="10">
        <f t="shared" si="9"/>
        <v>5.1763599114246057</v>
      </c>
      <c r="AF66" s="10">
        <f t="shared" si="10"/>
        <v>150092.81794637887</v>
      </c>
      <c r="AG66" s="18">
        <f t="shared" si="11"/>
        <v>150093</v>
      </c>
      <c r="AH66" s="10"/>
      <c r="AI66" s="6">
        <v>31.703859505755599</v>
      </c>
      <c r="AJ66" s="10">
        <v>1.39161995646192</v>
      </c>
      <c r="AK66" s="10">
        <f t="shared" si="12"/>
        <v>1.975064535290739</v>
      </c>
      <c r="AL66" s="10">
        <f t="shared" si="13"/>
        <v>94.420117226612618</v>
      </c>
      <c r="AM66" s="18">
        <f t="shared" si="14"/>
        <v>94</v>
      </c>
      <c r="AN66" s="10"/>
      <c r="AO66" s="6">
        <v>39.3437642607824</v>
      </c>
      <c r="AP66" s="10">
        <v>0</v>
      </c>
      <c r="AQ66" s="10">
        <f t="shared" si="15"/>
        <v>-0.34460919780620042</v>
      </c>
      <c r="AR66" s="10">
        <f t="shared" si="16"/>
        <v>0.45226273234160946</v>
      </c>
      <c r="AS66" s="18">
        <f t="shared" si="17"/>
        <v>0</v>
      </c>
      <c r="AT66" s="10"/>
      <c r="AU66" s="6">
        <v>33.490700983763901</v>
      </c>
      <c r="AV66" s="10">
        <v>0</v>
      </c>
      <c r="AW66" s="10">
        <f t="shared" si="18"/>
        <v>0.49550153495596655</v>
      </c>
      <c r="AX66" s="10">
        <f t="shared" si="19"/>
        <v>3.1296915330217416</v>
      </c>
      <c r="AY66" s="18">
        <f t="shared" si="20"/>
        <v>0</v>
      </c>
      <c r="AZ66" s="10"/>
      <c r="BA66" s="6">
        <v>21.1925801309179</v>
      </c>
      <c r="BB66" s="10">
        <v>9.27933910640312E-2</v>
      </c>
      <c r="BC66">
        <f t="shared" si="21"/>
        <v>5.6200925814998843</v>
      </c>
      <c r="BD66">
        <f t="shared" si="22"/>
        <v>416958.2598166684</v>
      </c>
      <c r="BE66" s="19">
        <f t="shared" si="23"/>
        <v>416958</v>
      </c>
    </row>
    <row r="67" spans="1:57" x14ac:dyDescent="0.2">
      <c r="A67" s="20"/>
      <c r="B67" s="3" t="s">
        <v>22</v>
      </c>
      <c r="C67" s="3">
        <v>50</v>
      </c>
      <c r="D67" s="3">
        <v>0</v>
      </c>
      <c r="E67" s="3">
        <v>12</v>
      </c>
      <c r="F67" s="3">
        <v>0</v>
      </c>
      <c r="G67" s="10">
        <f t="shared" ref="G67:G104" si="24">((D67+F67)*100/(C67+E67))</f>
        <v>0</v>
      </c>
      <c r="H67" s="6">
        <v>198.179</v>
      </c>
      <c r="I67" s="9">
        <f>(50*50)/H67</f>
        <v>12.614858284682029</v>
      </c>
      <c r="J67" s="9">
        <f>50-I67</f>
        <v>37.385141715317971</v>
      </c>
      <c r="K67" s="3">
        <v>49.2</v>
      </c>
      <c r="L67" s="6">
        <v>16.969817954371099</v>
      </c>
      <c r="M67" s="10">
        <v>6.3213523065901002E-3</v>
      </c>
      <c r="N67" s="10"/>
      <c r="O67" s="6">
        <v>27.838578896658898</v>
      </c>
      <c r="P67" s="10">
        <v>6.1595582729312003E-2</v>
      </c>
      <c r="Q67" s="10">
        <f t="shared" ref="Q67:Q104" si="25">((O67-$M$107)/$M$106)</f>
        <v>2.2641867918017353</v>
      </c>
      <c r="R67" s="10"/>
      <c r="S67" s="10"/>
      <c r="T67" s="10">
        <f t="shared" ref="T67:T104" si="26">10^Q67</f>
        <v>183.73284157638238</v>
      </c>
      <c r="U67" s="18">
        <f t="shared" ref="U67:U104" si="27">ROUND(IF(O67&gt;32,0,T67),0)</f>
        <v>184</v>
      </c>
      <c r="V67" s="10"/>
      <c r="W67" s="6">
        <v>23.710650809774201</v>
      </c>
      <c r="X67" s="10">
        <v>1.56997901158804E-3</v>
      </c>
      <c r="Y67" s="10">
        <f t="shared" ref="Y67:Y104" si="28">((W67-$W$107)/$W$106)</f>
        <v>5.0733392627699994</v>
      </c>
      <c r="Z67" s="10">
        <f t="shared" ref="Z67:Z104" si="29">10^Y67</f>
        <v>118396.60868463913</v>
      </c>
      <c r="AA67" s="18">
        <f t="shared" ref="AA67:AA104" si="30">ROUND(IF(W67&gt;32,0,Z67),0)</f>
        <v>118397</v>
      </c>
      <c r="AB67" s="10"/>
      <c r="AC67" s="6">
        <v>15.6712462431832</v>
      </c>
      <c r="AD67" s="10">
        <v>0.15140933013289201</v>
      </c>
      <c r="AE67" s="10">
        <f t="shared" ref="AE67:AE104" si="31">((AC67-$AC$107)/$AC$106)</f>
        <v>7.4724721663753151</v>
      </c>
      <c r="AF67" s="10">
        <f t="shared" ref="AF67:AF104" si="32">10^AE67</f>
        <v>29680565.167348523</v>
      </c>
      <c r="AG67" s="18">
        <f t="shared" ref="AG67:AG104" si="33">ROUND(IF(AC67&gt;32,0,AF67),0)</f>
        <v>29680565</v>
      </c>
      <c r="AH67" s="10"/>
      <c r="AI67" s="6">
        <v>33.5555273452796</v>
      </c>
      <c r="AJ67" s="10">
        <v>0.314068503743478</v>
      </c>
      <c r="AK67" s="10">
        <f t="shared" ref="AK67:AK104" si="34">((AI67-$AI$107)/$AI$106)</f>
        <v>1.4566224254452913</v>
      </c>
      <c r="AL67" s="10">
        <f t="shared" ref="AL67:AL104" si="35">10^AK67</f>
        <v>28.616889427559038</v>
      </c>
      <c r="AM67" s="18">
        <f t="shared" ref="AM67:AM104" si="36">ROUND(IF(AI67&gt;32,0,AL67),0)</f>
        <v>0</v>
      </c>
      <c r="AN67" s="10"/>
      <c r="AO67" s="6">
        <v>33.496738869229098</v>
      </c>
      <c r="AP67" s="10">
        <v>0.95405346127547597</v>
      </c>
      <c r="AQ67" s="10">
        <f t="shared" ref="AQ67:AQ104" si="37">((AO67-$AO$107)/$AO$106)</f>
        <v>1.4326021674075693</v>
      </c>
      <c r="AR67" s="10">
        <f t="shared" ref="AR67:AR104" si="38">10^AQ67</f>
        <v>27.077101155041614</v>
      </c>
      <c r="AS67" s="18">
        <f t="shared" ref="AS67:AS104" si="39">ROUND(IF(AO67&gt;32,0,AR67),0)</f>
        <v>0</v>
      </c>
      <c r="AT67" s="10"/>
      <c r="AU67" s="6">
        <v>32.805836826839602</v>
      </c>
      <c r="AV67" s="10">
        <v>1.2151415446113201</v>
      </c>
      <c r="AW67" s="10">
        <f t="shared" ref="AW67:AW104" si="40">((AU67-$AU$107)/$AU$106)</f>
        <v>0.70506829044075803</v>
      </c>
      <c r="AX67" s="10">
        <f t="shared" ref="AX67:AX104" si="41">10^AW67</f>
        <v>5.0707043606914555</v>
      </c>
      <c r="AY67" s="18">
        <f t="shared" ref="AY67:AY104" si="42">ROUND(IF(AU67&gt;32,0,AX67),0)</f>
        <v>0</v>
      </c>
      <c r="AZ67" s="10"/>
      <c r="BA67" s="6">
        <v>17.023584635253599</v>
      </c>
      <c r="BB67" s="10">
        <v>0.13146302816165401</v>
      </c>
      <c r="BC67">
        <f t="shared" ref="BC67:BC104" si="43">((BA67-$BA$107)/$BA$106)</f>
        <v>6.8267482965980895</v>
      </c>
      <c r="BD67">
        <f t="shared" ref="BD67:BD104" si="44">10^BC67</f>
        <v>6710398.2665664665</v>
      </c>
      <c r="BE67" s="19">
        <f t="shared" ref="BE67:BE104" si="45">ROUND(IF(BA67&gt;32,0,BD67),0)</f>
        <v>6710398</v>
      </c>
    </row>
    <row r="68" spans="1:57" x14ac:dyDescent="0.2">
      <c r="A68" s="20"/>
      <c r="B68" s="3" t="s">
        <v>47</v>
      </c>
      <c r="C68" s="3">
        <v>50</v>
      </c>
      <c r="D68" s="3">
        <v>0</v>
      </c>
      <c r="E68" s="3">
        <v>7</v>
      </c>
      <c r="F68" s="3">
        <v>0</v>
      </c>
      <c r="G68" s="10">
        <f t="shared" si="24"/>
        <v>0</v>
      </c>
      <c r="H68" s="6">
        <v>315.459</v>
      </c>
      <c r="I68" s="9">
        <f t="shared" ref="I68:I104" si="46">(50*100)/H68</f>
        <v>15.849920274901017</v>
      </c>
      <c r="J68" s="9">
        <f t="shared" ref="J68:J104" si="47">100-I68</f>
        <v>84.150079725098976</v>
      </c>
      <c r="K68" s="3">
        <v>50.1</v>
      </c>
      <c r="L68" s="6">
        <v>16.520738566148101</v>
      </c>
      <c r="M68" s="10">
        <v>0.13045215647518399</v>
      </c>
      <c r="N68" s="10"/>
      <c r="O68" s="6">
        <v>28.916651267858398</v>
      </c>
      <c r="P68" s="10">
        <v>0.26116114247599298</v>
      </c>
      <c r="Q68" s="10">
        <f t="shared" si="25"/>
        <v>1.9843061170179921</v>
      </c>
      <c r="R68" s="10"/>
      <c r="S68" s="10"/>
      <c r="T68" s="10">
        <f t="shared" si="26"/>
        <v>96.450862809948845</v>
      </c>
      <c r="U68" s="18">
        <f t="shared" si="27"/>
        <v>96</v>
      </c>
      <c r="V68" s="10"/>
      <c r="W68" s="6">
        <v>25.077598760792199</v>
      </c>
      <c r="X68" s="10">
        <v>0.151048524688286</v>
      </c>
      <c r="Y68" s="10">
        <f t="shared" si="28"/>
        <v>4.6784159822054727</v>
      </c>
      <c r="Z68" s="10">
        <f t="shared" si="29"/>
        <v>47688.754742567879</v>
      </c>
      <c r="AA68" s="18">
        <f t="shared" si="30"/>
        <v>47689</v>
      </c>
      <c r="AB68" s="10"/>
      <c r="AC68" s="6">
        <v>20.814148151862899</v>
      </c>
      <c r="AD68" s="10">
        <v>2.3203701425900902E-2</v>
      </c>
      <c r="AE68" s="10">
        <f t="shared" si="31"/>
        <v>5.8949916717186372</v>
      </c>
      <c r="AF68" s="10">
        <f t="shared" si="32"/>
        <v>785220.57662322349</v>
      </c>
      <c r="AG68" s="18">
        <f t="shared" si="33"/>
        <v>785221</v>
      </c>
      <c r="AH68" s="10"/>
      <c r="AI68" s="6">
        <v>31.087931176673301</v>
      </c>
      <c r="AJ68" s="10">
        <v>2.3711749049551001</v>
      </c>
      <c r="AK68" s="10">
        <f t="shared" si="34"/>
        <v>2.1475161897543682</v>
      </c>
      <c r="AL68" s="10">
        <f t="shared" si="35"/>
        <v>140.4482039286718</v>
      </c>
      <c r="AM68" s="18">
        <f t="shared" si="36"/>
        <v>140</v>
      </c>
      <c r="AN68" s="10"/>
      <c r="AO68" s="6">
        <v>37.585877245906097</v>
      </c>
      <c r="AP68" s="10">
        <v>7.2088048047490902E-2</v>
      </c>
      <c r="AQ68" s="10">
        <f t="shared" si="37"/>
        <v>0.18970296477018347</v>
      </c>
      <c r="AR68" s="10">
        <f t="shared" si="38"/>
        <v>1.5477576696765061</v>
      </c>
      <c r="AS68" s="18">
        <f t="shared" si="39"/>
        <v>0</v>
      </c>
      <c r="AT68" s="10"/>
      <c r="AU68" s="6">
        <v>22.992233598723701</v>
      </c>
      <c r="AV68" s="10">
        <v>0.187858839742642</v>
      </c>
      <c r="AW68" s="10">
        <f t="shared" si="40"/>
        <v>3.7080068547357099</v>
      </c>
      <c r="AX68" s="10">
        <f t="shared" si="41"/>
        <v>5105.1305765197367</v>
      </c>
      <c r="AY68" s="18">
        <f t="shared" si="42"/>
        <v>5105</v>
      </c>
      <c r="AZ68" s="10"/>
      <c r="BA68" s="6">
        <v>40</v>
      </c>
      <c r="BB68" s="10">
        <v>0</v>
      </c>
      <c r="BC68">
        <f t="shared" si="43"/>
        <v>0.17655571635311126</v>
      </c>
      <c r="BD68">
        <f t="shared" si="44"/>
        <v>1.5016050367763709</v>
      </c>
      <c r="BE68" s="19">
        <f t="shared" si="45"/>
        <v>0</v>
      </c>
    </row>
    <row r="69" spans="1:57" x14ac:dyDescent="0.2">
      <c r="A69" s="20"/>
      <c r="B69" s="3" t="s">
        <v>41</v>
      </c>
      <c r="C69" s="3">
        <v>50</v>
      </c>
      <c r="D69" s="3">
        <v>0</v>
      </c>
      <c r="E69" s="3">
        <v>6</v>
      </c>
      <c r="F69" s="3">
        <v>0</v>
      </c>
      <c r="G69" s="10">
        <f t="shared" si="24"/>
        <v>0</v>
      </c>
      <c r="H69" s="9">
        <v>44.954000000000001</v>
      </c>
      <c r="I69" s="9"/>
      <c r="J69" s="9"/>
      <c r="K69" s="11">
        <v>45</v>
      </c>
      <c r="L69" s="6">
        <v>16.948245572200101</v>
      </c>
      <c r="M69" s="10">
        <v>0.58592506827132496</v>
      </c>
      <c r="N69" s="10"/>
      <c r="O69" s="6">
        <v>28.931191707151701</v>
      </c>
      <c r="P69" s="10">
        <v>0.36393010707283002</v>
      </c>
      <c r="Q69" s="10">
        <f t="shared" si="25"/>
        <v>1.9805312424643167</v>
      </c>
      <c r="R69" s="10"/>
      <c r="S69" s="10"/>
      <c r="T69" s="10">
        <f t="shared" si="26"/>
        <v>95.616147730373328</v>
      </c>
      <c r="U69" s="18">
        <f t="shared" si="27"/>
        <v>96</v>
      </c>
      <c r="V69" s="10"/>
      <c r="W69" s="6">
        <v>26.0594140669415</v>
      </c>
      <c r="X69" s="10">
        <v>1.39489361425748E-2</v>
      </c>
      <c r="Y69" s="10">
        <f t="shared" si="28"/>
        <v>4.3947609086350505</v>
      </c>
      <c r="Z69" s="10">
        <f t="shared" si="29"/>
        <v>24817.664466915539</v>
      </c>
      <c r="AA69" s="18">
        <f t="shared" si="30"/>
        <v>24818</v>
      </c>
      <c r="AB69" s="10"/>
      <c r="AC69" s="6">
        <v>24.469112821518799</v>
      </c>
      <c r="AD69" s="10">
        <v>2.9377653508022E-2</v>
      </c>
      <c r="AE69" s="10">
        <f t="shared" si="31"/>
        <v>4.7739056433596714</v>
      </c>
      <c r="AF69" s="10">
        <f t="shared" si="32"/>
        <v>59416.30542344477</v>
      </c>
      <c r="AG69" s="18">
        <f t="shared" si="33"/>
        <v>59416</v>
      </c>
      <c r="AH69" s="10"/>
      <c r="AI69" s="6">
        <v>33.742697423438699</v>
      </c>
      <c r="AJ69" s="10">
        <v>0.34158622800545202</v>
      </c>
      <c r="AK69" s="10">
        <f t="shared" si="34"/>
        <v>1.4042173190058527</v>
      </c>
      <c r="AL69" s="10">
        <f t="shared" si="35"/>
        <v>25.363975149104487</v>
      </c>
      <c r="AM69" s="18">
        <f t="shared" si="36"/>
        <v>0</v>
      </c>
      <c r="AN69" s="10"/>
      <c r="AO69" s="6">
        <v>36.546718621788003</v>
      </c>
      <c r="AP69" s="10">
        <v>1.14784407725538</v>
      </c>
      <c r="AQ69" s="10">
        <f t="shared" si="37"/>
        <v>0.50555664991246141</v>
      </c>
      <c r="AR69" s="10">
        <f t="shared" si="38"/>
        <v>3.2029978704074349</v>
      </c>
      <c r="AS69" s="18">
        <f t="shared" si="39"/>
        <v>0</v>
      </c>
      <c r="AT69" s="10"/>
      <c r="AU69" s="6">
        <v>38.7541648725364</v>
      </c>
      <c r="AV69" s="10">
        <v>0</v>
      </c>
      <c r="AW69" s="10">
        <f t="shared" si="40"/>
        <v>-1.1151055301518973</v>
      </c>
      <c r="AX69" s="10">
        <f t="shared" si="41"/>
        <v>7.6717504919281282E-2</v>
      </c>
      <c r="AY69" s="18">
        <f t="shared" si="42"/>
        <v>0</v>
      </c>
      <c r="AZ69" s="10"/>
      <c r="BA69" s="6">
        <v>39.139192749116503</v>
      </c>
      <c r="BB69" s="10">
        <v>0</v>
      </c>
      <c r="BC69">
        <f t="shared" si="43"/>
        <v>0.42570397999522314</v>
      </c>
      <c r="BD69">
        <f t="shared" si="44"/>
        <v>2.6650415230153759</v>
      </c>
      <c r="BE69" s="19">
        <f t="shared" si="45"/>
        <v>0</v>
      </c>
    </row>
    <row r="70" spans="1:57" x14ac:dyDescent="0.2">
      <c r="A70" s="20"/>
      <c r="B70" s="3" t="s">
        <v>30</v>
      </c>
      <c r="C70" s="3">
        <v>50</v>
      </c>
      <c r="D70" s="3">
        <v>0</v>
      </c>
      <c r="E70" s="3">
        <v>9</v>
      </c>
      <c r="F70" s="3">
        <v>1</v>
      </c>
      <c r="G70" s="10">
        <f t="shared" si="24"/>
        <v>1.6949152542372881</v>
      </c>
      <c r="H70" s="6">
        <v>878.34799999999996</v>
      </c>
      <c r="I70" s="9">
        <f t="shared" si="46"/>
        <v>5.6925045653886617</v>
      </c>
      <c r="J70" s="9">
        <f t="shared" si="47"/>
        <v>94.30749543461134</v>
      </c>
      <c r="K70" s="3">
        <v>50.2</v>
      </c>
      <c r="L70" s="6">
        <v>17.445053964414701</v>
      </c>
      <c r="M70" s="10">
        <v>4.6089325498913099E-2</v>
      </c>
      <c r="N70" s="10"/>
      <c r="O70" s="6">
        <v>27.738369252510001</v>
      </c>
      <c r="P70" s="10">
        <v>4.4518688142270703E-2</v>
      </c>
      <c r="Q70" s="10">
        <f t="shared" si="25"/>
        <v>2.2902024319141208</v>
      </c>
      <c r="R70" s="10"/>
      <c r="S70" s="10"/>
      <c r="T70" s="10">
        <f t="shared" si="26"/>
        <v>195.07536667528072</v>
      </c>
      <c r="U70" s="18">
        <f t="shared" si="27"/>
        <v>195</v>
      </c>
      <c r="V70" s="10"/>
      <c r="W70" s="6">
        <v>24.875997329228898</v>
      </c>
      <c r="X70" s="10">
        <v>0.16802488878553301</v>
      </c>
      <c r="Y70" s="10">
        <f t="shared" si="28"/>
        <v>4.7366604081619919</v>
      </c>
      <c r="Z70" s="10">
        <f t="shared" si="29"/>
        <v>54533.127848097036</v>
      </c>
      <c r="AA70" s="18">
        <f t="shared" si="30"/>
        <v>54533</v>
      </c>
      <c r="AB70" s="10"/>
      <c r="AC70" s="6">
        <v>15.141138281622</v>
      </c>
      <c r="AD70" s="10">
        <v>0.25720957079451601</v>
      </c>
      <c r="AE70" s="10">
        <f t="shared" si="31"/>
        <v>7.6350719950855783</v>
      </c>
      <c r="AF70" s="10">
        <f t="shared" si="32"/>
        <v>43159061.77507703</v>
      </c>
      <c r="AG70" s="18">
        <f t="shared" si="33"/>
        <v>43159062</v>
      </c>
      <c r="AH70" s="10"/>
      <c r="AI70" s="6">
        <v>35.2340987900767</v>
      </c>
      <c r="AJ70" s="10">
        <v>0</v>
      </c>
      <c r="AK70" s="10">
        <f t="shared" si="34"/>
        <v>0.98664497981949328</v>
      </c>
      <c r="AL70" s="10">
        <f t="shared" si="35"/>
        <v>9.6971693429762382</v>
      </c>
      <c r="AM70" s="18">
        <f t="shared" si="36"/>
        <v>0</v>
      </c>
      <c r="AN70" s="10"/>
      <c r="AO70" s="6">
        <v>24.099659610953001</v>
      </c>
      <c r="AP70" s="10">
        <v>0.18959363741320101</v>
      </c>
      <c r="AQ70" s="10">
        <f t="shared" si="37"/>
        <v>4.288857261108511</v>
      </c>
      <c r="AR70" s="10">
        <f t="shared" si="38"/>
        <v>19447.208082123889</v>
      </c>
      <c r="AS70" s="18">
        <f t="shared" si="39"/>
        <v>19447</v>
      </c>
      <c r="AT70" s="10"/>
      <c r="AU70" s="6">
        <v>40</v>
      </c>
      <c r="AV70" s="10">
        <v>0</v>
      </c>
      <c r="AW70" s="10">
        <f t="shared" si="40"/>
        <v>-1.4963280293757653</v>
      </c>
      <c r="AX70" s="10">
        <f t="shared" si="41"/>
        <v>3.1891281470876803E-2</v>
      </c>
      <c r="AY70" s="18">
        <f t="shared" si="42"/>
        <v>0</v>
      </c>
      <c r="AZ70" s="10"/>
      <c r="BA70" s="6">
        <v>34.504924341043299</v>
      </c>
      <c r="BB70" s="10">
        <v>0.24908412928392901</v>
      </c>
      <c r="BC70">
        <f t="shared" si="43"/>
        <v>1.7670262399295804</v>
      </c>
      <c r="BD70">
        <f t="shared" si="44"/>
        <v>58.482541803621004</v>
      </c>
      <c r="BE70" s="19">
        <f t="shared" si="45"/>
        <v>0</v>
      </c>
    </row>
    <row r="71" spans="1:57" x14ac:dyDescent="0.2">
      <c r="A71" s="20"/>
      <c r="B71" s="3" t="s">
        <v>40</v>
      </c>
      <c r="C71" s="3">
        <v>50</v>
      </c>
      <c r="D71" s="3">
        <v>0</v>
      </c>
      <c r="E71" s="3">
        <v>10</v>
      </c>
      <c r="F71" s="3">
        <v>0</v>
      </c>
      <c r="G71" s="10">
        <f t="shared" si="24"/>
        <v>0</v>
      </c>
      <c r="H71" s="6">
        <v>207.76300000000001</v>
      </c>
      <c r="I71" s="9">
        <f>(50*50)/H71</f>
        <v>12.032941380322772</v>
      </c>
      <c r="J71" s="9">
        <f>50-I71</f>
        <v>37.967058619677232</v>
      </c>
      <c r="K71" s="3">
        <v>50.4</v>
      </c>
      <c r="L71" s="6">
        <v>16.740151750712201</v>
      </c>
      <c r="M71" s="10">
        <v>0.19504132841826</v>
      </c>
      <c r="N71" s="10"/>
      <c r="O71" s="6">
        <v>28.928545082960898</v>
      </c>
      <c r="P71" s="10">
        <v>8.0928577321188994E-2</v>
      </c>
      <c r="Q71" s="10">
        <f t="shared" si="25"/>
        <v>1.9812183382328472</v>
      </c>
      <c r="R71" s="10"/>
      <c r="S71" s="10"/>
      <c r="T71" s="10">
        <f t="shared" si="26"/>
        <v>95.767541428702032</v>
      </c>
      <c r="U71" s="18">
        <f t="shared" si="27"/>
        <v>96</v>
      </c>
      <c r="V71" s="10"/>
      <c r="W71" s="6">
        <v>25.699866622443299</v>
      </c>
      <c r="X71" s="10">
        <v>3.1811413015329602E-2</v>
      </c>
      <c r="Y71" s="10">
        <f t="shared" si="28"/>
        <v>4.4986373263099706</v>
      </c>
      <c r="Z71" s="10">
        <f t="shared" si="29"/>
        <v>31523.710197240365</v>
      </c>
      <c r="AA71" s="18">
        <f t="shared" si="30"/>
        <v>31524</v>
      </c>
      <c r="AB71" s="10"/>
      <c r="AC71" s="6">
        <v>14.7822473912235</v>
      </c>
      <c r="AD71" s="10">
        <v>0.21413151407278</v>
      </c>
      <c r="AE71" s="10">
        <f t="shared" si="31"/>
        <v>7.7451544717429908</v>
      </c>
      <c r="AF71" s="10">
        <f t="shared" si="32"/>
        <v>55610201.887346305</v>
      </c>
      <c r="AG71" s="18">
        <f t="shared" si="33"/>
        <v>55610202</v>
      </c>
      <c r="AH71" s="10"/>
      <c r="AI71" s="6">
        <v>32.4363649190215</v>
      </c>
      <c r="AJ71" s="10">
        <v>1.4608673743152301</v>
      </c>
      <c r="AK71" s="10">
        <f t="shared" si="34"/>
        <v>1.7699728639765098</v>
      </c>
      <c r="AL71" s="10">
        <f t="shared" si="35"/>
        <v>58.880686378503974</v>
      </c>
      <c r="AM71" s="18">
        <f t="shared" si="36"/>
        <v>0</v>
      </c>
      <c r="AN71" s="10"/>
      <c r="AO71" s="6">
        <v>37.707675990058803</v>
      </c>
      <c r="AP71" s="10">
        <v>5.7210102328189398E-2</v>
      </c>
      <c r="AQ71" s="10">
        <f t="shared" si="37"/>
        <v>0.1526820698909416</v>
      </c>
      <c r="AR71" s="10">
        <f t="shared" si="38"/>
        <v>1.4212879365336815</v>
      </c>
      <c r="AS71" s="18">
        <f t="shared" si="39"/>
        <v>0</v>
      </c>
      <c r="AT71" s="10"/>
      <c r="AU71" s="6">
        <v>40</v>
      </c>
      <c r="AV71" s="10">
        <v>0</v>
      </c>
      <c r="AW71" s="10">
        <f t="shared" si="40"/>
        <v>-1.4963280293757653</v>
      </c>
      <c r="AX71" s="10">
        <f t="shared" si="41"/>
        <v>3.1891281470876803E-2</v>
      </c>
      <c r="AY71" s="18">
        <f t="shared" si="42"/>
        <v>0</v>
      </c>
      <c r="AZ71" s="10"/>
      <c r="BA71" s="6">
        <v>36.949464804733203</v>
      </c>
      <c r="BB71" s="10">
        <v>0</v>
      </c>
      <c r="BC71">
        <f t="shared" si="43"/>
        <v>1.0594892026821405</v>
      </c>
      <c r="BD71">
        <f t="shared" si="44"/>
        <v>11.468040095213269</v>
      </c>
      <c r="BE71" s="19">
        <f t="shared" si="45"/>
        <v>0</v>
      </c>
    </row>
    <row r="72" spans="1:57" x14ac:dyDescent="0.2">
      <c r="A72" s="20"/>
      <c r="B72" s="3" t="s">
        <v>25</v>
      </c>
      <c r="C72" s="3">
        <v>50</v>
      </c>
      <c r="D72" s="3">
        <v>0</v>
      </c>
      <c r="E72" s="3">
        <v>0</v>
      </c>
      <c r="F72" s="3">
        <v>0</v>
      </c>
      <c r="G72" s="10">
        <f t="shared" si="24"/>
        <v>0</v>
      </c>
      <c r="H72" s="6">
        <v>531.4</v>
      </c>
      <c r="I72" s="9">
        <f t="shared" si="46"/>
        <v>9.4091080165600314</v>
      </c>
      <c r="J72" s="9">
        <f t="shared" si="47"/>
        <v>90.590891983439974</v>
      </c>
      <c r="K72" s="3">
        <v>50.2</v>
      </c>
      <c r="L72" s="6">
        <v>16.763186596770801</v>
      </c>
      <c r="M72" s="10">
        <v>0.23719957903993</v>
      </c>
      <c r="N72" s="10"/>
      <c r="O72" s="6">
        <v>28.6251814353162</v>
      </c>
      <c r="P72" s="10">
        <v>5.0038322441984799E-2</v>
      </c>
      <c r="Q72" s="10">
        <f t="shared" si="25"/>
        <v>2.0599752238333813</v>
      </c>
      <c r="R72" s="10"/>
      <c r="S72" s="10"/>
      <c r="T72" s="10">
        <f t="shared" si="26"/>
        <v>114.80881220830166</v>
      </c>
      <c r="U72" s="18">
        <f t="shared" si="27"/>
        <v>115</v>
      </c>
      <c r="V72" s="10"/>
      <c r="W72" s="6">
        <v>25.785217203381201</v>
      </c>
      <c r="X72" s="10">
        <v>0.22837365387969599</v>
      </c>
      <c r="Y72" s="10">
        <f t="shared" si="28"/>
        <v>4.4739787931178459</v>
      </c>
      <c r="Z72" s="10">
        <f t="shared" si="29"/>
        <v>29783.709900847483</v>
      </c>
      <c r="AA72" s="18">
        <f t="shared" si="30"/>
        <v>29784</v>
      </c>
      <c r="AB72" s="10"/>
      <c r="AC72" s="6">
        <v>22.524746451323299</v>
      </c>
      <c r="AD72" s="10">
        <v>0.32753356994777599</v>
      </c>
      <c r="AE72" s="10">
        <f t="shared" si="31"/>
        <v>5.3703004566212815</v>
      </c>
      <c r="AF72" s="10">
        <f t="shared" si="32"/>
        <v>234585.1177093529</v>
      </c>
      <c r="AG72" s="18">
        <f t="shared" si="33"/>
        <v>234585</v>
      </c>
      <c r="AH72" s="10"/>
      <c r="AI72" s="6">
        <v>32.436913935961201</v>
      </c>
      <c r="AJ72" s="10">
        <v>1.2783248522641999</v>
      </c>
      <c r="AK72" s="10">
        <f t="shared" si="34"/>
        <v>1.7698191466118272</v>
      </c>
      <c r="AL72" s="10">
        <f t="shared" si="35"/>
        <v>58.85984940561778</v>
      </c>
      <c r="AM72" s="18">
        <f t="shared" si="36"/>
        <v>0</v>
      </c>
      <c r="AN72" s="10"/>
      <c r="AO72" s="6">
        <v>38.480892087160399</v>
      </c>
      <c r="AP72" s="10">
        <v>0.41236438975287998</v>
      </c>
      <c r="AQ72" s="10">
        <f t="shared" si="37"/>
        <v>-8.2338020413494806E-2</v>
      </c>
      <c r="AR72" s="10">
        <f t="shared" si="38"/>
        <v>0.82729800984558177</v>
      </c>
      <c r="AS72" s="18">
        <f t="shared" si="39"/>
        <v>0</v>
      </c>
      <c r="AT72" s="10"/>
      <c r="AU72" s="6">
        <v>40</v>
      </c>
      <c r="AV72" s="10">
        <v>0</v>
      </c>
      <c r="AW72" s="10">
        <f t="shared" si="40"/>
        <v>-1.4963280293757653</v>
      </c>
      <c r="AX72" s="10">
        <f t="shared" si="41"/>
        <v>3.1891281470876803E-2</v>
      </c>
      <c r="AY72" s="18">
        <f t="shared" si="42"/>
        <v>0</v>
      </c>
      <c r="AZ72" s="10"/>
      <c r="BA72" s="6">
        <v>40</v>
      </c>
      <c r="BB72" s="10">
        <v>0</v>
      </c>
      <c r="BC72">
        <f t="shared" si="43"/>
        <v>0.17655571635311126</v>
      </c>
      <c r="BD72">
        <f t="shared" si="44"/>
        <v>1.5016050367763709</v>
      </c>
      <c r="BE72" s="19">
        <f t="shared" si="45"/>
        <v>0</v>
      </c>
    </row>
    <row r="73" spans="1:57" x14ac:dyDescent="0.2">
      <c r="A73" s="20"/>
      <c r="B73" s="3" t="s">
        <v>110</v>
      </c>
      <c r="C73" s="3">
        <v>50</v>
      </c>
      <c r="D73" s="3">
        <v>0</v>
      </c>
      <c r="E73" s="3">
        <v>10</v>
      </c>
      <c r="F73" s="3">
        <v>0</v>
      </c>
      <c r="G73" s="10">
        <f t="shared" si="24"/>
        <v>0</v>
      </c>
      <c r="H73" s="6">
        <v>270.46600000000001</v>
      </c>
      <c r="I73" s="9">
        <f t="shared" si="46"/>
        <v>18.486611995592792</v>
      </c>
      <c r="J73" s="9">
        <f t="shared" si="47"/>
        <v>81.513388004407204</v>
      </c>
      <c r="K73" s="3">
        <v>49</v>
      </c>
      <c r="L73" s="6">
        <v>16.829273768827498</v>
      </c>
      <c r="M73" s="10">
        <v>7.3283818153347599E-2</v>
      </c>
      <c r="N73" s="10"/>
      <c r="O73" s="6">
        <v>29.418751751276499</v>
      </c>
      <c r="P73" s="10">
        <v>0.56518300541509403</v>
      </c>
      <c r="Q73" s="10">
        <f t="shared" si="25"/>
        <v>1.8539547362920903</v>
      </c>
      <c r="R73" s="10"/>
      <c r="S73" s="10"/>
      <c r="T73" s="10">
        <f t="shared" si="26"/>
        <v>71.442186262023554</v>
      </c>
      <c r="U73" s="18">
        <f t="shared" si="27"/>
        <v>71</v>
      </c>
      <c r="V73" s="10"/>
      <c r="W73" s="6">
        <v>25.2887534363288</v>
      </c>
      <c r="X73" s="10">
        <v>3.5474808772164398E-2</v>
      </c>
      <c r="Y73" s="10">
        <f t="shared" si="28"/>
        <v>4.6174115400777742</v>
      </c>
      <c r="Z73" s="10">
        <f t="shared" si="29"/>
        <v>41439.216935129021</v>
      </c>
      <c r="AA73" s="18">
        <f t="shared" si="30"/>
        <v>41439</v>
      </c>
      <c r="AB73" s="10"/>
      <c r="AC73" s="6">
        <v>23.429487213143901</v>
      </c>
      <c r="AD73" s="10">
        <v>0.12564186398645399</v>
      </c>
      <c r="AE73" s="10">
        <f t="shared" si="31"/>
        <v>5.0927896407754432</v>
      </c>
      <c r="AF73" s="10">
        <f t="shared" si="32"/>
        <v>123819.66959058617</v>
      </c>
      <c r="AG73" s="18">
        <f t="shared" si="33"/>
        <v>123820</v>
      </c>
      <c r="AH73" s="10"/>
      <c r="AI73" s="6">
        <v>32.980910859388104</v>
      </c>
      <c r="AJ73" s="10">
        <v>0.49723290436102102</v>
      </c>
      <c r="AK73" s="10">
        <f t="shared" si="34"/>
        <v>1.6175073190200187</v>
      </c>
      <c r="AL73" s="10">
        <f t="shared" si="35"/>
        <v>41.448356913239515</v>
      </c>
      <c r="AM73" s="18">
        <f t="shared" si="36"/>
        <v>0</v>
      </c>
      <c r="AN73" s="10"/>
      <c r="AO73" s="6">
        <v>39.059176408031298</v>
      </c>
      <c r="AP73" s="10">
        <v>0</v>
      </c>
      <c r="AQ73" s="10">
        <f t="shared" si="37"/>
        <v>-0.25810833070860106</v>
      </c>
      <c r="AR73" s="10">
        <f t="shared" si="38"/>
        <v>0.55193974588567596</v>
      </c>
      <c r="AS73" s="18">
        <f t="shared" si="39"/>
        <v>0</v>
      </c>
      <c r="AT73" s="10"/>
      <c r="AU73" s="6">
        <v>34.358612290759297</v>
      </c>
      <c r="AV73" s="10">
        <v>8.1706538002714199E-2</v>
      </c>
      <c r="AW73" s="10">
        <f t="shared" si="40"/>
        <v>0.22992279964525794</v>
      </c>
      <c r="AX73" s="10">
        <f t="shared" si="41"/>
        <v>1.6979417988441585</v>
      </c>
      <c r="AY73" s="18">
        <f t="shared" si="42"/>
        <v>0</v>
      </c>
      <c r="AZ73" s="10"/>
      <c r="BA73" s="6">
        <v>40</v>
      </c>
      <c r="BB73" s="10">
        <v>0</v>
      </c>
      <c r="BC73">
        <f t="shared" si="43"/>
        <v>0.17655571635311126</v>
      </c>
      <c r="BD73">
        <f t="shared" si="44"/>
        <v>1.5016050367763709</v>
      </c>
      <c r="BE73" s="19">
        <f t="shared" si="45"/>
        <v>0</v>
      </c>
    </row>
    <row r="74" spans="1:57" x14ac:dyDescent="0.2">
      <c r="A74" s="20"/>
      <c r="B74" s="3" t="s">
        <v>49</v>
      </c>
      <c r="C74" s="3">
        <v>50</v>
      </c>
      <c r="D74" s="3">
        <v>0</v>
      </c>
      <c r="E74" s="3">
        <v>12</v>
      </c>
      <c r="F74" s="3">
        <v>0</v>
      </c>
      <c r="G74" s="10">
        <f t="shared" si="24"/>
        <v>0</v>
      </c>
      <c r="H74" s="6">
        <v>1862.9449999999999</v>
      </c>
      <c r="I74" s="9">
        <f t="shared" si="46"/>
        <v>2.6839224990539172</v>
      </c>
      <c r="J74" s="9">
        <f t="shared" si="47"/>
        <v>97.316077500946079</v>
      </c>
      <c r="K74" s="3">
        <v>50.4</v>
      </c>
      <c r="L74" s="6">
        <v>16.858265178919901</v>
      </c>
      <c r="M74" s="10">
        <v>6.6949116733473299E-2</v>
      </c>
      <c r="N74" s="10"/>
      <c r="O74" s="6">
        <v>28.3612770908701</v>
      </c>
      <c r="P74" s="10">
        <v>3.6466905754416502E-2</v>
      </c>
      <c r="Q74" s="10">
        <f t="shared" si="25"/>
        <v>2.1284879953087832</v>
      </c>
      <c r="R74" s="10"/>
      <c r="S74" s="10"/>
      <c r="T74" s="10">
        <f t="shared" si="26"/>
        <v>134.42746079569088</v>
      </c>
      <c r="U74" s="18">
        <f t="shared" si="27"/>
        <v>134</v>
      </c>
      <c r="V74" s="10"/>
      <c r="W74" s="6">
        <v>25.965395994746999</v>
      </c>
      <c r="X74" s="10">
        <v>5.9163360310938003E-2</v>
      </c>
      <c r="Y74" s="10">
        <f t="shared" si="28"/>
        <v>4.421923556251409</v>
      </c>
      <c r="Z74" s="10">
        <f t="shared" si="29"/>
        <v>26419.436861255133</v>
      </c>
      <c r="AA74" s="18">
        <f t="shared" si="30"/>
        <v>26419</v>
      </c>
      <c r="AB74" s="10"/>
      <c r="AC74" s="6">
        <v>17.815147903934498</v>
      </c>
      <c r="AD74" s="10">
        <v>0.141168551067995</v>
      </c>
      <c r="AE74" s="10">
        <f t="shared" si="31"/>
        <v>6.8148739635806086</v>
      </c>
      <c r="AF74" s="10">
        <f t="shared" si="32"/>
        <v>6529410.3540499015</v>
      </c>
      <c r="AG74" s="18">
        <f t="shared" si="33"/>
        <v>6529410</v>
      </c>
      <c r="AH74" s="10"/>
      <c r="AI74" s="6">
        <v>31.596675246115701</v>
      </c>
      <c r="AJ74" s="10">
        <v>0.57309614723952196</v>
      </c>
      <c r="AK74" s="10">
        <f t="shared" si="34"/>
        <v>2.0050746875026042</v>
      </c>
      <c r="AL74" s="10">
        <f t="shared" si="35"/>
        <v>101.17534349185928</v>
      </c>
      <c r="AM74" s="18">
        <f t="shared" si="36"/>
        <v>101</v>
      </c>
      <c r="AN74" s="10"/>
      <c r="AO74" s="6">
        <v>36.668319126595499</v>
      </c>
      <c r="AP74" s="10">
        <v>0.51352468760157999</v>
      </c>
      <c r="AQ74" s="10">
        <f t="shared" si="37"/>
        <v>0.46859601015334407</v>
      </c>
      <c r="AR74" s="10">
        <f t="shared" si="38"/>
        <v>2.9416839444916318</v>
      </c>
      <c r="AS74" s="18">
        <f t="shared" si="39"/>
        <v>0</v>
      </c>
      <c r="AT74" s="10"/>
      <c r="AU74" s="6">
        <v>40</v>
      </c>
      <c r="AV74" s="10">
        <v>0</v>
      </c>
      <c r="AW74" s="10">
        <f t="shared" si="40"/>
        <v>-1.4963280293757653</v>
      </c>
      <c r="AX74" s="10">
        <f t="shared" si="41"/>
        <v>3.1891281470876803E-2</v>
      </c>
      <c r="AY74" s="18">
        <f t="shared" si="42"/>
        <v>0</v>
      </c>
      <c r="AZ74" s="10"/>
      <c r="BA74" s="6">
        <v>33.276147114336197</v>
      </c>
      <c r="BB74" s="10">
        <v>0</v>
      </c>
      <c r="BC74">
        <f t="shared" si="43"/>
        <v>2.1226781145191902</v>
      </c>
      <c r="BD74">
        <f t="shared" si="44"/>
        <v>132.64109989915991</v>
      </c>
      <c r="BE74" s="19">
        <f t="shared" si="45"/>
        <v>0</v>
      </c>
    </row>
    <row r="75" spans="1:57" x14ac:dyDescent="0.2">
      <c r="A75" s="20"/>
      <c r="B75" s="3" t="s">
        <v>101</v>
      </c>
      <c r="C75" s="3">
        <v>50</v>
      </c>
      <c r="D75" s="3">
        <v>0</v>
      </c>
      <c r="E75" s="3">
        <v>6</v>
      </c>
      <c r="F75" s="3">
        <v>0</v>
      </c>
      <c r="G75" s="10">
        <f t="shared" si="24"/>
        <v>0</v>
      </c>
      <c r="H75" s="6">
        <v>1110.057</v>
      </c>
      <c r="I75" s="9">
        <f t="shared" si="46"/>
        <v>4.5042732039886237</v>
      </c>
      <c r="J75" s="9">
        <f t="shared" si="47"/>
        <v>95.495726796011382</v>
      </c>
      <c r="K75" s="3">
        <v>51</v>
      </c>
      <c r="L75" s="6">
        <v>17.576842187847799</v>
      </c>
      <c r="M75" s="10">
        <v>0.35079227345773401</v>
      </c>
      <c r="N75" s="10"/>
      <c r="O75" s="6">
        <v>25.889582206089798</v>
      </c>
      <c r="P75" s="10">
        <v>0.28261837243073201</v>
      </c>
      <c r="Q75" s="10">
        <f t="shared" si="25"/>
        <v>2.7701699924479355</v>
      </c>
      <c r="R75" s="22">
        <v>141</v>
      </c>
      <c r="S75" s="22" t="s">
        <v>140</v>
      </c>
      <c r="T75" s="10">
        <f t="shared" si="26"/>
        <v>589.0741868765449</v>
      </c>
      <c r="U75" s="18">
        <f t="shared" si="27"/>
        <v>589</v>
      </c>
      <c r="V75" s="10"/>
      <c r="W75" s="6">
        <v>10.183695053343801</v>
      </c>
      <c r="X75" s="10">
        <v>0.22709982899004</v>
      </c>
      <c r="Y75" s="10">
        <f t="shared" si="28"/>
        <v>8.9813957029602172</v>
      </c>
      <c r="Z75" s="10">
        <f t="shared" si="29"/>
        <v>958066606.28994334</v>
      </c>
      <c r="AA75" s="18">
        <f t="shared" si="30"/>
        <v>958066606</v>
      </c>
      <c r="AB75" s="10"/>
      <c r="AC75" s="6">
        <v>15.178313090123</v>
      </c>
      <c r="AD75" s="10">
        <v>0.37984124157527799</v>
      </c>
      <c r="AE75" s="10">
        <f t="shared" si="31"/>
        <v>7.6236693791414645</v>
      </c>
      <c r="AF75" s="10">
        <f t="shared" si="32"/>
        <v>42040645.838292889</v>
      </c>
      <c r="AG75" s="18">
        <f t="shared" si="33"/>
        <v>42040646</v>
      </c>
      <c r="AH75" s="10"/>
      <c r="AI75" s="6">
        <v>11.734522085587001</v>
      </c>
      <c r="AJ75" s="10">
        <v>3.09881985289285E-2</v>
      </c>
      <c r="AK75" s="10">
        <f t="shared" si="34"/>
        <v>7.5662106379250194</v>
      </c>
      <c r="AL75" s="10">
        <f t="shared" si="35"/>
        <v>36830756.382452101</v>
      </c>
      <c r="AM75" s="18">
        <f t="shared" si="36"/>
        <v>36830756</v>
      </c>
      <c r="AN75" s="10"/>
      <c r="AO75" s="6">
        <v>40</v>
      </c>
      <c r="AP75" s="10">
        <v>0</v>
      </c>
      <c r="AQ75" s="10">
        <f t="shared" si="37"/>
        <v>-0.54407294832826725</v>
      </c>
      <c r="AR75" s="10">
        <f t="shared" si="38"/>
        <v>0.28571105949632353</v>
      </c>
      <c r="AS75" s="18">
        <f t="shared" si="39"/>
        <v>0</v>
      </c>
      <c r="AT75" s="10"/>
      <c r="AU75" s="6">
        <v>31.217032789905101</v>
      </c>
      <c r="AV75" s="10">
        <v>0.34340173239202598</v>
      </c>
      <c r="AW75" s="10">
        <f t="shared" si="40"/>
        <v>1.191238436381548</v>
      </c>
      <c r="AX75" s="10">
        <f t="shared" si="41"/>
        <v>15.532395355694026</v>
      </c>
      <c r="AY75" s="18">
        <f t="shared" si="42"/>
        <v>16</v>
      </c>
      <c r="AZ75" s="10"/>
      <c r="BA75" s="6">
        <v>40</v>
      </c>
      <c r="BB75" s="10">
        <v>0</v>
      </c>
      <c r="BC75">
        <f t="shared" si="43"/>
        <v>0.17655571635311126</v>
      </c>
      <c r="BD75">
        <f t="shared" si="44"/>
        <v>1.5016050367763709</v>
      </c>
      <c r="BE75" s="19">
        <f t="shared" si="45"/>
        <v>0</v>
      </c>
    </row>
    <row r="76" spans="1:57" x14ac:dyDescent="0.2">
      <c r="A76" s="20"/>
      <c r="B76" s="3" t="s">
        <v>53</v>
      </c>
      <c r="C76" s="3">
        <v>50</v>
      </c>
      <c r="D76" s="3">
        <v>0</v>
      </c>
      <c r="E76" s="3">
        <v>6</v>
      </c>
      <c r="F76" s="3">
        <v>0</v>
      </c>
      <c r="G76" s="10">
        <f t="shared" si="24"/>
        <v>0</v>
      </c>
      <c r="H76" s="6">
        <v>2066.7600000000002</v>
      </c>
      <c r="I76" s="9">
        <f t="shared" si="46"/>
        <v>2.4192455824575663</v>
      </c>
      <c r="J76" s="9">
        <f t="shared" si="47"/>
        <v>97.580754417542437</v>
      </c>
      <c r="K76" s="3">
        <v>49.9</v>
      </c>
      <c r="L76" s="6">
        <v>17.396938688002201</v>
      </c>
      <c r="M76" s="10">
        <v>0.18732718774232901</v>
      </c>
      <c r="N76" s="10"/>
      <c r="O76" s="6">
        <v>25.8035109647513</v>
      </c>
      <c r="P76" s="10">
        <v>0.141420829153863</v>
      </c>
      <c r="Q76" s="10">
        <f t="shared" si="25"/>
        <v>2.7925151315581145</v>
      </c>
      <c r="R76" s="22">
        <v>126</v>
      </c>
      <c r="S76" s="22" t="s">
        <v>141</v>
      </c>
      <c r="T76" s="10">
        <f t="shared" si="26"/>
        <v>620.17625127234646</v>
      </c>
      <c r="U76" s="18">
        <f t="shared" si="27"/>
        <v>620</v>
      </c>
      <c r="V76" s="10"/>
      <c r="W76" s="6">
        <v>12.781653541261999</v>
      </c>
      <c r="X76" s="10">
        <v>0.13051480924535799</v>
      </c>
      <c r="Y76" s="10">
        <f t="shared" si="28"/>
        <v>8.230822655862827</v>
      </c>
      <c r="Z76" s="10">
        <f t="shared" si="29"/>
        <v>170146357.39228183</v>
      </c>
      <c r="AA76" s="18">
        <f t="shared" si="30"/>
        <v>170146357</v>
      </c>
      <c r="AB76" s="10"/>
      <c r="AC76" s="6">
        <v>14.976160838950101</v>
      </c>
      <c r="AD76" s="10">
        <v>6.6578364445674401E-2</v>
      </c>
      <c r="AE76" s="10">
        <f t="shared" si="31"/>
        <v>7.6856754680847494</v>
      </c>
      <c r="AF76" s="10">
        <f t="shared" si="32"/>
        <v>48492599.77959922</v>
      </c>
      <c r="AG76" s="18">
        <f t="shared" si="33"/>
        <v>48492600</v>
      </c>
      <c r="AH76" s="10"/>
      <c r="AI76" s="6">
        <v>34.146088537931803</v>
      </c>
      <c r="AJ76" s="10">
        <v>1.46635867474403</v>
      </c>
      <c r="AK76" s="10">
        <f t="shared" si="34"/>
        <v>1.2912732282641393</v>
      </c>
      <c r="AL76" s="10">
        <f t="shared" si="35"/>
        <v>19.555693788035402</v>
      </c>
      <c r="AM76" s="18">
        <f t="shared" si="36"/>
        <v>0</v>
      </c>
      <c r="AN76" s="10"/>
      <c r="AO76" s="6">
        <v>25.019505256533101</v>
      </c>
      <c r="AP76" s="10">
        <v>0.18433000209789199</v>
      </c>
      <c r="AQ76" s="10">
        <f t="shared" si="37"/>
        <v>4.0092689189868995</v>
      </c>
      <c r="AR76" s="10">
        <f t="shared" si="38"/>
        <v>10215.718542362838</v>
      </c>
      <c r="AS76" s="18">
        <f t="shared" si="39"/>
        <v>10216</v>
      </c>
      <c r="AT76" s="10"/>
      <c r="AU76" s="6">
        <v>32.2106354058457</v>
      </c>
      <c r="AV76" s="10">
        <v>0.13645943717693501</v>
      </c>
      <c r="AW76" s="10">
        <f t="shared" si="40"/>
        <v>0.88719846822346993</v>
      </c>
      <c r="AX76" s="10">
        <f t="shared" si="41"/>
        <v>7.7125584472972584</v>
      </c>
      <c r="AY76" s="18">
        <f t="shared" si="42"/>
        <v>0</v>
      </c>
      <c r="AZ76" s="10"/>
      <c r="BA76" s="6">
        <v>40</v>
      </c>
      <c r="BB76" s="10">
        <v>0</v>
      </c>
      <c r="BC76">
        <f t="shared" si="43"/>
        <v>0.17655571635311126</v>
      </c>
      <c r="BD76">
        <f t="shared" si="44"/>
        <v>1.5016050367763709</v>
      </c>
      <c r="BE76" s="19">
        <f t="shared" si="45"/>
        <v>0</v>
      </c>
    </row>
    <row r="77" spans="1:57" x14ac:dyDescent="0.2">
      <c r="A77" s="20"/>
      <c r="B77" s="3" t="s">
        <v>102</v>
      </c>
      <c r="C77" s="3">
        <v>50</v>
      </c>
      <c r="D77" s="3">
        <v>0</v>
      </c>
      <c r="E77" s="3">
        <v>8</v>
      </c>
      <c r="F77" s="3">
        <v>0</v>
      </c>
      <c r="G77" s="10">
        <f t="shared" si="24"/>
        <v>0</v>
      </c>
      <c r="H77" s="6">
        <v>2027.7439999999999</v>
      </c>
      <c r="I77" s="9">
        <f t="shared" si="46"/>
        <v>2.4657944987138416</v>
      </c>
      <c r="J77" s="9">
        <f t="shared" si="47"/>
        <v>97.534205501286152</v>
      </c>
      <c r="K77" s="3">
        <v>50.4</v>
      </c>
      <c r="L77" s="6">
        <v>17.4302070079194</v>
      </c>
      <c r="M77" s="10">
        <v>3.8528929464759699E-2</v>
      </c>
      <c r="N77" s="10"/>
      <c r="O77" s="6">
        <v>27.642990341971</v>
      </c>
      <c r="P77" s="10">
        <v>8.1313267287344906E-2</v>
      </c>
      <c r="Q77" s="10">
        <f t="shared" si="25"/>
        <v>2.3149639549388619</v>
      </c>
      <c r="R77" s="22">
        <v>158</v>
      </c>
      <c r="S77" s="22" t="s">
        <v>140</v>
      </c>
      <c r="T77" s="10">
        <f t="shared" si="26"/>
        <v>206.5208742938033</v>
      </c>
      <c r="U77" s="18">
        <f t="shared" si="27"/>
        <v>207</v>
      </c>
      <c r="V77" s="10"/>
      <c r="W77" s="6">
        <v>17.804371453767899</v>
      </c>
      <c r="X77" s="10">
        <v>0.139090825134458</v>
      </c>
      <c r="Y77" s="10">
        <f t="shared" si="28"/>
        <v>6.7797152937428429</v>
      </c>
      <c r="Z77" s="10">
        <f t="shared" si="29"/>
        <v>6021647.0133050177</v>
      </c>
      <c r="AA77" s="18">
        <f t="shared" si="30"/>
        <v>6021647</v>
      </c>
      <c r="AB77" s="10"/>
      <c r="AC77" s="6">
        <v>24.083301421194498</v>
      </c>
      <c r="AD77" s="10">
        <v>0.29820008064022702</v>
      </c>
      <c r="AE77" s="10">
        <f t="shared" si="31"/>
        <v>4.8922454385637391</v>
      </c>
      <c r="AF77" s="10">
        <f t="shared" si="32"/>
        <v>78027.095074749668</v>
      </c>
      <c r="AG77" s="18">
        <f t="shared" si="33"/>
        <v>78027</v>
      </c>
      <c r="AH77" s="10"/>
      <c r="AI77" s="6">
        <v>35.096837400626001</v>
      </c>
      <c r="AJ77" s="10">
        <v>0.257141469036058</v>
      </c>
      <c r="AK77" s="10">
        <f t="shared" si="34"/>
        <v>1.0250763241611609</v>
      </c>
      <c r="AL77" s="10">
        <f t="shared" si="35"/>
        <v>10.594398978318532</v>
      </c>
      <c r="AM77" s="18">
        <f t="shared" si="36"/>
        <v>0</v>
      </c>
      <c r="AN77" s="10"/>
      <c r="AO77" s="6">
        <v>35.477494852230201</v>
      </c>
      <c r="AP77" s="10">
        <v>0.30370904266141302</v>
      </c>
      <c r="AQ77" s="10">
        <f t="shared" si="37"/>
        <v>0.83054867713367775</v>
      </c>
      <c r="AR77" s="10">
        <f t="shared" si="38"/>
        <v>6.7693766203588615</v>
      </c>
      <c r="AS77" s="18">
        <f t="shared" si="39"/>
        <v>0</v>
      </c>
      <c r="AT77" s="10"/>
      <c r="AU77" s="6">
        <v>29.274314354121799</v>
      </c>
      <c r="AV77" s="10">
        <v>0.35848388669558601</v>
      </c>
      <c r="AW77" s="10">
        <f t="shared" si="40"/>
        <v>1.7857055219945535</v>
      </c>
      <c r="AX77" s="10">
        <f t="shared" si="41"/>
        <v>61.052790956307753</v>
      </c>
      <c r="AY77" s="18">
        <f t="shared" si="42"/>
        <v>61</v>
      </c>
      <c r="AZ77" s="10"/>
      <c r="BA77" s="6">
        <v>34.288534072079699</v>
      </c>
      <c r="BB77" s="10">
        <v>0.26778015760409701</v>
      </c>
      <c r="BC77">
        <f t="shared" si="43"/>
        <v>1.8296572873864834</v>
      </c>
      <c r="BD77">
        <f t="shared" si="44"/>
        <v>67.554967189363055</v>
      </c>
      <c r="BE77" s="19">
        <f t="shared" si="45"/>
        <v>0</v>
      </c>
    </row>
    <row r="78" spans="1:57" x14ac:dyDescent="0.2">
      <c r="A78" s="20"/>
      <c r="B78" s="3" t="s">
        <v>68</v>
      </c>
      <c r="C78" s="3">
        <v>50</v>
      </c>
      <c r="D78" s="3">
        <v>5</v>
      </c>
      <c r="E78" s="3">
        <v>10</v>
      </c>
      <c r="F78" s="3">
        <v>1</v>
      </c>
      <c r="G78" s="10">
        <f t="shared" si="24"/>
        <v>10</v>
      </c>
      <c r="H78" s="6">
        <v>1637.8119999999999</v>
      </c>
      <c r="I78" s="9">
        <f t="shared" si="46"/>
        <v>3.0528534410542849</v>
      </c>
      <c r="J78" s="9">
        <f t="shared" si="47"/>
        <v>96.947146558945718</v>
      </c>
      <c r="K78" s="3">
        <v>49.6</v>
      </c>
      <c r="L78" s="6">
        <v>17.482705729818701</v>
      </c>
      <c r="M78" s="10">
        <v>2.7559401636178999E-2</v>
      </c>
      <c r="N78" s="10"/>
      <c r="O78" s="6">
        <v>16.7920512092421</v>
      </c>
      <c r="P78" s="10">
        <v>8.77451264825303E-2</v>
      </c>
      <c r="Q78" s="10">
        <f t="shared" si="25"/>
        <v>5.1319994783763603</v>
      </c>
      <c r="R78" s="22">
        <v>137</v>
      </c>
      <c r="S78" s="22" t="s">
        <v>140</v>
      </c>
      <c r="T78" s="10">
        <f t="shared" si="26"/>
        <v>135518.77846572993</v>
      </c>
      <c r="U78" s="18">
        <f t="shared" si="27"/>
        <v>135519</v>
      </c>
      <c r="V78" s="10"/>
      <c r="W78" s="6">
        <v>14.4674913760116</v>
      </c>
      <c r="X78" s="10">
        <v>0.13312043603432</v>
      </c>
      <c r="Y78" s="10">
        <f t="shared" si="28"/>
        <v>7.7437692843695718</v>
      </c>
      <c r="Z78" s="10">
        <f t="shared" si="29"/>
        <v>55433115.052790157</v>
      </c>
      <c r="AA78" s="18">
        <f t="shared" si="30"/>
        <v>55433115</v>
      </c>
      <c r="AB78" s="10"/>
      <c r="AC78" s="6">
        <v>26.254520702771</v>
      </c>
      <c r="AD78" s="10">
        <v>0.182997053083374</v>
      </c>
      <c r="AE78" s="10">
        <f t="shared" si="31"/>
        <v>4.2262681115357958</v>
      </c>
      <c r="AF78" s="10">
        <f t="shared" si="32"/>
        <v>16837.131799888859</v>
      </c>
      <c r="AG78" s="18">
        <f t="shared" si="33"/>
        <v>16837</v>
      </c>
      <c r="AH78" s="10"/>
      <c r="AI78" s="6">
        <v>19.598150544531801</v>
      </c>
      <c r="AJ78" s="10">
        <v>0.139379181385162</v>
      </c>
      <c r="AK78" s="10">
        <f t="shared" si="34"/>
        <v>5.3645003515142236</v>
      </c>
      <c r="AL78" s="10">
        <f t="shared" si="35"/>
        <v>231473.00595371169</v>
      </c>
      <c r="AM78" s="18">
        <f t="shared" si="36"/>
        <v>231473</v>
      </c>
      <c r="AN78" s="10"/>
      <c r="AO78" s="6">
        <v>40</v>
      </c>
      <c r="AP78" s="10">
        <v>0</v>
      </c>
      <c r="AQ78" s="10">
        <f t="shared" si="37"/>
        <v>-0.54407294832826725</v>
      </c>
      <c r="AR78" s="10">
        <f t="shared" si="38"/>
        <v>0.28571105949632353</v>
      </c>
      <c r="AS78" s="18">
        <f t="shared" si="39"/>
        <v>0</v>
      </c>
      <c r="AT78" s="10"/>
      <c r="AU78" s="6">
        <v>32.858640958996297</v>
      </c>
      <c r="AV78" s="10">
        <v>1.37421650056166</v>
      </c>
      <c r="AW78" s="10">
        <f t="shared" si="40"/>
        <v>0.6889103552642909</v>
      </c>
      <c r="AX78" s="10">
        <f t="shared" si="41"/>
        <v>4.8855150475514009</v>
      </c>
      <c r="AY78" s="18">
        <f t="shared" si="42"/>
        <v>0</v>
      </c>
      <c r="AZ78" s="10"/>
      <c r="BA78" s="6">
        <v>34.156040395607903</v>
      </c>
      <c r="BB78" s="10">
        <v>0</v>
      </c>
      <c r="BC78">
        <f t="shared" si="43"/>
        <v>1.8680056742090003</v>
      </c>
      <c r="BD78">
        <f t="shared" si="44"/>
        <v>73.791387116842131</v>
      </c>
      <c r="BE78" s="19">
        <f t="shared" si="45"/>
        <v>0</v>
      </c>
    </row>
    <row r="79" spans="1:57" x14ac:dyDescent="0.2">
      <c r="A79" s="20"/>
      <c r="B79" s="3" t="s">
        <v>67</v>
      </c>
      <c r="C79" s="3">
        <v>50</v>
      </c>
      <c r="D79" s="3">
        <v>1</v>
      </c>
      <c r="E79" s="3">
        <v>1</v>
      </c>
      <c r="F79" s="3">
        <v>0</v>
      </c>
      <c r="G79" s="10">
        <f t="shared" si="24"/>
        <v>1.9607843137254901</v>
      </c>
      <c r="H79" s="6">
        <v>1834.6880000000001</v>
      </c>
      <c r="I79" s="9">
        <f t="shared" si="46"/>
        <v>2.7252590086161788</v>
      </c>
      <c r="J79" s="9">
        <f t="shared" si="47"/>
        <v>97.274740991383823</v>
      </c>
      <c r="K79" s="3">
        <v>50.6</v>
      </c>
      <c r="L79" s="6">
        <v>17.5058568164424</v>
      </c>
      <c r="M79" s="10">
        <v>0.285574376572444</v>
      </c>
      <c r="N79" s="10"/>
      <c r="O79" s="6">
        <v>10.412453489969799</v>
      </c>
      <c r="P79" s="10">
        <v>0.66041731721924102</v>
      </c>
      <c r="Q79" s="10">
        <f t="shared" si="25"/>
        <v>6.7882204911940089</v>
      </c>
      <c r="R79" s="22">
        <v>168</v>
      </c>
      <c r="S79" s="22" t="s">
        <v>140</v>
      </c>
      <c r="T79" s="10">
        <f t="shared" si="26"/>
        <v>6140736.9108780269</v>
      </c>
      <c r="U79" s="18">
        <f t="shared" si="27"/>
        <v>6140737</v>
      </c>
      <c r="V79" s="10"/>
      <c r="W79" s="6">
        <v>11.490372391243801</v>
      </c>
      <c r="X79" s="10">
        <v>7.1087827992795893E-2</v>
      </c>
      <c r="Y79" s="10">
        <f t="shared" si="28"/>
        <v>8.6038851323942449</v>
      </c>
      <c r="Z79" s="10">
        <f t="shared" si="29"/>
        <v>401684554.27099335</v>
      </c>
      <c r="AA79" s="18">
        <f t="shared" si="30"/>
        <v>401684554</v>
      </c>
      <c r="AB79" s="10"/>
      <c r="AC79" s="6">
        <v>12.006075687150799</v>
      </c>
      <c r="AD79" s="10">
        <v>0.14946259697574399</v>
      </c>
      <c r="AE79" s="10">
        <f t="shared" si="31"/>
        <v>8.5966886426750513</v>
      </c>
      <c r="AF79" s="10">
        <f t="shared" si="32"/>
        <v>395083272.74983722</v>
      </c>
      <c r="AG79" s="18">
        <f t="shared" si="33"/>
        <v>395083273</v>
      </c>
      <c r="AH79" s="10"/>
      <c r="AI79" s="6">
        <v>17.771925444097601</v>
      </c>
      <c r="AJ79" s="10">
        <v>8.7367549460617505E-2</v>
      </c>
      <c r="AK79" s="10">
        <f t="shared" si="34"/>
        <v>5.875818836348528</v>
      </c>
      <c r="AL79" s="10">
        <f t="shared" si="35"/>
        <v>751309.42387982889</v>
      </c>
      <c r="AM79" s="18">
        <f t="shared" si="36"/>
        <v>751309</v>
      </c>
      <c r="AN79" s="10"/>
      <c r="AO79" s="6">
        <v>23.869996753123399</v>
      </c>
      <c r="AP79" s="10">
        <v>0.198675515791846</v>
      </c>
      <c r="AQ79" s="10">
        <f t="shared" si="37"/>
        <v>4.3586636008743467</v>
      </c>
      <c r="AR79" s="10">
        <f t="shared" si="38"/>
        <v>22838.290923428827</v>
      </c>
      <c r="AS79" s="18">
        <f t="shared" si="39"/>
        <v>22838</v>
      </c>
      <c r="AT79" s="10"/>
      <c r="AU79" s="6">
        <v>31.566517779977801</v>
      </c>
      <c r="AV79" s="10">
        <v>0.48031761258691602</v>
      </c>
      <c r="AW79" s="10">
        <f t="shared" si="40"/>
        <v>1.0842968849517132</v>
      </c>
      <c r="AX79" s="10">
        <f t="shared" si="41"/>
        <v>12.142186101392138</v>
      </c>
      <c r="AY79" s="18">
        <f t="shared" si="42"/>
        <v>12</v>
      </c>
      <c r="AZ79" s="10"/>
      <c r="BA79" s="6">
        <v>40</v>
      </c>
      <c r="BB79" s="10">
        <v>0</v>
      </c>
      <c r="BC79">
        <f t="shared" si="43"/>
        <v>0.17655571635311126</v>
      </c>
      <c r="BD79">
        <f t="shared" si="44"/>
        <v>1.5016050367763709</v>
      </c>
      <c r="BE79" s="19">
        <f t="shared" si="45"/>
        <v>0</v>
      </c>
    </row>
    <row r="80" spans="1:57" x14ac:dyDescent="0.2">
      <c r="A80" s="20"/>
      <c r="B80" s="3" t="s">
        <v>66</v>
      </c>
      <c r="C80" s="3">
        <v>50</v>
      </c>
      <c r="D80" s="3">
        <v>0</v>
      </c>
      <c r="E80" s="3">
        <v>2</v>
      </c>
      <c r="F80" s="3">
        <v>0</v>
      </c>
      <c r="G80" s="10">
        <f t="shared" si="24"/>
        <v>0</v>
      </c>
      <c r="H80" s="6">
        <v>1861.8579999999999</v>
      </c>
      <c r="I80" s="9">
        <f t="shared" si="46"/>
        <v>2.6854894411926153</v>
      </c>
      <c r="J80" s="9">
        <f t="shared" si="47"/>
        <v>97.314510558807385</v>
      </c>
      <c r="K80" s="3">
        <v>50</v>
      </c>
      <c r="L80" s="6">
        <v>16.861071470701201</v>
      </c>
      <c r="M80" s="10">
        <v>0.16204070367251899</v>
      </c>
      <c r="N80" s="10"/>
      <c r="O80" s="6">
        <v>13.1218338828209</v>
      </c>
      <c r="P80" s="10">
        <v>0.38498216970064603</v>
      </c>
      <c r="Q80" s="10">
        <f t="shared" si="25"/>
        <v>6.0848324507850933</v>
      </c>
      <c r="R80" s="22">
        <v>109</v>
      </c>
      <c r="S80" s="22" t="s">
        <v>141</v>
      </c>
      <c r="T80" s="10">
        <f t="shared" si="26"/>
        <v>1215716.8910535027</v>
      </c>
      <c r="U80" s="18">
        <f t="shared" si="27"/>
        <v>1215717</v>
      </c>
      <c r="V80" s="10"/>
      <c r="W80" s="6">
        <v>10.745214918399901</v>
      </c>
      <c r="X80" s="10">
        <v>0.11812367824063701</v>
      </c>
      <c r="Y80" s="10">
        <f t="shared" si="28"/>
        <v>8.8191676773466892</v>
      </c>
      <c r="Z80" s="10">
        <f t="shared" si="29"/>
        <v>659428445.72600913</v>
      </c>
      <c r="AA80" s="18">
        <f t="shared" si="30"/>
        <v>659428446</v>
      </c>
      <c r="AB80" s="10"/>
      <c r="AC80" s="6">
        <v>13.2232735524364</v>
      </c>
      <c r="AD80" s="10">
        <v>1.09985483006043E-3</v>
      </c>
      <c r="AE80" s="10">
        <f t="shared" si="31"/>
        <v>8.223337969315871</v>
      </c>
      <c r="AF80" s="10">
        <f t="shared" si="32"/>
        <v>167239156.83591285</v>
      </c>
      <c r="AG80" s="18">
        <f t="shared" si="33"/>
        <v>167239157</v>
      </c>
      <c r="AH80" s="10"/>
      <c r="AI80" s="6">
        <v>33.052021869148902</v>
      </c>
      <c r="AJ80" s="10">
        <v>1.00747259884416</v>
      </c>
      <c r="AK80" s="10">
        <f t="shared" si="34"/>
        <v>1.5975971919730934</v>
      </c>
      <c r="AL80" s="10">
        <f t="shared" si="35"/>
        <v>39.591065687208349</v>
      </c>
      <c r="AM80" s="18">
        <f t="shared" si="36"/>
        <v>0</v>
      </c>
      <c r="AN80" s="10"/>
      <c r="AO80" s="6">
        <v>40</v>
      </c>
      <c r="AP80" s="10">
        <v>0</v>
      </c>
      <c r="AQ80" s="10">
        <f t="shared" si="37"/>
        <v>-0.54407294832826725</v>
      </c>
      <c r="AR80" s="10">
        <f t="shared" si="38"/>
        <v>0.28571105949632353</v>
      </c>
      <c r="AS80" s="18">
        <f t="shared" si="39"/>
        <v>0</v>
      </c>
      <c r="AT80" s="10"/>
      <c r="AU80" s="6">
        <v>26.220774764835198</v>
      </c>
      <c r="AV80" s="10">
        <v>0.58712227600659295</v>
      </c>
      <c r="AW80" s="10">
        <f t="shared" si="40"/>
        <v>2.7200811613111386</v>
      </c>
      <c r="AX80" s="10">
        <f t="shared" si="41"/>
        <v>524.905545865867</v>
      </c>
      <c r="AY80" s="18">
        <f t="shared" si="42"/>
        <v>525</v>
      </c>
      <c r="AZ80" s="10"/>
      <c r="BA80" s="6">
        <v>40</v>
      </c>
      <c r="BB80" s="10">
        <v>0</v>
      </c>
      <c r="BC80">
        <f t="shared" si="43"/>
        <v>0.17655571635311126</v>
      </c>
      <c r="BD80">
        <f t="shared" si="44"/>
        <v>1.5016050367763709</v>
      </c>
      <c r="BE80" s="19">
        <f t="shared" si="45"/>
        <v>0</v>
      </c>
    </row>
    <row r="81" spans="1:57" x14ac:dyDescent="0.2">
      <c r="A81" s="20"/>
      <c r="B81" s="3" t="s">
        <v>73</v>
      </c>
      <c r="C81" s="3">
        <v>42</v>
      </c>
      <c r="D81" s="3">
        <v>0</v>
      </c>
      <c r="E81" s="3">
        <v>0</v>
      </c>
      <c r="F81" s="3">
        <v>0</v>
      </c>
      <c r="G81" s="10">
        <f t="shared" si="24"/>
        <v>0</v>
      </c>
      <c r="H81" s="6">
        <v>2016.921</v>
      </c>
      <c r="I81" s="9">
        <f t="shared" si="46"/>
        <v>2.4790261988446747</v>
      </c>
      <c r="J81" s="9">
        <f t="shared" si="47"/>
        <v>97.520973801155321</v>
      </c>
      <c r="K81" s="3">
        <v>50.5</v>
      </c>
      <c r="L81" s="6">
        <v>17.418611822012199</v>
      </c>
      <c r="M81" s="10">
        <v>0.122755752945732</v>
      </c>
      <c r="N81" s="10"/>
      <c r="O81" s="6">
        <v>26.7781035202613</v>
      </c>
      <c r="P81" s="10">
        <v>0.29139260455121202</v>
      </c>
      <c r="Q81" s="10">
        <f t="shared" si="25"/>
        <v>2.5394990731168257</v>
      </c>
      <c r="R81" s="22">
        <v>110</v>
      </c>
      <c r="S81" s="22" t="s">
        <v>141</v>
      </c>
      <c r="T81" s="10">
        <f t="shared" si="26"/>
        <v>346.33714544527231</v>
      </c>
      <c r="U81" s="18">
        <f t="shared" si="27"/>
        <v>346</v>
      </c>
      <c r="V81" s="10"/>
      <c r="W81" s="6">
        <v>20.1234874165959</v>
      </c>
      <c r="X81" s="10">
        <v>0.105363766810518</v>
      </c>
      <c r="Y81" s="10">
        <f t="shared" si="28"/>
        <v>6.109702303586543</v>
      </c>
      <c r="Z81" s="10">
        <f t="shared" si="29"/>
        <v>1287366.7961538392</v>
      </c>
      <c r="AA81" s="18">
        <f t="shared" si="30"/>
        <v>1287367</v>
      </c>
      <c r="AB81" s="10"/>
      <c r="AC81" s="6">
        <v>25.186125013721799</v>
      </c>
      <c r="AD81" s="10">
        <v>3.9047038717083003E-2</v>
      </c>
      <c r="AE81" s="10">
        <f t="shared" si="31"/>
        <v>4.5539767456837623</v>
      </c>
      <c r="AF81" s="10">
        <f t="shared" si="32"/>
        <v>35807.726332723672</v>
      </c>
      <c r="AG81" s="18">
        <f t="shared" si="33"/>
        <v>35808</v>
      </c>
      <c r="AH81" s="10"/>
      <c r="AI81" s="6">
        <v>33.886476258573403</v>
      </c>
      <c r="AJ81" s="10">
        <v>0</v>
      </c>
      <c r="AK81" s="10">
        <f t="shared" si="34"/>
        <v>1.3639611774629297</v>
      </c>
      <c r="AL81" s="10">
        <f t="shared" si="35"/>
        <v>23.118581188662564</v>
      </c>
      <c r="AM81" s="18">
        <f t="shared" si="36"/>
        <v>0</v>
      </c>
      <c r="AN81" s="10"/>
      <c r="AO81" s="6">
        <v>40</v>
      </c>
      <c r="AP81" s="10">
        <v>0</v>
      </c>
      <c r="AQ81" s="10">
        <f t="shared" si="37"/>
        <v>-0.54407294832826725</v>
      </c>
      <c r="AR81" s="10">
        <f t="shared" si="38"/>
        <v>0.28571105949632353</v>
      </c>
      <c r="AS81" s="18">
        <f t="shared" si="39"/>
        <v>0</v>
      </c>
      <c r="AT81" s="10"/>
      <c r="AU81" s="6">
        <v>23.084928241140702</v>
      </c>
      <c r="AV81" s="10">
        <v>0.309304497246562</v>
      </c>
      <c r="AW81" s="10">
        <f t="shared" si="40"/>
        <v>3.6796425210707766</v>
      </c>
      <c r="AX81" s="10">
        <f t="shared" si="41"/>
        <v>4782.3628171515829</v>
      </c>
      <c r="AY81" s="18">
        <f t="shared" si="42"/>
        <v>4782</v>
      </c>
      <c r="AZ81" s="10"/>
      <c r="BA81" s="6">
        <v>22.5481858671243</v>
      </c>
      <c r="BB81" s="10">
        <v>0.24320178735624101</v>
      </c>
      <c r="BC81">
        <f t="shared" si="43"/>
        <v>5.2277320210928222</v>
      </c>
      <c r="BD81">
        <f t="shared" si="44"/>
        <v>168939.81765546615</v>
      </c>
      <c r="BE81" s="19">
        <f t="shared" si="45"/>
        <v>168940</v>
      </c>
    </row>
    <row r="82" spans="1:57" x14ac:dyDescent="0.2">
      <c r="A82" s="20"/>
      <c r="B82" s="3" t="s">
        <v>65</v>
      </c>
      <c r="C82" s="3">
        <v>50</v>
      </c>
      <c r="D82" s="3">
        <v>1</v>
      </c>
      <c r="E82" s="3">
        <v>7</v>
      </c>
      <c r="F82" s="3">
        <v>0</v>
      </c>
      <c r="G82" s="10">
        <f t="shared" si="24"/>
        <v>1.7543859649122806</v>
      </c>
      <c r="H82" s="6">
        <v>1535.165</v>
      </c>
      <c r="I82" s="9">
        <f t="shared" si="46"/>
        <v>3.2569788915198044</v>
      </c>
      <c r="J82" s="9">
        <f t="shared" si="47"/>
        <v>96.743021108480193</v>
      </c>
      <c r="K82" s="3">
        <v>50.3</v>
      </c>
      <c r="L82" s="6">
        <v>16.975944741351601</v>
      </c>
      <c r="M82" s="10">
        <v>0.37347755256561499</v>
      </c>
      <c r="N82" s="10"/>
      <c r="O82" s="6">
        <v>13.3888360799748</v>
      </c>
      <c r="P82" s="10">
        <v>0.107064245563782</v>
      </c>
      <c r="Q82" s="10">
        <f t="shared" si="25"/>
        <v>6.0155154391404766</v>
      </c>
      <c r="R82" s="22">
        <v>140</v>
      </c>
      <c r="S82" s="22" t="s">
        <v>140</v>
      </c>
      <c r="T82" s="10">
        <f t="shared" si="26"/>
        <v>1036371.4467134352</v>
      </c>
      <c r="U82" s="18">
        <f t="shared" si="27"/>
        <v>1036371</v>
      </c>
      <c r="V82" s="10"/>
      <c r="W82" s="6">
        <v>10.6333190916665</v>
      </c>
      <c r="X82" s="10">
        <v>1.0796606183089399</v>
      </c>
      <c r="Y82" s="10">
        <f t="shared" si="28"/>
        <v>8.8514953654215187</v>
      </c>
      <c r="Z82" s="10">
        <f t="shared" si="29"/>
        <v>710387589.05330563</v>
      </c>
      <c r="AA82" s="18">
        <f t="shared" si="30"/>
        <v>710387589</v>
      </c>
      <c r="AB82" s="10"/>
      <c r="AC82" s="6">
        <v>13.2655258493558</v>
      </c>
      <c r="AD82" s="10">
        <v>0.25443830286202002</v>
      </c>
      <c r="AE82" s="10">
        <f t="shared" si="31"/>
        <v>8.2103779371339787</v>
      </c>
      <c r="AF82" s="10">
        <f t="shared" si="32"/>
        <v>162322206.33499748</v>
      </c>
      <c r="AG82" s="18">
        <f t="shared" si="33"/>
        <v>162322206</v>
      </c>
      <c r="AH82" s="10"/>
      <c r="AI82" s="6">
        <v>31.571655230811299</v>
      </c>
      <c r="AJ82" s="10">
        <v>0.296076485262255</v>
      </c>
      <c r="AK82" s="10">
        <f t="shared" si="34"/>
        <v>2.0120799555349715</v>
      </c>
      <c r="AL82" s="10">
        <f t="shared" si="35"/>
        <v>102.82055778968875</v>
      </c>
      <c r="AM82" s="18">
        <f t="shared" si="36"/>
        <v>103</v>
      </c>
      <c r="AN82" s="10"/>
      <c r="AO82" s="6">
        <v>40</v>
      </c>
      <c r="AP82" s="10">
        <v>0</v>
      </c>
      <c r="AQ82" s="10">
        <f t="shared" si="37"/>
        <v>-0.54407294832826725</v>
      </c>
      <c r="AR82" s="10">
        <f t="shared" si="38"/>
        <v>0.28571105949632353</v>
      </c>
      <c r="AS82" s="18">
        <f t="shared" si="39"/>
        <v>0</v>
      </c>
      <c r="AT82" s="10"/>
      <c r="AU82" s="6">
        <v>28.5724414654137</v>
      </c>
      <c r="AV82" s="10">
        <v>1.8423039068459299E-2</v>
      </c>
      <c r="AW82" s="10">
        <f t="shared" si="40"/>
        <v>2.0004769077681455</v>
      </c>
      <c r="AX82" s="10">
        <f t="shared" si="41"/>
        <v>100.10987238729797</v>
      </c>
      <c r="AY82" s="18">
        <f t="shared" si="42"/>
        <v>100</v>
      </c>
      <c r="AZ82" s="10"/>
      <c r="BA82" s="6">
        <v>40</v>
      </c>
      <c r="BB82" s="10">
        <v>0</v>
      </c>
      <c r="BC82">
        <f t="shared" si="43"/>
        <v>0.17655571635311126</v>
      </c>
      <c r="BD82">
        <f t="shared" si="44"/>
        <v>1.5016050367763709</v>
      </c>
      <c r="BE82" s="19">
        <f t="shared" si="45"/>
        <v>0</v>
      </c>
    </row>
    <row r="83" spans="1:57" x14ac:dyDescent="0.2">
      <c r="A83" s="20"/>
      <c r="B83" s="3" t="s">
        <v>71</v>
      </c>
      <c r="C83" s="3">
        <v>47</v>
      </c>
      <c r="D83" s="3">
        <v>1</v>
      </c>
      <c r="E83" s="3">
        <v>0</v>
      </c>
      <c r="F83" s="3">
        <v>0</v>
      </c>
      <c r="G83" s="10">
        <f t="shared" si="24"/>
        <v>2.1276595744680851</v>
      </c>
      <c r="H83" s="6">
        <v>757.26400000000001</v>
      </c>
      <c r="I83" s="9">
        <f t="shared" si="46"/>
        <v>6.6027171501616344</v>
      </c>
      <c r="J83" s="9">
        <f t="shared" si="47"/>
        <v>93.397282849838362</v>
      </c>
      <c r="K83" s="3">
        <v>49.5</v>
      </c>
      <c r="L83" s="6">
        <v>16.892204256296399</v>
      </c>
      <c r="M83" s="10">
        <v>0.38663597905494301</v>
      </c>
      <c r="N83" s="10"/>
      <c r="O83" s="6">
        <v>13.935651862271699</v>
      </c>
      <c r="P83" s="10">
        <v>4.7725365873790102E-2</v>
      </c>
      <c r="Q83" s="10">
        <f t="shared" si="25"/>
        <v>5.873555424005894</v>
      </c>
      <c r="R83" s="22">
        <v>87</v>
      </c>
      <c r="S83" s="22" t="s">
        <v>141</v>
      </c>
      <c r="T83" s="10">
        <f t="shared" si="26"/>
        <v>747404.01067633333</v>
      </c>
      <c r="U83" s="18">
        <f t="shared" si="27"/>
        <v>747404</v>
      </c>
      <c r="V83" s="10"/>
      <c r="W83" s="6">
        <v>11.0570786140799</v>
      </c>
      <c r="X83" s="10">
        <v>7.03225595404324E-2</v>
      </c>
      <c r="Y83" s="10">
        <f t="shared" si="28"/>
        <v>8.7290675139167657</v>
      </c>
      <c r="Z83" s="10">
        <f t="shared" si="29"/>
        <v>535879957.08152401</v>
      </c>
      <c r="AA83" s="18">
        <f t="shared" si="30"/>
        <v>535879957</v>
      </c>
      <c r="AB83" s="10"/>
      <c r="AC83" s="6">
        <v>13.1164187064263</v>
      </c>
      <c r="AD83" s="10">
        <v>0.20480732652151501</v>
      </c>
      <c r="AE83" s="10">
        <f t="shared" si="31"/>
        <v>8.2561135186717678</v>
      </c>
      <c r="AF83" s="10">
        <f t="shared" si="32"/>
        <v>180348908.67775193</v>
      </c>
      <c r="AG83" s="18">
        <f t="shared" si="33"/>
        <v>180348909</v>
      </c>
      <c r="AH83" s="10"/>
      <c r="AI83" s="6">
        <v>32.563233754063397</v>
      </c>
      <c r="AJ83" s="10">
        <v>0.28939660734774503</v>
      </c>
      <c r="AK83" s="10">
        <f t="shared" si="34"/>
        <v>1.7344512952000799</v>
      </c>
      <c r="AL83" s="10">
        <f t="shared" si="35"/>
        <v>54.256440097627248</v>
      </c>
      <c r="AM83" s="18">
        <f t="shared" si="36"/>
        <v>0</v>
      </c>
      <c r="AN83" s="10"/>
      <c r="AO83" s="6">
        <v>33.4864712521494</v>
      </c>
      <c r="AP83" s="10">
        <v>0</v>
      </c>
      <c r="AQ83" s="10">
        <f t="shared" si="37"/>
        <v>1.4357230236627967</v>
      </c>
      <c r="AR83" s="10">
        <f t="shared" si="38"/>
        <v>27.272379004854486</v>
      </c>
      <c r="AS83" s="18">
        <f t="shared" si="39"/>
        <v>0</v>
      </c>
      <c r="AT83" s="10"/>
      <c r="AU83" s="6">
        <v>22.614031787538</v>
      </c>
      <c r="AV83" s="10">
        <v>7.75822667977943E-2</v>
      </c>
      <c r="AW83" s="10">
        <f t="shared" si="40"/>
        <v>3.8237356831279072</v>
      </c>
      <c r="AX83" s="10">
        <f t="shared" si="41"/>
        <v>6664.0106602296946</v>
      </c>
      <c r="AY83" s="18">
        <f t="shared" si="42"/>
        <v>6664</v>
      </c>
      <c r="AZ83" s="10"/>
      <c r="BA83" s="6">
        <v>40</v>
      </c>
      <c r="BB83" s="10">
        <v>0</v>
      </c>
      <c r="BC83">
        <f t="shared" si="43"/>
        <v>0.17655571635311126</v>
      </c>
      <c r="BD83">
        <f t="shared" si="44"/>
        <v>1.5016050367763709</v>
      </c>
      <c r="BE83" s="19">
        <f t="shared" si="45"/>
        <v>0</v>
      </c>
    </row>
    <row r="84" spans="1:57" x14ac:dyDescent="0.2">
      <c r="A84" s="20"/>
      <c r="B84" s="3" t="s">
        <v>62</v>
      </c>
      <c r="C84" s="3">
        <v>48</v>
      </c>
      <c r="D84" s="3">
        <v>0</v>
      </c>
      <c r="E84" s="3">
        <v>0</v>
      </c>
      <c r="F84" s="3">
        <v>0</v>
      </c>
      <c r="G84" s="10">
        <f t="shared" si="24"/>
        <v>0</v>
      </c>
      <c r="H84" s="6">
        <v>331.92899999999997</v>
      </c>
      <c r="I84" s="9">
        <f>(50*50)/H84</f>
        <v>7.5317311834759852</v>
      </c>
      <c r="J84" s="9">
        <f>50-I84</f>
        <v>42.468268816524017</v>
      </c>
      <c r="K84" s="3">
        <v>50.2</v>
      </c>
      <c r="L84" s="6">
        <v>16.738515023660302</v>
      </c>
      <c r="M84" s="10">
        <v>6.1912592330111003E-2</v>
      </c>
      <c r="N84" s="10"/>
      <c r="O84" s="6">
        <v>12.515843050160001</v>
      </c>
      <c r="P84" s="10">
        <v>0.23786687146918001</v>
      </c>
      <c r="Q84" s="10">
        <f t="shared" si="25"/>
        <v>6.2421550273475432</v>
      </c>
      <c r="R84" s="22">
        <v>100</v>
      </c>
      <c r="S84" s="22" t="s">
        <v>141</v>
      </c>
      <c r="T84" s="10">
        <f t="shared" si="26"/>
        <v>1746445.4592272085</v>
      </c>
      <c r="U84" s="18">
        <f t="shared" si="27"/>
        <v>1746445</v>
      </c>
      <c r="V84" s="10"/>
      <c r="W84" s="6">
        <v>9.0237351698745201</v>
      </c>
      <c r="X84" s="10">
        <v>0.306260020610091</v>
      </c>
      <c r="Y84" s="10">
        <f t="shared" si="28"/>
        <v>9.3165183110754572</v>
      </c>
      <c r="Z84" s="10">
        <f t="shared" si="29"/>
        <v>2072613444.9459636</v>
      </c>
      <c r="AA84" s="18">
        <f t="shared" si="30"/>
        <v>2072613445</v>
      </c>
      <c r="AB84" s="10"/>
      <c r="AC84" s="6">
        <v>15.404442932066701</v>
      </c>
      <c r="AD84" s="10">
        <v>0.43229297659032301</v>
      </c>
      <c r="AE84" s="10">
        <f t="shared" si="31"/>
        <v>7.5543086522094658</v>
      </c>
      <c r="AF84" s="10">
        <f t="shared" si="32"/>
        <v>35835102.597303525</v>
      </c>
      <c r="AG84" s="18">
        <f t="shared" si="33"/>
        <v>35835103</v>
      </c>
      <c r="AH84" s="10"/>
      <c r="AI84" s="6">
        <v>33.383456722195</v>
      </c>
      <c r="AJ84" s="10">
        <v>0.56942445641128603</v>
      </c>
      <c r="AK84" s="10">
        <f t="shared" si="34"/>
        <v>1.5047998873908059</v>
      </c>
      <c r="AL84" s="10">
        <f t="shared" si="35"/>
        <v>31.974214741382085</v>
      </c>
      <c r="AM84" s="18">
        <f t="shared" si="36"/>
        <v>0</v>
      </c>
      <c r="AN84" s="10"/>
      <c r="AO84" s="6">
        <v>37.720610567423698</v>
      </c>
      <c r="AP84" s="10">
        <v>0</v>
      </c>
      <c r="AQ84" s="10">
        <f t="shared" si="37"/>
        <v>0.1487505874092106</v>
      </c>
      <c r="AR84" s="10">
        <f t="shared" si="38"/>
        <v>1.4084796850809458</v>
      </c>
      <c r="AS84" s="18">
        <f t="shared" si="39"/>
        <v>0</v>
      </c>
      <c r="AT84" s="10"/>
      <c r="AU84" s="6">
        <v>26.549508943601399</v>
      </c>
      <c r="AV84" s="10">
        <v>6.2829596549127398E-2</v>
      </c>
      <c r="AW84" s="10">
        <f t="shared" si="40"/>
        <v>2.619489307343513</v>
      </c>
      <c r="AX84" s="10">
        <f t="shared" si="41"/>
        <v>416.37946932354691</v>
      </c>
      <c r="AY84" s="18">
        <f t="shared" si="42"/>
        <v>416</v>
      </c>
      <c r="AZ84" s="10"/>
      <c r="BA84" s="6">
        <v>40</v>
      </c>
      <c r="BB84" s="10">
        <v>0</v>
      </c>
      <c r="BC84">
        <f t="shared" si="43"/>
        <v>0.17655571635311126</v>
      </c>
      <c r="BD84">
        <f t="shared" si="44"/>
        <v>1.5016050367763709</v>
      </c>
      <c r="BE84" s="19">
        <f t="shared" si="45"/>
        <v>0</v>
      </c>
    </row>
    <row r="85" spans="1:57" x14ac:dyDescent="0.2">
      <c r="A85" s="20"/>
      <c r="B85" s="3" t="s">
        <v>79</v>
      </c>
      <c r="C85" s="3">
        <v>50</v>
      </c>
      <c r="D85" s="3">
        <v>4</v>
      </c>
      <c r="E85" s="3">
        <v>7</v>
      </c>
      <c r="F85" s="3">
        <v>0</v>
      </c>
      <c r="G85" s="10">
        <f t="shared" si="24"/>
        <v>7.0175438596491224</v>
      </c>
      <c r="H85" s="6">
        <v>1035.8820000000001</v>
      </c>
      <c r="I85" s="9">
        <f t="shared" si="46"/>
        <v>4.826804597434843</v>
      </c>
      <c r="J85" s="9">
        <f t="shared" si="47"/>
        <v>95.173195402565156</v>
      </c>
      <c r="K85" s="3">
        <v>51</v>
      </c>
      <c r="L85" s="6">
        <v>17.357923982004699</v>
      </c>
      <c r="M85" s="10">
        <v>4.7946445082464102E-2</v>
      </c>
      <c r="N85" s="10"/>
      <c r="O85" s="6">
        <v>20.4513980597333</v>
      </c>
      <c r="P85" s="10">
        <v>8.9145653462796307E-2</v>
      </c>
      <c r="Q85" s="10">
        <f t="shared" si="25"/>
        <v>4.1819886134808018</v>
      </c>
      <c r="R85" s="22">
        <v>135</v>
      </c>
      <c r="S85" s="22" t="s">
        <v>140</v>
      </c>
      <c r="T85" s="10">
        <f t="shared" si="26"/>
        <v>15205.076638871011</v>
      </c>
      <c r="U85" s="18">
        <f t="shared" si="27"/>
        <v>15205</v>
      </c>
      <c r="V85" s="10"/>
      <c r="W85" s="6">
        <v>12.8025929147332</v>
      </c>
      <c r="X85" s="10">
        <v>5.2276142865877798E-2</v>
      </c>
      <c r="Y85" s="10">
        <f t="shared" si="28"/>
        <v>8.22477308677861</v>
      </c>
      <c r="Z85" s="10">
        <f t="shared" si="29"/>
        <v>167792709.39565945</v>
      </c>
      <c r="AA85" s="18">
        <f t="shared" si="30"/>
        <v>167792709</v>
      </c>
      <c r="AB85" s="10"/>
      <c r="AC85" s="6">
        <v>24.773239554659401</v>
      </c>
      <c r="AD85" s="10">
        <v>2.8151861690872502E-3</v>
      </c>
      <c r="AE85" s="10">
        <f t="shared" si="31"/>
        <v>4.6806209574077045</v>
      </c>
      <c r="AF85" s="10">
        <f t="shared" si="32"/>
        <v>47931.493058514978</v>
      </c>
      <c r="AG85" s="18">
        <f t="shared" si="33"/>
        <v>47931</v>
      </c>
      <c r="AH85" s="10"/>
      <c r="AI85" s="6">
        <v>34.294028383538098</v>
      </c>
      <c r="AJ85" s="10">
        <v>1.88953540296136</v>
      </c>
      <c r="AK85" s="10">
        <f t="shared" si="34"/>
        <v>1.2498520597104672</v>
      </c>
      <c r="AL85" s="10">
        <f t="shared" si="35"/>
        <v>17.776737510252275</v>
      </c>
      <c r="AM85" s="18">
        <f t="shared" si="36"/>
        <v>0</v>
      </c>
      <c r="AN85" s="10"/>
      <c r="AO85" s="6">
        <v>40</v>
      </c>
      <c r="AP85" s="10">
        <v>0</v>
      </c>
      <c r="AQ85" s="10">
        <f t="shared" si="37"/>
        <v>-0.54407294832826725</v>
      </c>
      <c r="AR85" s="10">
        <f t="shared" si="38"/>
        <v>0.28571105949632353</v>
      </c>
      <c r="AS85" s="18">
        <f t="shared" si="39"/>
        <v>0</v>
      </c>
      <c r="AT85" s="10"/>
      <c r="AU85" s="6">
        <v>32.901987011446401</v>
      </c>
      <c r="AV85" s="10">
        <v>1.75982312402414</v>
      </c>
      <c r="AW85" s="10">
        <f t="shared" si="40"/>
        <v>0.67564656932484646</v>
      </c>
      <c r="AX85" s="10">
        <f t="shared" si="41"/>
        <v>4.738562021361747</v>
      </c>
      <c r="AY85" s="18">
        <f t="shared" si="42"/>
        <v>0</v>
      </c>
      <c r="AZ85" s="10"/>
      <c r="BA85" s="6">
        <v>33.936017765840198</v>
      </c>
      <c r="BB85" s="10">
        <v>0.22956219170033701</v>
      </c>
      <c r="BC85">
        <f t="shared" si="43"/>
        <v>1.9316880561967587</v>
      </c>
      <c r="BD85">
        <f t="shared" si="44"/>
        <v>85.445275852316215</v>
      </c>
      <c r="BE85" s="19">
        <f t="shared" si="45"/>
        <v>0</v>
      </c>
    </row>
    <row r="86" spans="1:57" x14ac:dyDescent="0.2">
      <c r="A86" s="20"/>
      <c r="B86" s="3" t="s">
        <v>61</v>
      </c>
      <c r="C86" s="3">
        <v>50</v>
      </c>
      <c r="D86" s="3">
        <v>0</v>
      </c>
      <c r="E86" s="3">
        <v>0</v>
      </c>
      <c r="F86" s="3">
        <v>0</v>
      </c>
      <c r="G86" s="10">
        <f t="shared" si="24"/>
        <v>0</v>
      </c>
      <c r="H86" s="6">
        <v>1886.681</v>
      </c>
      <c r="I86" s="9">
        <f t="shared" si="46"/>
        <v>2.6501565447470981</v>
      </c>
      <c r="J86" s="9">
        <f t="shared" si="47"/>
        <v>97.349843455252909</v>
      </c>
      <c r="K86" s="3">
        <v>50.5</v>
      </c>
      <c r="L86" s="6">
        <v>17.030448419764198</v>
      </c>
      <c r="M86" s="10">
        <v>0.13876653303345701</v>
      </c>
      <c r="N86" s="10"/>
      <c r="O86" s="6">
        <v>11.1166940346621</v>
      </c>
      <c r="P86" s="10">
        <v>0.22505457857064501</v>
      </c>
      <c r="Q86" s="10">
        <f t="shared" si="25"/>
        <v>6.6053910966894005</v>
      </c>
      <c r="R86" s="22">
        <v>106</v>
      </c>
      <c r="S86" s="22" t="s">
        <v>141</v>
      </c>
      <c r="T86" s="10">
        <f t="shared" si="26"/>
        <v>4030798.5781122628</v>
      </c>
      <c r="U86" s="18">
        <f t="shared" si="27"/>
        <v>4030799</v>
      </c>
      <c r="V86" s="10"/>
      <c r="W86" s="6">
        <v>10.8228628000952</v>
      </c>
      <c r="X86" s="10">
        <v>0.228682682802369</v>
      </c>
      <c r="Y86" s="10">
        <f t="shared" si="28"/>
        <v>8.7967345216839909</v>
      </c>
      <c r="Z86" s="10">
        <f t="shared" si="29"/>
        <v>626230941.18058157</v>
      </c>
      <c r="AA86" s="18">
        <f t="shared" si="30"/>
        <v>626230941</v>
      </c>
      <c r="AB86" s="10"/>
      <c r="AC86" s="6">
        <v>16.401240154769599</v>
      </c>
      <c r="AD86" s="10">
        <v>2.63264643009937E-3</v>
      </c>
      <c r="AE86" s="10">
        <f t="shared" si="31"/>
        <v>7.2485613904761674</v>
      </c>
      <c r="AF86" s="10">
        <f t="shared" si="32"/>
        <v>17723985.680096734</v>
      </c>
      <c r="AG86" s="18">
        <f t="shared" si="33"/>
        <v>17723986</v>
      </c>
      <c r="AH86" s="10"/>
      <c r="AI86" s="6">
        <v>34.152335518365</v>
      </c>
      <c r="AJ86" s="10">
        <v>0.88151642158343602</v>
      </c>
      <c r="AK86" s="10">
        <f t="shared" si="34"/>
        <v>1.2895241576982313</v>
      </c>
      <c r="AL86" s="10">
        <f t="shared" si="35"/>
        <v>19.477093885674645</v>
      </c>
      <c r="AM86" s="18">
        <f t="shared" si="36"/>
        <v>0</v>
      </c>
      <c r="AN86" s="10"/>
      <c r="AO86" s="6">
        <v>29.049684178709501</v>
      </c>
      <c r="AP86" s="10">
        <v>0.15508461815094299</v>
      </c>
      <c r="AQ86" s="10">
        <f t="shared" si="37"/>
        <v>2.7842905231886017</v>
      </c>
      <c r="AR86" s="10">
        <f t="shared" si="38"/>
        <v>608.54195194179965</v>
      </c>
      <c r="AS86" s="18">
        <f t="shared" si="39"/>
        <v>609</v>
      </c>
      <c r="AT86" s="10"/>
      <c r="AU86" s="6">
        <v>30.518747499905501</v>
      </c>
      <c r="AV86" s="10">
        <v>0.85486490231745704</v>
      </c>
      <c r="AW86" s="10">
        <f t="shared" si="40"/>
        <v>1.4049120257327106</v>
      </c>
      <c r="AX86" s="10">
        <f t="shared" si="41"/>
        <v>25.40458037319009</v>
      </c>
      <c r="AY86" s="18">
        <f t="shared" si="42"/>
        <v>25</v>
      </c>
      <c r="AZ86" s="10"/>
      <c r="BA86" s="6">
        <v>40</v>
      </c>
      <c r="BB86" s="10">
        <v>0</v>
      </c>
      <c r="BC86">
        <f t="shared" si="43"/>
        <v>0.17655571635311126</v>
      </c>
      <c r="BD86">
        <f t="shared" si="44"/>
        <v>1.5016050367763709</v>
      </c>
      <c r="BE86" s="19">
        <f t="shared" si="45"/>
        <v>0</v>
      </c>
    </row>
    <row r="87" spans="1:57" x14ac:dyDescent="0.2">
      <c r="A87" s="20"/>
      <c r="B87" s="3" t="s">
        <v>59</v>
      </c>
      <c r="C87" s="3">
        <v>49</v>
      </c>
      <c r="D87" s="3">
        <v>0</v>
      </c>
      <c r="E87" s="3">
        <v>0</v>
      </c>
      <c r="F87" s="3">
        <v>0</v>
      </c>
      <c r="G87" s="10">
        <f t="shared" si="24"/>
        <v>0</v>
      </c>
      <c r="H87" s="6">
        <v>1377.527</v>
      </c>
      <c r="I87" s="9">
        <f t="shared" si="46"/>
        <v>3.629692920719521</v>
      </c>
      <c r="J87" s="9">
        <f t="shared" si="47"/>
        <v>96.370307079280479</v>
      </c>
      <c r="K87" s="3">
        <v>50.9</v>
      </c>
      <c r="L87" s="6">
        <v>17.3137587096722</v>
      </c>
      <c r="M87" s="10">
        <v>9.1665187741767198E-2</v>
      </c>
      <c r="N87" s="10"/>
      <c r="O87" s="6">
        <v>21.099676784153601</v>
      </c>
      <c r="P87" s="10">
        <v>0.16977159558268301</v>
      </c>
      <c r="Q87" s="10">
        <f t="shared" si="25"/>
        <v>4.013687586865287</v>
      </c>
      <c r="R87" s="22">
        <v>175</v>
      </c>
      <c r="S87" s="22" t="s">
        <v>141</v>
      </c>
      <c r="T87" s="10">
        <f t="shared" si="26"/>
        <v>10320.18747911293</v>
      </c>
      <c r="U87" s="18">
        <f t="shared" si="27"/>
        <v>10320</v>
      </c>
      <c r="V87" s="10"/>
      <c r="W87" s="6">
        <v>17.845932712222101</v>
      </c>
      <c r="X87" s="10">
        <v>0.26099168620748198</v>
      </c>
      <c r="Y87" s="10">
        <f t="shared" si="28"/>
        <v>6.7677078807898479</v>
      </c>
      <c r="Z87" s="10">
        <f t="shared" si="29"/>
        <v>5857440.4335164903</v>
      </c>
      <c r="AA87" s="18">
        <f t="shared" si="30"/>
        <v>5857440</v>
      </c>
      <c r="AB87" s="10"/>
      <c r="AC87" s="6">
        <v>19.487970254740901</v>
      </c>
      <c r="AD87" s="10">
        <v>0.10574213040309199</v>
      </c>
      <c r="AE87" s="10">
        <f t="shared" si="31"/>
        <v>6.3017697519351881</v>
      </c>
      <c r="AF87" s="10">
        <f t="shared" si="32"/>
        <v>2003409.6065803624</v>
      </c>
      <c r="AG87" s="18">
        <f t="shared" si="33"/>
        <v>2003410</v>
      </c>
      <c r="AH87" s="10"/>
      <c r="AI87" s="6">
        <v>31.973722689754702</v>
      </c>
      <c r="AJ87" s="10">
        <v>0.67862521186542402</v>
      </c>
      <c r="AK87" s="10">
        <f t="shared" si="34"/>
        <v>1.8995064705580975</v>
      </c>
      <c r="AL87" s="10">
        <f t="shared" si="35"/>
        <v>79.342607795262381</v>
      </c>
      <c r="AM87" s="18">
        <f t="shared" si="36"/>
        <v>79</v>
      </c>
      <c r="AN87" s="10"/>
      <c r="AO87" s="6">
        <v>32.970030988976198</v>
      </c>
      <c r="AP87" s="10">
        <v>7.4559282474891894E-2</v>
      </c>
      <c r="AQ87" s="10">
        <f t="shared" si="37"/>
        <v>1.5926957480315509</v>
      </c>
      <c r="AR87" s="10">
        <f t="shared" si="38"/>
        <v>39.146753215906664</v>
      </c>
      <c r="AS87" s="18">
        <f t="shared" si="39"/>
        <v>0</v>
      </c>
      <c r="AT87" s="10"/>
      <c r="AU87" s="6">
        <v>33.707534537565799</v>
      </c>
      <c r="AV87" s="10">
        <v>0</v>
      </c>
      <c r="AW87" s="10">
        <f t="shared" si="40"/>
        <v>0.42915099829687903</v>
      </c>
      <c r="AX87" s="10">
        <f t="shared" si="41"/>
        <v>2.6862782658042095</v>
      </c>
      <c r="AY87" s="18">
        <f t="shared" si="42"/>
        <v>0</v>
      </c>
      <c r="AZ87" s="10"/>
      <c r="BA87" s="6">
        <v>34.297531474916902</v>
      </c>
      <c r="BB87" s="10">
        <v>0</v>
      </c>
      <c r="BC87">
        <f t="shared" si="43"/>
        <v>1.8270531186926477</v>
      </c>
      <c r="BD87">
        <f t="shared" si="44"/>
        <v>67.151098061942591</v>
      </c>
      <c r="BE87" s="19">
        <f t="shared" si="45"/>
        <v>0</v>
      </c>
    </row>
    <row r="88" spans="1:57" x14ac:dyDescent="0.2">
      <c r="A88" s="20"/>
      <c r="B88" s="3" t="s">
        <v>51</v>
      </c>
      <c r="C88" s="3">
        <v>50</v>
      </c>
      <c r="D88" s="3">
        <v>1</v>
      </c>
      <c r="E88" s="3">
        <v>3</v>
      </c>
      <c r="F88" s="3">
        <v>0</v>
      </c>
      <c r="G88" s="10">
        <f t="shared" si="24"/>
        <v>1.8867924528301887</v>
      </c>
      <c r="H88" s="6">
        <v>721.65899999999999</v>
      </c>
      <c r="I88" s="9">
        <f t="shared" si="46"/>
        <v>6.9284800716127704</v>
      </c>
      <c r="J88" s="9">
        <f t="shared" si="47"/>
        <v>93.071519928387232</v>
      </c>
      <c r="K88" s="3">
        <v>49</v>
      </c>
      <c r="L88" s="6">
        <v>17.100145464370598</v>
      </c>
      <c r="M88" s="10">
        <v>0.26474636610788899</v>
      </c>
      <c r="N88" s="10"/>
      <c r="O88" s="6">
        <v>22.9731923234141</v>
      </c>
      <c r="P88" s="10">
        <v>9.0339459751083498E-2</v>
      </c>
      <c r="Q88" s="10">
        <f t="shared" si="25"/>
        <v>3.5273002093994918</v>
      </c>
      <c r="R88" s="22">
        <v>88</v>
      </c>
      <c r="S88" s="22" t="s">
        <v>141</v>
      </c>
      <c r="T88" s="10">
        <f t="shared" si="26"/>
        <v>3367.4426600233892</v>
      </c>
      <c r="U88" s="18">
        <f t="shared" si="27"/>
        <v>3367</v>
      </c>
      <c r="V88" s="10"/>
      <c r="W88" s="6">
        <v>18.323808443064902</v>
      </c>
      <c r="X88" s="10">
        <v>3.6256038091907602E-3</v>
      </c>
      <c r="Y88" s="10">
        <f t="shared" si="28"/>
        <v>6.6296453809074913</v>
      </c>
      <c r="Z88" s="10">
        <f t="shared" si="29"/>
        <v>4262313.4145978289</v>
      </c>
      <c r="AA88" s="18">
        <f t="shared" si="30"/>
        <v>4262313</v>
      </c>
      <c r="AB88" s="10"/>
      <c r="AC88" s="6">
        <v>14.5234533753758</v>
      </c>
      <c r="AD88" s="10">
        <v>0.100450447456919</v>
      </c>
      <c r="AE88" s="10">
        <f t="shared" si="31"/>
        <v>7.8245342692547073</v>
      </c>
      <c r="AF88" s="10">
        <f t="shared" si="32"/>
        <v>66762757.99595359</v>
      </c>
      <c r="AG88" s="18">
        <f t="shared" si="33"/>
        <v>66762758</v>
      </c>
      <c r="AH88" s="10"/>
      <c r="AI88" s="6">
        <v>33.760959813710002</v>
      </c>
      <c r="AJ88" s="10">
        <v>0.25681640955076102</v>
      </c>
      <c r="AK88" s="10">
        <f t="shared" si="34"/>
        <v>1.3991040951646321</v>
      </c>
      <c r="AL88" s="10">
        <f t="shared" si="35"/>
        <v>25.067100092765831</v>
      </c>
      <c r="AM88" s="18">
        <f t="shared" si="36"/>
        <v>0</v>
      </c>
      <c r="AN88" s="10"/>
      <c r="AO88" s="6">
        <v>39.138966483158299</v>
      </c>
      <c r="AP88" s="10">
        <v>0</v>
      </c>
      <c r="AQ88" s="10">
        <f t="shared" si="37"/>
        <v>-0.28236063317881405</v>
      </c>
      <c r="AR88" s="10">
        <f t="shared" si="38"/>
        <v>0.52196257722676442</v>
      </c>
      <c r="AS88" s="18">
        <f t="shared" si="39"/>
        <v>0</v>
      </c>
      <c r="AT88" s="10"/>
      <c r="AU88" s="6">
        <v>30.677247730900799</v>
      </c>
      <c r="AV88" s="10">
        <v>4.9325758356938601E-2</v>
      </c>
      <c r="AW88" s="10">
        <f t="shared" si="40"/>
        <v>1.3564113430536111</v>
      </c>
      <c r="AX88" s="10">
        <f t="shared" si="41"/>
        <v>22.720157782548906</v>
      </c>
      <c r="AY88" s="18">
        <f t="shared" si="42"/>
        <v>23</v>
      </c>
      <c r="AZ88" s="10"/>
      <c r="BA88" s="6">
        <v>34.3960277626758</v>
      </c>
      <c r="BB88" s="10">
        <v>0</v>
      </c>
      <c r="BC88">
        <f t="shared" si="43"/>
        <v>1.7985447864903616</v>
      </c>
      <c r="BD88">
        <f t="shared" si="44"/>
        <v>62.884670040487791</v>
      </c>
      <c r="BE88" s="19">
        <f t="shared" si="45"/>
        <v>0</v>
      </c>
    </row>
    <row r="89" spans="1:57" x14ac:dyDescent="0.2">
      <c r="A89" s="20"/>
      <c r="B89" s="3" t="s">
        <v>69</v>
      </c>
      <c r="C89" s="3">
        <v>50</v>
      </c>
      <c r="D89" s="3">
        <v>1</v>
      </c>
      <c r="E89" s="3">
        <v>13</v>
      </c>
      <c r="F89" s="3">
        <v>0</v>
      </c>
      <c r="G89" s="10">
        <f t="shared" si="24"/>
        <v>1.5873015873015872</v>
      </c>
      <c r="H89" s="6">
        <v>1660.3230000000001</v>
      </c>
      <c r="I89" s="9">
        <f t="shared" si="46"/>
        <v>3.0114622275304264</v>
      </c>
      <c r="J89" s="9">
        <f t="shared" si="47"/>
        <v>96.98853777246957</v>
      </c>
      <c r="K89" s="3">
        <v>50.9</v>
      </c>
      <c r="L89" s="6">
        <v>17.082544080113099</v>
      </c>
      <c r="M89" s="10">
        <v>0.25907214709813697</v>
      </c>
      <c r="N89" s="10"/>
      <c r="O89" s="6">
        <v>14.337514746536501</v>
      </c>
      <c r="P89" s="10">
        <v>0.17131664926712101</v>
      </c>
      <c r="Q89" s="10">
        <f t="shared" si="25"/>
        <v>5.7692269408508796</v>
      </c>
      <c r="R89" s="22">
        <v>91</v>
      </c>
      <c r="S89" s="22" t="s">
        <v>141</v>
      </c>
      <c r="T89" s="10">
        <f t="shared" si="26"/>
        <v>587796.42567896331</v>
      </c>
      <c r="U89" s="18">
        <f t="shared" si="27"/>
        <v>587796</v>
      </c>
      <c r="V89" s="10"/>
      <c r="W89" s="6">
        <v>12.685345839519901</v>
      </c>
      <c r="X89" s="10">
        <v>3.27292465178117E-2</v>
      </c>
      <c r="Y89" s="10">
        <f t="shared" si="28"/>
        <v>8.2586467975847508</v>
      </c>
      <c r="Z89" s="10">
        <f t="shared" si="29"/>
        <v>181403974.29556593</v>
      </c>
      <c r="AA89" s="18">
        <f t="shared" si="30"/>
        <v>181403974</v>
      </c>
      <c r="AB89" s="10"/>
      <c r="AC89" s="6">
        <v>20.710811587722201</v>
      </c>
      <c r="AD89" s="10">
        <v>6.6562255480025895E-2</v>
      </c>
      <c r="AE89" s="10">
        <f t="shared" si="31"/>
        <v>5.9266880597134524</v>
      </c>
      <c r="AF89" s="10">
        <f t="shared" si="32"/>
        <v>844671.92551594926</v>
      </c>
      <c r="AG89" s="18">
        <f t="shared" si="33"/>
        <v>844672</v>
      </c>
      <c r="AH89" s="10"/>
      <c r="AI89" s="6">
        <v>32.362700355482097</v>
      </c>
      <c r="AJ89" s="10">
        <v>1.9173959906317699</v>
      </c>
      <c r="AK89" s="10">
        <f t="shared" si="34"/>
        <v>1.7905979517633288</v>
      </c>
      <c r="AL89" s="10">
        <f t="shared" si="35"/>
        <v>61.744453602767422</v>
      </c>
      <c r="AM89" s="18">
        <f t="shared" si="36"/>
        <v>0</v>
      </c>
      <c r="AN89" s="10"/>
      <c r="AO89" s="6">
        <v>38.776106385069497</v>
      </c>
      <c r="AP89" s="10">
        <v>0</v>
      </c>
      <c r="AQ89" s="10">
        <f t="shared" si="37"/>
        <v>-0.1720688100515185</v>
      </c>
      <c r="AR89" s="10">
        <f t="shared" si="38"/>
        <v>0.67287003763728226</v>
      </c>
      <c r="AS89" s="18">
        <f t="shared" si="39"/>
        <v>0</v>
      </c>
      <c r="AT89" s="10"/>
      <c r="AU89" s="6">
        <v>25.90810923766</v>
      </c>
      <c r="AV89" s="10">
        <v>0.46181137942168798</v>
      </c>
      <c r="AW89" s="10">
        <f t="shared" si="40"/>
        <v>2.8157560472276622</v>
      </c>
      <c r="AX89" s="10">
        <f t="shared" si="41"/>
        <v>654.26855377506263</v>
      </c>
      <c r="AY89" s="18">
        <f t="shared" si="42"/>
        <v>654</v>
      </c>
      <c r="AZ89" s="10"/>
      <c r="BA89" s="6">
        <v>38.150728182837398</v>
      </c>
      <c r="BB89" s="10">
        <v>0</v>
      </c>
      <c r="BC89">
        <f t="shared" si="43"/>
        <v>0.71180081538714957</v>
      </c>
      <c r="BD89">
        <f t="shared" si="44"/>
        <v>5.1499239454430228</v>
      </c>
      <c r="BE89" s="19">
        <f t="shared" si="45"/>
        <v>0</v>
      </c>
    </row>
    <row r="90" spans="1:57" x14ac:dyDescent="0.2">
      <c r="A90" s="21">
        <v>2</v>
      </c>
      <c r="B90" s="3" t="s">
        <v>75</v>
      </c>
      <c r="C90" s="3">
        <v>50</v>
      </c>
      <c r="D90" s="3">
        <v>0</v>
      </c>
      <c r="E90" s="3">
        <v>16</v>
      </c>
      <c r="F90" s="3">
        <v>0</v>
      </c>
      <c r="G90" s="10">
        <f t="shared" si="24"/>
        <v>0</v>
      </c>
      <c r="H90" s="6">
        <v>1451.348</v>
      </c>
      <c r="I90" s="9">
        <f t="shared" si="46"/>
        <v>3.4450731320124466</v>
      </c>
      <c r="J90" s="9">
        <f t="shared" si="47"/>
        <v>96.554926867987547</v>
      </c>
      <c r="K90" s="3">
        <v>50.6</v>
      </c>
      <c r="L90" s="6">
        <v>18.840941836446301</v>
      </c>
      <c r="M90" s="10">
        <v>0.40470981730306999</v>
      </c>
      <c r="N90" s="10"/>
      <c r="O90" s="6">
        <v>24.941071588086501</v>
      </c>
      <c r="P90" s="10">
        <v>5.7694453768430201E-3</v>
      </c>
      <c r="Q90" s="10">
        <f t="shared" si="25"/>
        <v>3.0164148632917525</v>
      </c>
      <c r="R90" s="22">
        <v>154</v>
      </c>
      <c r="S90" s="22" t="s">
        <v>140</v>
      </c>
      <c r="T90" s="10">
        <f t="shared" si="26"/>
        <v>1038.5199967022404</v>
      </c>
      <c r="U90" s="18">
        <f t="shared" si="27"/>
        <v>1039</v>
      </c>
      <c r="V90" s="10"/>
      <c r="W90" s="6">
        <v>16.812825104136799</v>
      </c>
      <c r="X90" s="10">
        <v>0.110863498464477</v>
      </c>
      <c r="Y90" s="10">
        <f t="shared" si="28"/>
        <v>7.0661817513255718</v>
      </c>
      <c r="Z90" s="10">
        <f t="shared" si="29"/>
        <v>11646133.156578863</v>
      </c>
      <c r="AA90" s="18">
        <f t="shared" si="30"/>
        <v>11646133</v>
      </c>
      <c r="AB90" s="10"/>
      <c r="AC90" s="6">
        <v>26.455507489578402</v>
      </c>
      <c r="AD90" s="10">
        <v>0.247113982914688</v>
      </c>
      <c r="AE90" s="10">
        <f t="shared" si="31"/>
        <v>4.1646195050676642</v>
      </c>
      <c r="AF90" s="10">
        <f t="shared" si="32"/>
        <v>14608.96689938212</v>
      </c>
      <c r="AG90" s="18">
        <f t="shared" si="33"/>
        <v>14609</v>
      </c>
      <c r="AH90" s="10"/>
      <c r="AI90" s="6">
        <v>31.633646816428499</v>
      </c>
      <c r="AJ90" s="10">
        <v>0.19060269974019201</v>
      </c>
      <c r="AK90" s="10">
        <f t="shared" si="34"/>
        <v>1.9947231446890759</v>
      </c>
      <c r="AL90" s="10">
        <f t="shared" si="35"/>
        <v>98.79231097752718</v>
      </c>
      <c r="AM90" s="18">
        <f t="shared" si="36"/>
        <v>99</v>
      </c>
      <c r="AN90" s="10"/>
      <c r="AO90" s="6">
        <v>40</v>
      </c>
      <c r="AP90" s="10">
        <v>0</v>
      </c>
      <c r="AQ90" s="10">
        <f t="shared" si="37"/>
        <v>-0.54407294832826725</v>
      </c>
      <c r="AR90" s="10">
        <f t="shared" si="38"/>
        <v>0.28571105949632353</v>
      </c>
      <c r="AS90" s="18">
        <f t="shared" si="39"/>
        <v>0</v>
      </c>
      <c r="AT90" s="10"/>
      <c r="AU90" s="6">
        <v>27.626347833373099</v>
      </c>
      <c r="AV90" s="10">
        <v>0.112032175608764</v>
      </c>
      <c r="AW90" s="10">
        <f t="shared" si="40"/>
        <v>2.2899792431538861</v>
      </c>
      <c r="AX90" s="10">
        <f t="shared" si="41"/>
        <v>194.97514103236355</v>
      </c>
      <c r="AY90" s="18">
        <f t="shared" si="42"/>
        <v>195</v>
      </c>
      <c r="AZ90" s="10"/>
      <c r="BA90" s="6">
        <v>40</v>
      </c>
      <c r="BB90" s="10">
        <v>0</v>
      </c>
      <c r="BC90">
        <f t="shared" si="43"/>
        <v>0.17655571635311126</v>
      </c>
      <c r="BD90">
        <f t="shared" si="44"/>
        <v>1.5016050367763709</v>
      </c>
      <c r="BE90" s="19">
        <f t="shared" si="45"/>
        <v>0</v>
      </c>
    </row>
    <row r="91" spans="1:57" x14ac:dyDescent="0.2">
      <c r="A91" s="21"/>
      <c r="B91" s="3" t="s">
        <v>60</v>
      </c>
      <c r="C91" s="3">
        <v>50</v>
      </c>
      <c r="D91" s="3">
        <v>0</v>
      </c>
      <c r="E91" s="3">
        <v>6</v>
      </c>
      <c r="F91" s="3">
        <v>1</v>
      </c>
      <c r="G91" s="10">
        <f t="shared" si="24"/>
        <v>1.7857142857142858</v>
      </c>
      <c r="H91" s="6">
        <v>2030.356</v>
      </c>
      <c r="I91" s="9">
        <f t="shared" si="46"/>
        <v>2.4626223184505576</v>
      </c>
      <c r="J91" s="9">
        <f t="shared" si="47"/>
        <v>97.537377681549444</v>
      </c>
      <c r="K91" s="3">
        <v>50.7</v>
      </c>
      <c r="L91" s="6">
        <v>18.520453483134101</v>
      </c>
      <c r="M91" s="10">
        <v>0.22351424689548499</v>
      </c>
      <c r="N91" s="10"/>
      <c r="O91" s="6">
        <v>30.783917541027002</v>
      </c>
      <c r="P91" s="10">
        <v>0.47380465964852497</v>
      </c>
      <c r="Q91" s="10">
        <f t="shared" si="25"/>
        <v>1.4995411248923909</v>
      </c>
      <c r="R91" s="22">
        <v>167</v>
      </c>
      <c r="S91" s="22" t="s">
        <v>140</v>
      </c>
      <c r="T91" s="10">
        <f t="shared" si="26"/>
        <v>31.589381653748973</v>
      </c>
      <c r="U91" s="18">
        <f t="shared" si="27"/>
        <v>32</v>
      </c>
      <c r="V91" s="10"/>
      <c r="W91" s="6">
        <v>16.375996995076999</v>
      </c>
      <c r="X91" s="10">
        <v>0.48579684060399703</v>
      </c>
      <c r="Y91" s="10">
        <f t="shared" si="28"/>
        <v>7.1923852324048774</v>
      </c>
      <c r="Z91" s="10">
        <f t="shared" si="29"/>
        <v>15573464.327262204</v>
      </c>
      <c r="AA91" s="18">
        <f t="shared" si="30"/>
        <v>15573464</v>
      </c>
      <c r="AB91" s="10"/>
      <c r="AC91" s="6">
        <v>18.217972961745801</v>
      </c>
      <c r="AD91" s="10">
        <v>2.1582108633706801E-2</v>
      </c>
      <c r="AE91" s="10">
        <f t="shared" si="31"/>
        <v>6.6913155751960609</v>
      </c>
      <c r="AF91" s="10">
        <f t="shared" si="32"/>
        <v>4912647.1846627546</v>
      </c>
      <c r="AG91" s="18">
        <f t="shared" si="33"/>
        <v>4912647</v>
      </c>
      <c r="AH91" s="10"/>
      <c r="AI91" s="6">
        <v>32.451273014540398</v>
      </c>
      <c r="AJ91" s="10">
        <v>0.38330662862926301</v>
      </c>
      <c r="AK91" s="10">
        <f t="shared" si="34"/>
        <v>1.7657987975864051</v>
      </c>
      <c r="AL91" s="10">
        <f t="shared" si="35"/>
        <v>58.317486511670744</v>
      </c>
      <c r="AM91" s="18">
        <f t="shared" si="36"/>
        <v>0</v>
      </c>
      <c r="AN91" s="10"/>
      <c r="AO91" s="6">
        <v>30.584871586876901</v>
      </c>
      <c r="AP91" s="10">
        <v>0.31399946645787202</v>
      </c>
      <c r="AQ91" s="10">
        <f t="shared" si="37"/>
        <v>2.3176682106757145</v>
      </c>
      <c r="AR91" s="10">
        <f t="shared" si="38"/>
        <v>207.81084614283435</v>
      </c>
      <c r="AS91" s="18">
        <f t="shared" si="39"/>
        <v>208</v>
      </c>
      <c r="AT91" s="10"/>
      <c r="AU91" s="6">
        <v>30.9158203627542</v>
      </c>
      <c r="AV91" s="10">
        <v>0.98846914073931202</v>
      </c>
      <c r="AW91" s="10">
        <f t="shared" si="40"/>
        <v>1.2834087017276008</v>
      </c>
      <c r="AX91" s="10">
        <f t="shared" si="41"/>
        <v>19.20475193098104</v>
      </c>
      <c r="AY91" s="18">
        <f t="shared" si="42"/>
        <v>19</v>
      </c>
      <c r="AZ91" s="10"/>
      <c r="BA91" s="6">
        <v>40</v>
      </c>
      <c r="BB91" s="10">
        <v>0</v>
      </c>
      <c r="BC91">
        <f t="shared" si="43"/>
        <v>0.17655571635311126</v>
      </c>
      <c r="BD91">
        <f t="shared" si="44"/>
        <v>1.5016050367763709</v>
      </c>
      <c r="BE91" s="19">
        <f t="shared" si="45"/>
        <v>0</v>
      </c>
    </row>
    <row r="92" spans="1:57" x14ac:dyDescent="0.2">
      <c r="A92" s="21"/>
      <c r="B92" s="3" t="s">
        <v>72</v>
      </c>
      <c r="C92" s="3">
        <v>50</v>
      </c>
      <c r="D92" s="3">
        <v>1</v>
      </c>
      <c r="E92" s="3">
        <v>2</v>
      </c>
      <c r="F92" s="3">
        <v>0</v>
      </c>
      <c r="G92" s="10">
        <f t="shared" si="24"/>
        <v>1.9230769230769231</v>
      </c>
      <c r="H92" s="6">
        <v>979.19500000000005</v>
      </c>
      <c r="I92" s="9">
        <f t="shared" si="46"/>
        <v>5.1062352238318205</v>
      </c>
      <c r="J92" s="9">
        <f t="shared" si="47"/>
        <v>94.893764776168183</v>
      </c>
      <c r="K92" s="3">
        <v>49.4</v>
      </c>
      <c r="L92" s="6">
        <v>17.9104894717963</v>
      </c>
      <c r="M92" s="10">
        <v>0.103191620655198</v>
      </c>
      <c r="N92" s="10"/>
      <c r="O92" s="6">
        <v>11.8736471624786</v>
      </c>
      <c r="P92" s="10">
        <v>0.137761019260666</v>
      </c>
      <c r="Q92" s="10">
        <f t="shared" si="25"/>
        <v>6.4088768757032639</v>
      </c>
      <c r="R92" s="22">
        <v>86</v>
      </c>
      <c r="S92" s="22" t="s">
        <v>141</v>
      </c>
      <c r="T92" s="10">
        <f t="shared" si="26"/>
        <v>2563757.0976487994</v>
      </c>
      <c r="U92" s="18">
        <f t="shared" si="27"/>
        <v>2563757</v>
      </c>
      <c r="V92" s="10"/>
      <c r="W92" s="6">
        <v>10.764068705093401</v>
      </c>
      <c r="X92" s="10">
        <v>0.22529874881209699</v>
      </c>
      <c r="Y92" s="10">
        <f t="shared" si="28"/>
        <v>8.8137206526179757</v>
      </c>
      <c r="Z92" s="10">
        <f t="shared" si="29"/>
        <v>651209387.68826663</v>
      </c>
      <c r="AA92" s="18">
        <f t="shared" si="30"/>
        <v>651209388</v>
      </c>
      <c r="AB92" s="10"/>
      <c r="AC92" s="6">
        <v>13.3364752002469</v>
      </c>
      <c r="AD92" s="10">
        <v>0.34874553021785398</v>
      </c>
      <c r="AE92" s="10">
        <f t="shared" si="31"/>
        <v>8.1886156676747124</v>
      </c>
      <c r="AF92" s="10">
        <f t="shared" si="32"/>
        <v>154388755.93458715</v>
      </c>
      <c r="AG92" s="18">
        <f t="shared" si="33"/>
        <v>154388756</v>
      </c>
      <c r="AH92" s="10"/>
      <c r="AI92" s="6">
        <v>31.8344142703735</v>
      </c>
      <c r="AJ92" s="10">
        <v>0.13241701455785801</v>
      </c>
      <c r="AK92" s="10">
        <f t="shared" si="34"/>
        <v>1.9385109557695437</v>
      </c>
      <c r="AL92" s="10">
        <f t="shared" si="35"/>
        <v>86.798247325559473</v>
      </c>
      <c r="AM92" s="18">
        <f t="shared" si="36"/>
        <v>87</v>
      </c>
      <c r="AN92" s="10"/>
      <c r="AO92" s="6">
        <v>34.2276100419081</v>
      </c>
      <c r="AP92" s="10">
        <v>0.45490598150548001</v>
      </c>
      <c r="AQ92" s="10">
        <f t="shared" si="37"/>
        <v>1.2104528747999697</v>
      </c>
      <c r="AR92" s="10">
        <f t="shared" si="38"/>
        <v>16.23502175055367</v>
      </c>
      <c r="AS92" s="18">
        <f t="shared" si="39"/>
        <v>0</v>
      </c>
      <c r="AT92" s="10"/>
      <c r="AU92" s="6">
        <v>28.0517938051516</v>
      </c>
      <c r="AV92" s="10">
        <v>0.263278541975415</v>
      </c>
      <c r="AW92" s="10">
        <f t="shared" si="40"/>
        <v>2.159793817273072</v>
      </c>
      <c r="AX92" s="10">
        <f t="shared" si="41"/>
        <v>144.47537063517257</v>
      </c>
      <c r="AY92" s="18">
        <f t="shared" si="42"/>
        <v>144</v>
      </c>
      <c r="AZ92" s="10"/>
      <c r="BA92" s="6">
        <v>40</v>
      </c>
      <c r="BB92" s="10">
        <v>0</v>
      </c>
      <c r="BC92">
        <f t="shared" si="43"/>
        <v>0.17655571635311126</v>
      </c>
      <c r="BD92">
        <f t="shared" si="44"/>
        <v>1.5016050367763709</v>
      </c>
      <c r="BE92" s="19">
        <f t="shared" si="45"/>
        <v>0</v>
      </c>
    </row>
    <row r="93" spans="1:57" x14ac:dyDescent="0.2">
      <c r="A93" s="21"/>
      <c r="B93" s="3" t="s">
        <v>58</v>
      </c>
      <c r="C93" s="3">
        <v>50</v>
      </c>
      <c r="D93" s="3">
        <v>0</v>
      </c>
      <c r="E93" s="3">
        <v>4</v>
      </c>
      <c r="F93" s="3">
        <v>1</v>
      </c>
      <c r="G93" s="10">
        <f t="shared" si="24"/>
        <v>1.8518518518518519</v>
      </c>
      <c r="H93" s="6">
        <v>1070.8599999999999</v>
      </c>
      <c r="I93" s="9">
        <f t="shared" si="46"/>
        <v>4.6691444259753849</v>
      </c>
      <c r="J93" s="9">
        <f t="shared" si="47"/>
        <v>95.330855574024611</v>
      </c>
      <c r="K93" s="3">
        <v>49.1</v>
      </c>
      <c r="L93" s="6">
        <v>17.841141664292799</v>
      </c>
      <c r="M93" s="10">
        <v>2.5594997303578799E-2</v>
      </c>
      <c r="N93" s="10"/>
      <c r="O93" s="6">
        <v>18.8748859032812</v>
      </c>
      <c r="P93" s="10">
        <v>0.122179308695678</v>
      </c>
      <c r="Q93" s="10">
        <f t="shared" si="25"/>
        <v>4.591270307307771</v>
      </c>
      <c r="R93" s="22">
        <v>116</v>
      </c>
      <c r="S93" s="22" t="s">
        <v>141</v>
      </c>
      <c r="T93" s="10">
        <f t="shared" si="26"/>
        <v>39018.476428914684</v>
      </c>
      <c r="U93" s="18">
        <f t="shared" si="27"/>
        <v>39018</v>
      </c>
      <c r="V93" s="10"/>
      <c r="W93" s="6">
        <v>16.943533202167099</v>
      </c>
      <c r="X93" s="10">
        <v>1.6004338069295501</v>
      </c>
      <c r="Y93" s="10">
        <f t="shared" si="28"/>
        <v>7.0284190326850897</v>
      </c>
      <c r="Z93" s="10">
        <f t="shared" si="29"/>
        <v>10676257.321068268</v>
      </c>
      <c r="AA93" s="18">
        <f t="shared" si="30"/>
        <v>10676257</v>
      </c>
      <c r="AB93" s="10"/>
      <c r="AC93" s="6">
        <v>14.1452802915239</v>
      </c>
      <c r="AD93" s="10">
        <v>0.476206226579104</v>
      </c>
      <c r="AE93" s="10">
        <f t="shared" si="31"/>
        <v>7.9405311663321578</v>
      </c>
      <c r="AF93" s="10">
        <f t="shared" si="32"/>
        <v>87202947.86081101</v>
      </c>
      <c r="AG93" s="18">
        <f t="shared" si="33"/>
        <v>87202948</v>
      </c>
      <c r="AH93" s="10"/>
      <c r="AI93" s="6">
        <v>31.763243870661299</v>
      </c>
      <c r="AJ93" s="10">
        <v>3.8120432743911102E-2</v>
      </c>
      <c r="AK93" s="10">
        <f t="shared" si="34"/>
        <v>1.9584377112046991</v>
      </c>
      <c r="AL93" s="10">
        <f t="shared" si="35"/>
        <v>90.873595403565417</v>
      </c>
      <c r="AM93" s="18">
        <f t="shared" si="36"/>
        <v>91</v>
      </c>
      <c r="AN93" s="10"/>
      <c r="AO93" s="6">
        <v>40</v>
      </c>
      <c r="AP93" s="10">
        <v>0</v>
      </c>
      <c r="AQ93" s="10">
        <f t="shared" si="37"/>
        <v>-0.54407294832826725</v>
      </c>
      <c r="AR93" s="10">
        <f t="shared" si="38"/>
        <v>0.28571105949632353</v>
      </c>
      <c r="AS93" s="18">
        <f t="shared" si="39"/>
        <v>0</v>
      </c>
      <c r="AT93" s="10"/>
      <c r="AU93" s="6">
        <v>31.358956623256901</v>
      </c>
      <c r="AV93" s="10">
        <v>0.77595151590735201</v>
      </c>
      <c r="AW93" s="10">
        <f t="shared" si="40"/>
        <v>1.1478100908026616</v>
      </c>
      <c r="AX93" s="10">
        <f t="shared" si="41"/>
        <v>14.054328191439378</v>
      </c>
      <c r="AY93" s="18">
        <f t="shared" si="42"/>
        <v>14</v>
      </c>
      <c r="AZ93" s="10"/>
      <c r="BA93" s="6">
        <v>40</v>
      </c>
      <c r="BB93" s="10">
        <v>0</v>
      </c>
      <c r="BC93">
        <f t="shared" si="43"/>
        <v>0.17655571635311126</v>
      </c>
      <c r="BD93">
        <f t="shared" si="44"/>
        <v>1.5016050367763709</v>
      </c>
      <c r="BE93" s="19">
        <f t="shared" si="45"/>
        <v>0</v>
      </c>
    </row>
    <row r="94" spans="1:57" x14ac:dyDescent="0.2">
      <c r="A94" s="21"/>
      <c r="B94" s="3" t="s">
        <v>50</v>
      </c>
      <c r="C94" s="3">
        <v>50</v>
      </c>
      <c r="D94" s="3">
        <v>0</v>
      </c>
      <c r="E94" s="3">
        <v>8</v>
      </c>
      <c r="F94" s="3">
        <v>0</v>
      </c>
      <c r="G94" s="10">
        <f t="shared" si="24"/>
        <v>0</v>
      </c>
      <c r="H94" s="6">
        <v>315.21899999999999</v>
      </c>
      <c r="I94" s="9">
        <f t="shared" si="46"/>
        <v>15.861988014681856</v>
      </c>
      <c r="J94" s="9">
        <f t="shared" si="47"/>
        <v>84.138011985318144</v>
      </c>
      <c r="K94" s="11">
        <v>45</v>
      </c>
      <c r="L94" s="6">
        <v>17.662790852194998</v>
      </c>
      <c r="M94" s="10">
        <v>0.13156171072254599</v>
      </c>
      <c r="N94" s="10"/>
      <c r="O94" s="6">
        <v>31.068779122770799</v>
      </c>
      <c r="P94" s="10">
        <v>0.14060791508239201</v>
      </c>
      <c r="Q94" s="10">
        <f t="shared" si="25"/>
        <v>1.4255876002048866</v>
      </c>
      <c r="R94" s="22">
        <v>142</v>
      </c>
      <c r="S94" s="22" t="s">
        <v>140</v>
      </c>
      <c r="T94" s="10">
        <f t="shared" si="26"/>
        <v>26.643274558713969</v>
      </c>
      <c r="U94" s="18">
        <f t="shared" si="27"/>
        <v>27</v>
      </c>
      <c r="V94" s="10"/>
      <c r="W94" s="6">
        <v>17.840823645964299</v>
      </c>
      <c r="X94" s="10">
        <v>8.7575230899694795E-2</v>
      </c>
      <c r="Y94" s="10">
        <f t="shared" si="28"/>
        <v>6.7691839349480549</v>
      </c>
      <c r="Z94" s="10">
        <f t="shared" si="29"/>
        <v>5877382.2216625819</v>
      </c>
      <c r="AA94" s="18">
        <f t="shared" si="30"/>
        <v>5877382</v>
      </c>
      <c r="AB94" s="10"/>
      <c r="AC94" s="6">
        <v>24.046591232903001</v>
      </c>
      <c r="AD94" s="10">
        <v>0.27094324532797698</v>
      </c>
      <c r="AE94" s="10">
        <f t="shared" si="31"/>
        <v>4.9035055417143116</v>
      </c>
      <c r="AF94" s="10">
        <f t="shared" si="32"/>
        <v>80076.584642892747</v>
      </c>
      <c r="AG94" s="18">
        <f t="shared" si="33"/>
        <v>80077</v>
      </c>
      <c r="AH94" s="10"/>
      <c r="AI94" s="6">
        <v>29.9369488845152</v>
      </c>
      <c r="AJ94" s="10">
        <v>0.24716718867253801</v>
      </c>
      <c r="AK94" s="10">
        <f t="shared" si="34"/>
        <v>2.4697757630991162</v>
      </c>
      <c r="AL94" s="10">
        <f t="shared" si="35"/>
        <v>294.96858382196859</v>
      </c>
      <c r="AM94" s="18">
        <f t="shared" si="36"/>
        <v>295</v>
      </c>
      <c r="AN94" s="10"/>
      <c r="AO94" s="6">
        <v>36.493412279523902</v>
      </c>
      <c r="AP94" s="10">
        <v>1.0605376858837701</v>
      </c>
      <c r="AQ94" s="10">
        <f t="shared" si="37"/>
        <v>0.52175918555504519</v>
      </c>
      <c r="AR94" s="10">
        <f t="shared" si="38"/>
        <v>3.3247514611635314</v>
      </c>
      <c r="AS94" s="18">
        <f t="shared" si="39"/>
        <v>0</v>
      </c>
      <c r="AT94" s="10"/>
      <c r="AU94" s="6">
        <v>33.555972714067103</v>
      </c>
      <c r="AV94" s="10">
        <v>0.40093501725394898</v>
      </c>
      <c r="AW94" s="10">
        <f t="shared" si="40"/>
        <v>0.47552854526710425</v>
      </c>
      <c r="AX94" s="10">
        <f t="shared" si="41"/>
        <v>2.9890181024053937</v>
      </c>
      <c r="AY94" s="18">
        <f t="shared" si="42"/>
        <v>0</v>
      </c>
      <c r="AZ94" s="10"/>
      <c r="BA94" s="6">
        <v>40</v>
      </c>
      <c r="BB94" s="10">
        <v>0</v>
      </c>
      <c r="BC94">
        <f t="shared" si="43"/>
        <v>0.17655571635311126</v>
      </c>
      <c r="BD94">
        <f t="shared" si="44"/>
        <v>1.5016050367763709</v>
      </c>
      <c r="BE94" s="19">
        <f t="shared" si="45"/>
        <v>0</v>
      </c>
    </row>
    <row r="95" spans="1:57" x14ac:dyDescent="0.2">
      <c r="A95" s="21"/>
      <c r="B95" s="3" t="s">
        <v>64</v>
      </c>
      <c r="C95" s="3">
        <v>50</v>
      </c>
      <c r="D95" s="3">
        <v>0</v>
      </c>
      <c r="E95" s="3">
        <v>6</v>
      </c>
      <c r="F95" s="3">
        <v>0</v>
      </c>
      <c r="G95" s="10">
        <f t="shared" si="24"/>
        <v>0</v>
      </c>
      <c r="H95" s="6">
        <v>289.43599999999998</v>
      </c>
      <c r="I95" s="9">
        <f>(50*50)/H95</f>
        <v>8.6374880802664507</v>
      </c>
      <c r="J95" s="9">
        <f>50-I95</f>
        <v>41.362511919733549</v>
      </c>
      <c r="K95" s="3">
        <v>50.1</v>
      </c>
      <c r="L95" s="6">
        <v>17.540399715016399</v>
      </c>
      <c r="M95" s="10">
        <v>0.22670939974652299</v>
      </c>
      <c r="N95" s="10"/>
      <c r="O95" s="6">
        <v>27.0792251091002</v>
      </c>
      <c r="P95" s="10">
        <v>9.3752064976489705E-2</v>
      </c>
      <c r="Q95" s="10">
        <f t="shared" si="25"/>
        <v>2.4613242531996682</v>
      </c>
      <c r="R95" s="22">
        <v>143</v>
      </c>
      <c r="S95" s="22" t="s">
        <v>140</v>
      </c>
      <c r="T95" s="10">
        <f t="shared" si="26"/>
        <v>289.28389293613191</v>
      </c>
      <c r="U95" s="18">
        <f t="shared" si="27"/>
        <v>289</v>
      </c>
      <c r="V95" s="10"/>
      <c r="W95" s="6">
        <v>14.055046751491901</v>
      </c>
      <c r="X95" s="10">
        <v>0.11391236290234399</v>
      </c>
      <c r="Y95" s="10">
        <f t="shared" si="28"/>
        <v>7.8629281623979717</v>
      </c>
      <c r="Z95" s="10">
        <f t="shared" si="29"/>
        <v>72933685.906802282</v>
      </c>
      <c r="AA95" s="18">
        <f t="shared" si="30"/>
        <v>72933686</v>
      </c>
      <c r="AB95" s="10"/>
      <c r="AC95" s="6">
        <v>12.2830559676954</v>
      </c>
      <c r="AD95" s="10">
        <v>0.176104223250199</v>
      </c>
      <c r="AE95" s="10">
        <f t="shared" si="31"/>
        <v>8.5117305785855475</v>
      </c>
      <c r="AF95" s="10">
        <f t="shared" si="32"/>
        <v>324885686.90859842</v>
      </c>
      <c r="AG95" s="18">
        <f t="shared" si="33"/>
        <v>324885687</v>
      </c>
      <c r="AH95" s="10"/>
      <c r="AI95" s="6">
        <v>31.1832559168042</v>
      </c>
      <c r="AJ95" s="10">
        <v>0.402656353413607</v>
      </c>
      <c r="AK95" s="10">
        <f t="shared" si="34"/>
        <v>2.1208265436207312</v>
      </c>
      <c r="AL95" s="10">
        <f t="shared" si="35"/>
        <v>132.07680166279007</v>
      </c>
      <c r="AM95" s="18">
        <f t="shared" si="36"/>
        <v>132</v>
      </c>
      <c r="AN95" s="10"/>
      <c r="AO95" s="6">
        <v>40</v>
      </c>
      <c r="AP95" s="10">
        <v>0</v>
      </c>
      <c r="AQ95" s="10">
        <f t="shared" si="37"/>
        <v>-0.54407294832826725</v>
      </c>
      <c r="AR95" s="10">
        <f t="shared" si="38"/>
        <v>0.28571105949632353</v>
      </c>
      <c r="AS95" s="18">
        <f t="shared" si="39"/>
        <v>0</v>
      </c>
      <c r="AT95" s="10"/>
      <c r="AU95" s="6">
        <v>35.727146621207901</v>
      </c>
      <c r="AV95" s="10">
        <v>6.0005141180458796</v>
      </c>
      <c r="AW95" s="10">
        <f t="shared" si="40"/>
        <v>-0.18884535532677513</v>
      </c>
      <c r="AX95" s="10">
        <f t="shared" si="41"/>
        <v>0.64737309295354795</v>
      </c>
      <c r="AY95" s="18">
        <f t="shared" si="42"/>
        <v>0</v>
      </c>
      <c r="AZ95" s="10"/>
      <c r="BA95" s="6">
        <v>40</v>
      </c>
      <c r="BB95" s="10">
        <v>0</v>
      </c>
      <c r="BC95">
        <f t="shared" si="43"/>
        <v>0.17655571635311126</v>
      </c>
      <c r="BD95">
        <f t="shared" si="44"/>
        <v>1.5016050367763709</v>
      </c>
      <c r="BE95" s="19">
        <f t="shared" si="45"/>
        <v>0</v>
      </c>
    </row>
    <row r="96" spans="1:57" x14ac:dyDescent="0.2">
      <c r="A96" s="21"/>
      <c r="B96" s="3" t="s">
        <v>57</v>
      </c>
      <c r="C96" s="3">
        <v>50</v>
      </c>
      <c r="D96" s="3">
        <v>1</v>
      </c>
      <c r="E96" s="3">
        <v>7</v>
      </c>
      <c r="F96" s="3">
        <v>0</v>
      </c>
      <c r="G96" s="10">
        <f t="shared" si="24"/>
        <v>1.7543859649122806</v>
      </c>
      <c r="H96" s="6">
        <v>1052.575</v>
      </c>
      <c r="I96" s="9">
        <f t="shared" si="46"/>
        <v>4.7502553262237841</v>
      </c>
      <c r="J96" s="9">
        <f t="shared" si="47"/>
        <v>95.24974467377622</v>
      </c>
      <c r="K96" s="3">
        <v>51</v>
      </c>
      <c r="L96" s="6">
        <v>17.543197842927398</v>
      </c>
      <c r="M96" s="10">
        <v>0.33181190289173801</v>
      </c>
      <c r="N96" s="10"/>
      <c r="O96" s="6">
        <v>27.8044052347975</v>
      </c>
      <c r="P96" s="10">
        <v>9.2770246930063804E-4</v>
      </c>
      <c r="Q96" s="10">
        <f t="shared" si="25"/>
        <v>2.2730586892708797</v>
      </c>
      <c r="R96" s="22">
        <v>111</v>
      </c>
      <c r="S96" s="22" t="s">
        <v>141</v>
      </c>
      <c r="T96" s="10">
        <f t="shared" si="26"/>
        <v>187.52479063970824</v>
      </c>
      <c r="U96" s="18">
        <f t="shared" si="27"/>
        <v>188</v>
      </c>
      <c r="V96" s="10"/>
      <c r="W96" s="6">
        <v>15.363295089720999</v>
      </c>
      <c r="X96" s="10">
        <v>0.40230978353747299</v>
      </c>
      <c r="Y96" s="10">
        <f t="shared" si="28"/>
        <v>7.4849637160254821</v>
      </c>
      <c r="Z96" s="10">
        <f t="shared" si="29"/>
        <v>30546658.945696242</v>
      </c>
      <c r="AA96" s="18">
        <f t="shared" si="30"/>
        <v>30546659</v>
      </c>
      <c r="AB96" s="10"/>
      <c r="AC96" s="6">
        <v>15.261352864664</v>
      </c>
      <c r="AD96" s="10">
        <v>0.183801377837508</v>
      </c>
      <c r="AE96" s="10">
        <f t="shared" si="31"/>
        <v>7.5981986182859957</v>
      </c>
      <c r="AF96" s="10">
        <f t="shared" si="32"/>
        <v>39645930.771840647</v>
      </c>
      <c r="AG96" s="18">
        <f t="shared" si="33"/>
        <v>39645931</v>
      </c>
      <c r="AH96" s="10"/>
      <c r="AI96" s="6">
        <v>32.490849584375397</v>
      </c>
      <c r="AJ96" s="10">
        <v>1.398606502139</v>
      </c>
      <c r="AK96" s="10">
        <f t="shared" si="34"/>
        <v>1.7547178899161735</v>
      </c>
      <c r="AL96" s="10">
        <f t="shared" si="35"/>
        <v>56.848353393977476</v>
      </c>
      <c r="AM96" s="18">
        <f t="shared" si="36"/>
        <v>0</v>
      </c>
      <c r="AN96" s="10"/>
      <c r="AO96" s="6">
        <v>22.502624997473799</v>
      </c>
      <c r="AP96" s="10">
        <v>0.25535123514452501</v>
      </c>
      <c r="AQ96" s="10">
        <f t="shared" si="37"/>
        <v>4.7742781162693619</v>
      </c>
      <c r="AR96" s="10">
        <f t="shared" si="38"/>
        <v>59467.285710133692</v>
      </c>
      <c r="AS96" s="18">
        <f t="shared" si="39"/>
        <v>59467</v>
      </c>
      <c r="AT96" s="10"/>
      <c r="AU96" s="6">
        <v>30.965952715351399</v>
      </c>
      <c r="AV96" s="10">
        <v>0.19114618092703201</v>
      </c>
      <c r="AW96" s="10">
        <f t="shared" si="40"/>
        <v>1.2680683245558753</v>
      </c>
      <c r="AX96" s="10">
        <f t="shared" si="41"/>
        <v>18.538232497020552</v>
      </c>
      <c r="AY96" s="18">
        <f t="shared" si="42"/>
        <v>19</v>
      </c>
      <c r="AZ96" s="10"/>
      <c r="BA96" s="6">
        <v>40</v>
      </c>
      <c r="BB96" s="10">
        <v>0</v>
      </c>
      <c r="BC96">
        <f t="shared" si="43"/>
        <v>0.17655571635311126</v>
      </c>
      <c r="BD96">
        <f t="shared" si="44"/>
        <v>1.5016050367763709</v>
      </c>
      <c r="BE96" s="19">
        <f t="shared" si="45"/>
        <v>0</v>
      </c>
    </row>
    <row r="97" spans="1:57" x14ac:dyDescent="0.2">
      <c r="A97" s="21"/>
      <c r="B97" s="3" t="s">
        <v>23</v>
      </c>
      <c r="C97" s="3">
        <v>50</v>
      </c>
      <c r="D97" s="3">
        <v>0</v>
      </c>
      <c r="E97" s="3">
        <v>5</v>
      </c>
      <c r="F97" s="3">
        <v>0</v>
      </c>
      <c r="G97" s="10">
        <f t="shared" si="24"/>
        <v>0</v>
      </c>
      <c r="H97" s="6">
        <v>1634.798</v>
      </c>
      <c r="I97" s="9">
        <f t="shared" si="46"/>
        <v>3.0584818430166907</v>
      </c>
      <c r="J97" s="9">
        <f t="shared" si="47"/>
        <v>96.941518156983307</v>
      </c>
      <c r="K97" s="3">
        <v>50.7</v>
      </c>
      <c r="L97" s="6">
        <v>18.1238865223192</v>
      </c>
      <c r="M97" s="10">
        <v>0.21954163588907299</v>
      </c>
      <c r="N97" s="10"/>
      <c r="O97" s="6">
        <v>22.574323113629902</v>
      </c>
      <c r="P97" s="10">
        <v>6.9423391499058296E-2</v>
      </c>
      <c r="Q97" s="10">
        <f t="shared" si="25"/>
        <v>3.6308514983177393</v>
      </c>
      <c r="R97" s="22">
        <v>108</v>
      </c>
      <c r="S97" s="22" t="s">
        <v>141</v>
      </c>
      <c r="T97" s="10">
        <f t="shared" si="26"/>
        <v>4274.1671124888144</v>
      </c>
      <c r="U97" s="18">
        <f t="shared" si="27"/>
        <v>4274</v>
      </c>
      <c r="V97" s="10"/>
      <c r="W97" s="6">
        <v>20.332437938333801</v>
      </c>
      <c r="X97" s="10">
        <v>4.5680928494033497E-2</v>
      </c>
      <c r="Y97" s="10">
        <f t="shared" si="28"/>
        <v>6.0493346608690954</v>
      </c>
      <c r="Z97" s="10">
        <f t="shared" si="29"/>
        <v>1120300.8380996084</v>
      </c>
      <c r="AA97" s="18">
        <f t="shared" si="30"/>
        <v>1120301</v>
      </c>
      <c r="AB97" s="10"/>
      <c r="AC97" s="6">
        <v>24.5322710289262</v>
      </c>
      <c r="AD97" s="10">
        <v>0.147368676340841</v>
      </c>
      <c r="AE97" s="10">
        <f t="shared" si="31"/>
        <v>4.7545331486024782</v>
      </c>
      <c r="AF97" s="10">
        <f t="shared" si="32"/>
        <v>56824.176236526277</v>
      </c>
      <c r="AG97" s="18">
        <f t="shared" si="33"/>
        <v>56824</v>
      </c>
      <c r="AH97" s="10"/>
      <c r="AI97" s="6">
        <v>28.5422305607553</v>
      </c>
      <c r="AJ97" s="10">
        <v>9.5328851074794996E-2</v>
      </c>
      <c r="AK97" s="10">
        <f t="shared" si="34"/>
        <v>2.8602781496373342</v>
      </c>
      <c r="AL97" s="10">
        <f t="shared" si="35"/>
        <v>724.90008326541601</v>
      </c>
      <c r="AM97" s="18">
        <f t="shared" si="36"/>
        <v>725</v>
      </c>
      <c r="AN97" s="10"/>
      <c r="AO97" s="6">
        <v>26.997725343099201</v>
      </c>
      <c r="AP97" s="10">
        <v>0.58244732393546705</v>
      </c>
      <c r="AQ97" s="10">
        <f t="shared" si="37"/>
        <v>3.4079862179029785</v>
      </c>
      <c r="AR97" s="10">
        <f t="shared" si="38"/>
        <v>2558.5046928751312</v>
      </c>
      <c r="AS97" s="18">
        <f t="shared" si="39"/>
        <v>2559</v>
      </c>
      <c r="AT97" s="10"/>
      <c r="AU97" s="6">
        <v>29.966492459873699</v>
      </c>
      <c r="AV97" s="10">
        <v>0.73590762415840305</v>
      </c>
      <c r="AW97" s="10">
        <f t="shared" si="40"/>
        <v>1.5739007160729195</v>
      </c>
      <c r="AX97" s="10">
        <f t="shared" si="41"/>
        <v>37.488728958125193</v>
      </c>
      <c r="AY97" s="18">
        <f t="shared" si="42"/>
        <v>37</v>
      </c>
      <c r="AZ97" s="10"/>
      <c r="BA97" s="6">
        <v>40</v>
      </c>
      <c r="BB97" s="10">
        <v>0</v>
      </c>
      <c r="BC97">
        <f t="shared" si="43"/>
        <v>0.17655571635311126</v>
      </c>
      <c r="BD97">
        <f t="shared" si="44"/>
        <v>1.5016050367763709</v>
      </c>
      <c r="BE97" s="19">
        <f t="shared" si="45"/>
        <v>0</v>
      </c>
    </row>
    <row r="98" spans="1:57" x14ac:dyDescent="0.2">
      <c r="A98" s="21"/>
      <c r="B98" s="3" t="s">
        <v>54</v>
      </c>
      <c r="C98" s="3">
        <v>50</v>
      </c>
      <c r="D98" s="3">
        <v>0</v>
      </c>
      <c r="E98" s="3">
        <v>8</v>
      </c>
      <c r="F98" s="3">
        <v>1</v>
      </c>
      <c r="G98" s="10">
        <f t="shared" si="24"/>
        <v>1.7241379310344827</v>
      </c>
      <c r="H98" s="6">
        <v>1583.8810000000001</v>
      </c>
      <c r="I98" s="9">
        <f t="shared" si="46"/>
        <v>3.1568028153630228</v>
      </c>
      <c r="J98" s="9">
        <f t="shared" si="47"/>
        <v>96.843197184636978</v>
      </c>
      <c r="K98" s="3">
        <v>49</v>
      </c>
      <c r="L98" s="6">
        <v>17.915763435780399</v>
      </c>
      <c r="M98" s="10">
        <v>0.60774079060708597</v>
      </c>
      <c r="N98" s="10"/>
      <c r="O98" s="6">
        <v>28.582227399691099</v>
      </c>
      <c r="P98" s="10">
        <v>0.18305787548789301</v>
      </c>
      <c r="Q98" s="10">
        <f t="shared" si="25"/>
        <v>2.0711266129206112</v>
      </c>
      <c r="R98" s="22">
        <v>178</v>
      </c>
      <c r="S98" s="22" t="s">
        <v>140</v>
      </c>
      <c r="T98" s="10">
        <f t="shared" si="26"/>
        <v>117.79493393107666</v>
      </c>
      <c r="U98" s="18">
        <f t="shared" si="27"/>
        <v>118</v>
      </c>
      <c r="V98" s="10"/>
      <c r="W98" s="6">
        <v>10.288104029649</v>
      </c>
      <c r="X98" s="10">
        <v>0.150927377629552</v>
      </c>
      <c r="Y98" s="10">
        <f t="shared" si="28"/>
        <v>8.9512310317947019</v>
      </c>
      <c r="Z98" s="10">
        <f t="shared" si="29"/>
        <v>893780822.2006427</v>
      </c>
      <c r="AA98" s="18">
        <f t="shared" si="30"/>
        <v>893780822</v>
      </c>
      <c r="AB98" s="10"/>
      <c r="AC98" s="6">
        <v>23.744334810807501</v>
      </c>
      <c r="AD98" s="10">
        <v>1.5120370791179101E-2</v>
      </c>
      <c r="AE98" s="10">
        <f t="shared" si="31"/>
        <v>4.996216547816851</v>
      </c>
      <c r="AF98" s="10">
        <f t="shared" si="32"/>
        <v>99132.611648582097</v>
      </c>
      <c r="AG98" s="18">
        <f t="shared" si="33"/>
        <v>99133</v>
      </c>
      <c r="AH98" s="10"/>
      <c r="AI98" s="6">
        <v>28.428690108122701</v>
      </c>
      <c r="AJ98" s="10">
        <v>0.14143007990310599</v>
      </c>
      <c r="AK98" s="10">
        <f t="shared" si="34"/>
        <v>2.8920679504640221</v>
      </c>
      <c r="AL98" s="10">
        <f t="shared" si="35"/>
        <v>779.95213363368794</v>
      </c>
      <c r="AM98" s="18">
        <f t="shared" si="36"/>
        <v>780</v>
      </c>
      <c r="AN98" s="10"/>
      <c r="AO98" s="6">
        <v>31.5239434696066</v>
      </c>
      <c r="AP98" s="10">
        <v>0.473412602350818</v>
      </c>
      <c r="AQ98" s="10">
        <f t="shared" si="37"/>
        <v>2.0322360274751978</v>
      </c>
      <c r="AR98" s="10">
        <f t="shared" si="38"/>
        <v>107.70504027842117</v>
      </c>
      <c r="AS98" s="18">
        <f t="shared" si="39"/>
        <v>108</v>
      </c>
      <c r="AT98" s="10"/>
      <c r="AU98" s="6">
        <v>30.722560957682401</v>
      </c>
      <c r="AV98" s="10">
        <v>2.6989084735186699</v>
      </c>
      <c r="AW98" s="10">
        <f t="shared" si="40"/>
        <v>1.3425456065843326</v>
      </c>
      <c r="AX98" s="10">
        <f t="shared" si="41"/>
        <v>22.006227915958149</v>
      </c>
      <c r="AY98" s="18">
        <f t="shared" si="42"/>
        <v>22</v>
      </c>
      <c r="AZ98" s="10"/>
      <c r="BA98" s="6">
        <v>40</v>
      </c>
      <c r="BB98" s="10">
        <v>0</v>
      </c>
      <c r="BC98">
        <f t="shared" si="43"/>
        <v>0.17655571635311126</v>
      </c>
      <c r="BD98">
        <f t="shared" si="44"/>
        <v>1.5016050367763709</v>
      </c>
      <c r="BE98" s="19">
        <f t="shared" si="45"/>
        <v>0</v>
      </c>
    </row>
    <row r="99" spans="1:57" x14ac:dyDescent="0.2">
      <c r="A99" s="21"/>
      <c r="B99" s="3" t="s">
        <v>52</v>
      </c>
      <c r="C99" s="3">
        <v>50</v>
      </c>
      <c r="D99" s="3">
        <v>0</v>
      </c>
      <c r="E99" s="3">
        <v>8</v>
      </c>
      <c r="F99" s="3">
        <v>0</v>
      </c>
      <c r="G99" s="10">
        <f t="shared" si="24"/>
        <v>0</v>
      </c>
      <c r="H99" s="6">
        <v>934.86300000000006</v>
      </c>
      <c r="I99" s="9">
        <f t="shared" si="46"/>
        <v>5.348377248858923</v>
      </c>
      <c r="J99" s="9">
        <f t="shared" si="47"/>
        <v>94.651622751141076</v>
      </c>
      <c r="K99" s="3">
        <v>49.2</v>
      </c>
      <c r="L99" s="6">
        <v>18.3117589779003</v>
      </c>
      <c r="M99" s="10">
        <v>0.15375199671100601</v>
      </c>
      <c r="N99" s="10"/>
      <c r="O99" s="6">
        <v>14.3704781994947</v>
      </c>
      <c r="P99" s="10">
        <v>0.262213709810936</v>
      </c>
      <c r="Q99" s="10">
        <f t="shared" si="25"/>
        <v>5.760669228304292</v>
      </c>
      <c r="R99" s="22">
        <v>170</v>
      </c>
      <c r="S99" s="22" t="s">
        <v>140</v>
      </c>
      <c r="T99" s="10">
        <f t="shared" si="26"/>
        <v>576327.34800768713</v>
      </c>
      <c r="U99" s="18">
        <f t="shared" si="27"/>
        <v>576327</v>
      </c>
      <c r="V99" s="10"/>
      <c r="W99" s="6">
        <v>12.704127652716499</v>
      </c>
      <c r="X99" s="10">
        <v>0.108737204340925</v>
      </c>
      <c r="Y99" s="10">
        <f t="shared" si="28"/>
        <v>8.2532205666320451</v>
      </c>
      <c r="Z99" s="10">
        <f t="shared" si="29"/>
        <v>179151548.61576512</v>
      </c>
      <c r="AA99" s="18">
        <f t="shared" si="30"/>
        <v>179151549</v>
      </c>
      <c r="AB99" s="10"/>
      <c r="AC99" s="6">
        <v>24.8392897097144</v>
      </c>
      <c r="AD99" s="10">
        <v>0.13164394209953101</v>
      </c>
      <c r="AE99" s="10">
        <f t="shared" si="31"/>
        <v>4.6603614165651184</v>
      </c>
      <c r="AF99" s="10">
        <f t="shared" si="32"/>
        <v>45746.873325100838</v>
      </c>
      <c r="AG99" s="18">
        <f t="shared" si="33"/>
        <v>45747</v>
      </c>
      <c r="AH99" s="10"/>
      <c r="AI99" s="6">
        <v>29.229597923411799</v>
      </c>
      <c r="AJ99" s="10">
        <v>1.8186990148436801E-2</v>
      </c>
      <c r="AK99" s="10">
        <f t="shared" si="34"/>
        <v>2.6678245258674553</v>
      </c>
      <c r="AL99" s="10">
        <f t="shared" si="35"/>
        <v>465.39801419740945</v>
      </c>
      <c r="AM99" s="18">
        <f t="shared" si="36"/>
        <v>465</v>
      </c>
      <c r="AN99" s="10"/>
      <c r="AO99" s="6">
        <v>40</v>
      </c>
      <c r="AP99" s="10">
        <v>0</v>
      </c>
      <c r="AQ99" s="10">
        <f t="shared" si="37"/>
        <v>-0.54407294832826725</v>
      </c>
      <c r="AR99" s="10">
        <f t="shared" si="38"/>
        <v>0.28571105949632353</v>
      </c>
      <c r="AS99" s="18">
        <f t="shared" si="39"/>
        <v>0</v>
      </c>
      <c r="AT99" s="10"/>
      <c r="AU99" s="6">
        <v>28.690007014779599</v>
      </c>
      <c r="AV99" s="10">
        <v>0.202043000828799</v>
      </c>
      <c r="AW99" s="10">
        <f t="shared" si="40"/>
        <v>1.9645021374603429</v>
      </c>
      <c r="AX99" s="10">
        <f t="shared" si="41"/>
        <v>92.151442412689107</v>
      </c>
      <c r="AY99" s="18">
        <f t="shared" si="42"/>
        <v>92</v>
      </c>
      <c r="AZ99" s="10"/>
      <c r="BA99" s="6">
        <v>40</v>
      </c>
      <c r="BB99" s="10">
        <v>0</v>
      </c>
      <c r="BC99">
        <f t="shared" si="43"/>
        <v>0.17655571635311126</v>
      </c>
      <c r="BD99">
        <f t="shared" si="44"/>
        <v>1.5016050367763709</v>
      </c>
      <c r="BE99" s="19">
        <f t="shared" si="45"/>
        <v>0</v>
      </c>
    </row>
    <row r="100" spans="1:57" x14ac:dyDescent="0.2">
      <c r="A100" s="21"/>
      <c r="B100" s="3" t="s">
        <v>70</v>
      </c>
      <c r="C100" s="3">
        <v>50</v>
      </c>
      <c r="D100" s="3">
        <v>0</v>
      </c>
      <c r="E100" s="3">
        <v>8</v>
      </c>
      <c r="F100" s="3">
        <v>1</v>
      </c>
      <c r="G100" s="10">
        <f t="shared" si="24"/>
        <v>1.7241379310344827</v>
      </c>
      <c r="H100" s="6">
        <v>1237.5119999999999</v>
      </c>
      <c r="I100" s="9">
        <f t="shared" si="46"/>
        <v>4.0403648611084177</v>
      </c>
      <c r="J100" s="9">
        <f t="shared" si="47"/>
        <v>95.959635138891585</v>
      </c>
      <c r="K100" s="3">
        <v>50.5</v>
      </c>
      <c r="L100" s="6">
        <v>17.739107302575</v>
      </c>
      <c r="M100" s="10">
        <v>3.3009688130857098E-2</v>
      </c>
      <c r="N100" s="10"/>
      <c r="O100" s="6">
        <v>15.2133518400107</v>
      </c>
      <c r="P100" s="10">
        <v>2.7979947946650398E-2</v>
      </c>
      <c r="Q100" s="10">
        <f t="shared" si="25"/>
        <v>5.5418489991924247</v>
      </c>
      <c r="R100" s="22">
        <v>165</v>
      </c>
      <c r="S100" s="22" t="s">
        <v>140</v>
      </c>
      <c r="T100" s="10">
        <f t="shared" si="26"/>
        <v>348216.22191841266</v>
      </c>
      <c r="U100" s="18">
        <f t="shared" si="27"/>
        <v>348216</v>
      </c>
      <c r="V100" s="10"/>
      <c r="W100" s="6">
        <v>11.9245948837822</v>
      </c>
      <c r="X100" s="10">
        <v>5.4830466319579302E-2</v>
      </c>
      <c r="Y100" s="10">
        <f t="shared" si="28"/>
        <v>8.4784344368352365</v>
      </c>
      <c r="Z100" s="10">
        <f t="shared" si="29"/>
        <v>300908486.87898272</v>
      </c>
      <c r="AA100" s="18">
        <f t="shared" si="30"/>
        <v>300908487</v>
      </c>
      <c r="AB100" s="10"/>
      <c r="AC100" s="6">
        <v>16.847799101404799</v>
      </c>
      <c r="AD100" s="10">
        <v>0.197859416108425</v>
      </c>
      <c r="AE100" s="10">
        <f t="shared" si="31"/>
        <v>7.1115885217456603</v>
      </c>
      <c r="AF100" s="10">
        <f t="shared" si="32"/>
        <v>12929702.185848666</v>
      </c>
      <c r="AG100" s="18">
        <f t="shared" si="33"/>
        <v>12929702</v>
      </c>
      <c r="AH100" s="10"/>
      <c r="AI100" s="6">
        <v>29.710506535951399</v>
      </c>
      <c r="AJ100" s="10">
        <v>0.22172957565123599</v>
      </c>
      <c r="AK100" s="10">
        <f t="shared" si="34"/>
        <v>2.5331765774578909</v>
      </c>
      <c r="AL100" s="10">
        <f t="shared" si="35"/>
        <v>341.33166361833406</v>
      </c>
      <c r="AM100" s="18">
        <f t="shared" si="36"/>
        <v>341</v>
      </c>
      <c r="AN100" s="10"/>
      <c r="AO100" s="6">
        <v>32.605272990274202</v>
      </c>
      <c r="AP100" s="10">
        <v>1.7731687998404699</v>
      </c>
      <c r="AQ100" s="10">
        <f t="shared" si="37"/>
        <v>1.7035644406461397</v>
      </c>
      <c r="AR100" s="10">
        <f t="shared" si="38"/>
        <v>50.531761844192701</v>
      </c>
      <c r="AS100" s="18">
        <f t="shared" si="39"/>
        <v>0</v>
      </c>
      <c r="AT100" s="10"/>
      <c r="AU100" s="6">
        <v>30.729949024802298</v>
      </c>
      <c r="AV100" s="10">
        <v>8.4390765544978499E-2</v>
      </c>
      <c r="AW100" s="10">
        <f t="shared" si="40"/>
        <v>1.3402848761314876</v>
      </c>
      <c r="AX100" s="10">
        <f t="shared" si="41"/>
        <v>21.891971603118481</v>
      </c>
      <c r="AY100" s="18">
        <f t="shared" si="42"/>
        <v>22</v>
      </c>
      <c r="AZ100" s="10"/>
      <c r="BA100" s="6">
        <v>40</v>
      </c>
      <c r="BB100" s="10">
        <v>0</v>
      </c>
      <c r="BC100">
        <f t="shared" si="43"/>
        <v>0.17655571635311126</v>
      </c>
      <c r="BD100">
        <f t="shared" si="44"/>
        <v>1.5016050367763709</v>
      </c>
      <c r="BE100" s="19">
        <f t="shared" si="45"/>
        <v>0</v>
      </c>
    </row>
    <row r="101" spans="1:57" x14ac:dyDescent="0.2">
      <c r="A101" s="21"/>
      <c r="B101" s="3" t="s">
        <v>63</v>
      </c>
      <c r="C101" s="3">
        <v>50</v>
      </c>
      <c r="D101" s="3">
        <v>1</v>
      </c>
      <c r="E101" s="3">
        <v>6</v>
      </c>
      <c r="F101" s="3">
        <v>0</v>
      </c>
      <c r="G101" s="10">
        <f t="shared" si="24"/>
        <v>1.7857142857142858</v>
      </c>
      <c r="H101" s="6">
        <v>2133.248</v>
      </c>
      <c r="I101" s="9">
        <f t="shared" si="46"/>
        <v>2.34384375375015</v>
      </c>
      <c r="J101" s="9">
        <f t="shared" si="47"/>
        <v>97.65615624624985</v>
      </c>
      <c r="K101" s="3">
        <v>50.2</v>
      </c>
      <c r="L101" s="6">
        <v>18.775204087591799</v>
      </c>
      <c r="M101" s="10">
        <v>0.144302642695676</v>
      </c>
      <c r="N101" s="10"/>
      <c r="O101" s="6">
        <v>11.1420115891211</v>
      </c>
      <c r="P101" s="10">
        <v>0.33993718124347999</v>
      </c>
      <c r="Q101" s="10">
        <f t="shared" si="25"/>
        <v>6.5988183522103121</v>
      </c>
      <c r="R101" s="22">
        <v>155</v>
      </c>
      <c r="S101" s="22" t="s">
        <v>140</v>
      </c>
      <c r="T101" s="10">
        <f t="shared" si="26"/>
        <v>3970254.5507115149</v>
      </c>
      <c r="U101" s="18">
        <f t="shared" si="27"/>
        <v>3970255</v>
      </c>
      <c r="V101" s="10"/>
      <c r="W101" s="6">
        <v>9.0290116684540696</v>
      </c>
      <c r="X101" s="10">
        <v>0.30965790140210298</v>
      </c>
      <c r="Y101" s="10">
        <f t="shared" si="28"/>
        <v>9.3149938842475173</v>
      </c>
      <c r="Z101" s="10">
        <f t="shared" si="29"/>
        <v>2065351071.2483182</v>
      </c>
      <c r="AA101" s="18">
        <f t="shared" si="30"/>
        <v>2065351071</v>
      </c>
      <c r="AB101" s="10"/>
      <c r="AC101" s="6">
        <v>13.9025189227777</v>
      </c>
      <c r="AD101" s="10">
        <v>0.65701690549090497</v>
      </c>
      <c r="AE101" s="10">
        <f t="shared" si="31"/>
        <v>8.0149932756341009</v>
      </c>
      <c r="AF101" s="10">
        <f t="shared" si="32"/>
        <v>103512613.92576553</v>
      </c>
      <c r="AG101" s="18">
        <f t="shared" si="33"/>
        <v>103512614</v>
      </c>
      <c r="AH101" s="10"/>
      <c r="AI101" s="6">
        <v>19.973682294586801</v>
      </c>
      <c r="AJ101" s="10">
        <v>0.179239302037635</v>
      </c>
      <c r="AK101" s="10">
        <f t="shared" si="34"/>
        <v>5.2593565084032932</v>
      </c>
      <c r="AL101" s="10">
        <f t="shared" si="35"/>
        <v>181700.66149938232</v>
      </c>
      <c r="AM101" s="18">
        <f t="shared" si="36"/>
        <v>181701</v>
      </c>
      <c r="AN101" s="10"/>
      <c r="AO101" s="6">
        <v>25.553177147066801</v>
      </c>
      <c r="AP101" s="10">
        <v>0.48199782874875502</v>
      </c>
      <c r="AQ101" s="10">
        <f t="shared" si="37"/>
        <v>3.8470586179128268</v>
      </c>
      <c r="AR101" s="10">
        <f t="shared" si="38"/>
        <v>7031.6722188027034</v>
      </c>
      <c r="AS101" s="18">
        <f t="shared" si="39"/>
        <v>7032</v>
      </c>
      <c r="AT101" s="10"/>
      <c r="AU101" s="6">
        <v>31.833941667201199</v>
      </c>
      <c r="AV101" s="10">
        <v>0</v>
      </c>
      <c r="AW101" s="10">
        <f t="shared" si="40"/>
        <v>1.0024658301097922</v>
      </c>
      <c r="AX101" s="10">
        <f t="shared" si="41"/>
        <v>10.056939328156178</v>
      </c>
      <c r="AY101" s="18">
        <f t="shared" si="42"/>
        <v>10</v>
      </c>
      <c r="AZ101" s="10"/>
      <c r="BA101" s="6">
        <v>40</v>
      </c>
      <c r="BB101" s="10">
        <v>0</v>
      </c>
      <c r="BC101">
        <f t="shared" si="43"/>
        <v>0.17655571635311126</v>
      </c>
      <c r="BD101">
        <f t="shared" si="44"/>
        <v>1.5016050367763709</v>
      </c>
      <c r="BE101" s="19">
        <f t="shared" si="45"/>
        <v>0</v>
      </c>
    </row>
    <row r="102" spans="1:57" x14ac:dyDescent="0.2">
      <c r="A102" s="21"/>
      <c r="B102" s="3" t="s">
        <v>55</v>
      </c>
      <c r="C102" s="3">
        <v>50</v>
      </c>
      <c r="D102" s="3">
        <v>1</v>
      </c>
      <c r="E102" s="3">
        <v>7</v>
      </c>
      <c r="F102" s="3">
        <v>0</v>
      </c>
      <c r="G102" s="10">
        <f t="shared" si="24"/>
        <v>1.7543859649122806</v>
      </c>
      <c r="H102" s="6">
        <v>669.36500000000001</v>
      </c>
      <c r="I102" s="9">
        <f t="shared" si="46"/>
        <v>7.4697661216227322</v>
      </c>
      <c r="J102" s="9">
        <f t="shared" si="47"/>
        <v>92.530233878377274</v>
      </c>
      <c r="K102" s="3">
        <v>50.1</v>
      </c>
      <c r="L102" s="6">
        <v>18.155061718673199</v>
      </c>
      <c r="M102" s="10">
        <v>2.1897555551451502E-2</v>
      </c>
      <c r="N102" s="10"/>
      <c r="O102" s="6">
        <v>25.644065209324499</v>
      </c>
      <c r="P102" s="10">
        <v>3.73711947126166E-3</v>
      </c>
      <c r="Q102" s="10">
        <f t="shared" si="25"/>
        <v>2.8339091852528631</v>
      </c>
      <c r="R102" s="22">
        <v>174</v>
      </c>
      <c r="S102" s="22" t="s">
        <v>141</v>
      </c>
      <c r="T102" s="10">
        <f t="shared" si="26"/>
        <v>682.19602611307232</v>
      </c>
      <c r="U102" s="18">
        <f t="shared" si="27"/>
        <v>682</v>
      </c>
      <c r="V102" s="10"/>
      <c r="W102" s="6">
        <v>14.3576069175438</v>
      </c>
      <c r="X102" s="10">
        <v>6.3146734500721405E-2</v>
      </c>
      <c r="Y102" s="10">
        <f t="shared" si="28"/>
        <v>7.7755158704695351</v>
      </c>
      <c r="Z102" s="10">
        <f t="shared" si="29"/>
        <v>59637011.265251905</v>
      </c>
      <c r="AA102" s="18">
        <f t="shared" si="30"/>
        <v>59637011</v>
      </c>
      <c r="AB102" s="10"/>
      <c r="AC102" s="6">
        <v>14.5301597619648</v>
      </c>
      <c r="AD102" s="10">
        <v>0.214419336050099</v>
      </c>
      <c r="AE102" s="10">
        <f t="shared" si="31"/>
        <v>7.8224772216536405</v>
      </c>
      <c r="AF102" s="10">
        <f t="shared" si="32"/>
        <v>66447282.100515448</v>
      </c>
      <c r="AG102" s="18">
        <f t="shared" si="33"/>
        <v>66447282</v>
      </c>
      <c r="AH102" s="10"/>
      <c r="AI102" s="6">
        <v>30.7680773316136</v>
      </c>
      <c r="AJ102" s="10">
        <v>0.77946899707518902</v>
      </c>
      <c r="AK102" s="10">
        <f t="shared" si="34"/>
        <v>2.2370709677417411</v>
      </c>
      <c r="AL102" s="10">
        <f t="shared" si="35"/>
        <v>172.6119932933716</v>
      </c>
      <c r="AM102" s="18">
        <f t="shared" si="36"/>
        <v>173</v>
      </c>
      <c r="AN102" s="10"/>
      <c r="AO102" s="6">
        <v>37.999524945502699</v>
      </c>
      <c r="AP102" s="10">
        <v>1.76408955899145</v>
      </c>
      <c r="AQ102" s="10">
        <f t="shared" si="37"/>
        <v>6.3974180698267935E-2</v>
      </c>
      <c r="AR102" s="10">
        <f t="shared" si="38"/>
        <v>1.1587084675689039</v>
      </c>
      <c r="AS102" s="18">
        <f t="shared" si="39"/>
        <v>0</v>
      </c>
      <c r="AT102" s="10"/>
      <c r="AU102" s="6">
        <v>30.499160242417801</v>
      </c>
      <c r="AV102" s="10">
        <v>1.29692777104928E-2</v>
      </c>
      <c r="AW102" s="10">
        <f t="shared" si="40"/>
        <v>1.410905678574724</v>
      </c>
      <c r="AX102" s="10">
        <f t="shared" si="41"/>
        <v>25.757616843232395</v>
      </c>
      <c r="AY102" s="18">
        <f t="shared" si="42"/>
        <v>26</v>
      </c>
      <c r="AZ102" s="10"/>
      <c r="BA102" s="6">
        <v>40</v>
      </c>
      <c r="BB102" s="10">
        <v>0</v>
      </c>
      <c r="BC102">
        <f t="shared" si="43"/>
        <v>0.17655571635311126</v>
      </c>
      <c r="BD102">
        <f t="shared" si="44"/>
        <v>1.5016050367763709</v>
      </c>
      <c r="BE102" s="19">
        <f t="shared" si="45"/>
        <v>0</v>
      </c>
    </row>
    <row r="103" spans="1:57" x14ac:dyDescent="0.2">
      <c r="A103" s="21"/>
      <c r="B103" s="3" t="s">
        <v>74</v>
      </c>
      <c r="C103" s="3">
        <v>50</v>
      </c>
      <c r="D103" s="3">
        <v>0</v>
      </c>
      <c r="E103" s="3">
        <v>7</v>
      </c>
      <c r="F103" s="3">
        <v>0</v>
      </c>
      <c r="G103" s="10">
        <f t="shared" si="24"/>
        <v>0</v>
      </c>
      <c r="H103" s="6">
        <v>1245.6980000000001</v>
      </c>
      <c r="I103" s="9">
        <f t="shared" si="46"/>
        <v>4.0138139420630035</v>
      </c>
      <c r="J103" s="9">
        <f t="shared" si="47"/>
        <v>95.98618605793699</v>
      </c>
      <c r="K103" s="3">
        <v>50.9</v>
      </c>
      <c r="L103" s="6">
        <v>18.310006413511001</v>
      </c>
      <c r="M103" s="10">
        <v>5.4092141014245698E-2</v>
      </c>
      <c r="N103" s="10"/>
      <c r="O103" s="6">
        <v>18.064939677848201</v>
      </c>
      <c r="P103" s="10">
        <v>0.345254683679657</v>
      </c>
      <c r="Q103" s="10">
        <f t="shared" si="25"/>
        <v>4.8015421797429321</v>
      </c>
      <c r="R103" s="22">
        <v>94</v>
      </c>
      <c r="S103" s="22" t="s">
        <v>141</v>
      </c>
      <c r="T103" s="10">
        <f t="shared" si="26"/>
        <v>63320.185683846117</v>
      </c>
      <c r="U103" s="18">
        <f t="shared" si="27"/>
        <v>63320</v>
      </c>
      <c r="V103" s="10"/>
      <c r="W103" s="6">
        <v>11.895007686903099</v>
      </c>
      <c r="X103" s="10">
        <v>0.27423530411395097</v>
      </c>
      <c r="Y103" s="10">
        <f t="shared" si="28"/>
        <v>8.4869824381292869</v>
      </c>
      <c r="Z103" s="10">
        <f t="shared" si="29"/>
        <v>306889788.67046666</v>
      </c>
      <c r="AA103" s="18">
        <f t="shared" si="30"/>
        <v>306889789</v>
      </c>
      <c r="AB103" s="10"/>
      <c r="AC103" s="6">
        <v>17.236317291966401</v>
      </c>
      <c r="AD103" s="10">
        <v>0.10072542895389</v>
      </c>
      <c r="AE103" s="10">
        <f t="shared" si="31"/>
        <v>6.9924184737235748</v>
      </c>
      <c r="AF103" s="10">
        <f t="shared" si="32"/>
        <v>9826943.8312643375</v>
      </c>
      <c r="AG103" s="18">
        <f t="shared" si="33"/>
        <v>9826944</v>
      </c>
      <c r="AH103" s="10"/>
      <c r="AI103" s="6">
        <v>29.731060083656999</v>
      </c>
      <c r="AJ103" s="10">
        <v>0.15799340289123701</v>
      </c>
      <c r="AK103" s="10">
        <f t="shared" si="34"/>
        <v>2.5274218603267453</v>
      </c>
      <c r="AL103" s="10">
        <f t="shared" si="35"/>
        <v>336.83860519353448</v>
      </c>
      <c r="AM103" s="18">
        <f t="shared" si="36"/>
        <v>337</v>
      </c>
      <c r="AN103" s="10"/>
      <c r="AO103" s="6">
        <v>37.004314500140801</v>
      </c>
      <c r="AP103" s="10">
        <v>1.0071411184410199</v>
      </c>
      <c r="AQ103" s="10">
        <f t="shared" si="37"/>
        <v>0.36646975679610949</v>
      </c>
      <c r="AR103" s="10">
        <f t="shared" si="38"/>
        <v>2.3252505554823775</v>
      </c>
      <c r="AS103" s="18">
        <f t="shared" si="39"/>
        <v>0</v>
      </c>
      <c r="AT103" s="10"/>
      <c r="AU103" s="6">
        <v>29.1655284379896</v>
      </c>
      <c r="AV103" s="10">
        <v>0.644601198144089</v>
      </c>
      <c r="AW103" s="10">
        <f t="shared" si="40"/>
        <v>1.8189937460252141</v>
      </c>
      <c r="AX103" s="10">
        <f t="shared" si="41"/>
        <v>65.916440300481611</v>
      </c>
      <c r="AY103" s="18">
        <f t="shared" si="42"/>
        <v>66</v>
      </c>
      <c r="AZ103" s="10"/>
      <c r="BA103" s="6">
        <v>40</v>
      </c>
      <c r="BB103" s="10">
        <v>0</v>
      </c>
      <c r="BC103">
        <f t="shared" si="43"/>
        <v>0.17655571635311126</v>
      </c>
      <c r="BD103">
        <f t="shared" si="44"/>
        <v>1.5016050367763709</v>
      </c>
      <c r="BE103" s="19">
        <f t="shared" si="45"/>
        <v>0</v>
      </c>
    </row>
    <row r="104" spans="1:57" x14ac:dyDescent="0.2">
      <c r="A104" s="21"/>
      <c r="B104" s="3" t="s">
        <v>56</v>
      </c>
      <c r="C104" s="3">
        <v>50</v>
      </c>
      <c r="D104" s="3">
        <v>1</v>
      </c>
      <c r="E104" s="3">
        <v>8</v>
      </c>
      <c r="F104" s="3">
        <v>0</v>
      </c>
      <c r="G104" s="10">
        <f t="shared" si="24"/>
        <v>1.7241379310344827</v>
      </c>
      <c r="H104" s="6">
        <v>654.84100000000001</v>
      </c>
      <c r="I104" s="9">
        <f t="shared" si="46"/>
        <v>7.6354412750576097</v>
      </c>
      <c r="J104" s="9">
        <f t="shared" si="47"/>
        <v>92.364558724942384</v>
      </c>
      <c r="K104" s="3">
        <v>49.5</v>
      </c>
      <c r="L104" s="6">
        <v>18.492942559433299</v>
      </c>
      <c r="M104" s="10">
        <v>7.2318989544173901E-2</v>
      </c>
      <c r="N104" s="10"/>
      <c r="O104" s="6">
        <v>19.494751230653101</v>
      </c>
      <c r="P104" s="10">
        <v>6.3053715880102196E-2</v>
      </c>
      <c r="Q104" s="10">
        <f t="shared" si="25"/>
        <v>4.4303457434894211</v>
      </c>
      <c r="R104" s="22">
        <v>164</v>
      </c>
      <c r="S104" s="22" t="s">
        <v>140</v>
      </c>
      <c r="T104" s="10">
        <f t="shared" si="26"/>
        <v>26936.783981734716</v>
      </c>
      <c r="U104" s="18">
        <f t="shared" si="27"/>
        <v>26937</v>
      </c>
      <c r="V104" s="10"/>
      <c r="W104" s="6">
        <v>11.946642436906901</v>
      </c>
      <c r="X104" s="10">
        <v>0.182396984822184</v>
      </c>
      <c r="Y104" s="10">
        <f t="shared" si="28"/>
        <v>8.4720647049065665</v>
      </c>
      <c r="Z104" s="10">
        <f t="shared" si="29"/>
        <v>296527314.83715487</v>
      </c>
      <c r="AA104" s="18">
        <f t="shared" si="30"/>
        <v>296527315</v>
      </c>
      <c r="AB104" s="10"/>
      <c r="AC104" s="6">
        <v>26.4262892931376</v>
      </c>
      <c r="AD104" s="10">
        <v>3.2760577887949602E-2</v>
      </c>
      <c r="AE104" s="10">
        <f t="shared" si="31"/>
        <v>4.1735815921913995</v>
      </c>
      <c r="AF104" s="10">
        <f t="shared" si="32"/>
        <v>14913.569147781092</v>
      </c>
      <c r="AG104" s="18">
        <f t="shared" si="33"/>
        <v>14914</v>
      </c>
      <c r="AH104" s="10"/>
      <c r="AI104" s="6">
        <v>29.123597270319198</v>
      </c>
      <c r="AJ104" s="10">
        <v>0.74623628136872</v>
      </c>
      <c r="AK104" s="10">
        <f t="shared" si="34"/>
        <v>2.6975032841529858</v>
      </c>
      <c r="AL104" s="10">
        <f t="shared" si="35"/>
        <v>498.31422422922913</v>
      </c>
      <c r="AM104" s="18">
        <f t="shared" si="36"/>
        <v>498</v>
      </c>
      <c r="AN104" s="10"/>
      <c r="AO104" s="6">
        <v>40</v>
      </c>
      <c r="AP104" s="10">
        <v>0</v>
      </c>
      <c r="AQ104" s="10">
        <f t="shared" si="37"/>
        <v>-0.54407294832826725</v>
      </c>
      <c r="AR104" s="10">
        <f t="shared" si="38"/>
        <v>0.28571105949632353</v>
      </c>
      <c r="AS104" s="18">
        <f t="shared" si="39"/>
        <v>0</v>
      </c>
      <c r="AT104" s="10"/>
      <c r="AU104" s="6">
        <v>32.744121803657499</v>
      </c>
      <c r="AV104" s="10">
        <v>0.114675888459757</v>
      </c>
      <c r="AW104" s="10">
        <f t="shared" si="40"/>
        <v>0.7239529364573134</v>
      </c>
      <c r="AX104" s="10">
        <f t="shared" si="41"/>
        <v>5.2960604853320659</v>
      </c>
      <c r="AY104" s="18">
        <f t="shared" si="42"/>
        <v>0</v>
      </c>
      <c r="AZ104" s="10"/>
      <c r="BA104" s="6">
        <v>40</v>
      </c>
      <c r="BB104" s="10">
        <v>0</v>
      </c>
      <c r="BC104">
        <f t="shared" si="43"/>
        <v>0.17655571635311126</v>
      </c>
      <c r="BD104">
        <f t="shared" si="44"/>
        <v>1.5016050367763709</v>
      </c>
      <c r="BE104" s="19">
        <f t="shared" si="45"/>
        <v>0</v>
      </c>
    </row>
    <row r="106" spans="1:57" x14ac:dyDescent="0.2">
      <c r="L106" s="14" t="s">
        <v>129</v>
      </c>
      <c r="M106" s="14">
        <v>-3.8519000000000001</v>
      </c>
      <c r="N106" s="14"/>
      <c r="W106" s="14">
        <v>-3.4613</v>
      </c>
      <c r="AC106" s="14">
        <v>-3.2602000000000002</v>
      </c>
      <c r="AI106" s="14">
        <v>-3.5716000000000001</v>
      </c>
      <c r="AO106" s="14">
        <v>-3.29</v>
      </c>
      <c r="AU106" s="14">
        <v>-3.2679999999999998</v>
      </c>
      <c r="BA106" s="14">
        <v>-3.4550000000000001</v>
      </c>
    </row>
    <row r="107" spans="1:57" x14ac:dyDescent="0.2">
      <c r="L107" s="14" t="s">
        <v>130</v>
      </c>
      <c r="M107" s="14">
        <v>36.56</v>
      </c>
      <c r="N107" s="14"/>
      <c r="W107" s="14">
        <v>41.271000000000001</v>
      </c>
      <c r="AC107" s="14">
        <v>40.033000000000001</v>
      </c>
      <c r="AI107" s="14">
        <v>38.758000000000003</v>
      </c>
      <c r="AO107" s="14">
        <v>38.21</v>
      </c>
      <c r="AU107" s="14">
        <v>35.11</v>
      </c>
      <c r="BA107" s="14">
        <v>40.61</v>
      </c>
    </row>
  </sheetData>
  <sortState xmlns:xlrd2="http://schemas.microsoft.com/office/spreadsheetml/2017/richdata2" ref="B2:B108">
    <sortCondition ref="B2:B108"/>
  </sortState>
  <mergeCells count="2">
    <mergeCell ref="A2:A89"/>
    <mergeCell ref="A90:A104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a2761ec8-7198-4440-bea0-e9dd2af28b51}" enabled="1" method="Standard" siteId="{73e15cf5-5dbb-46af-a862-753916269d7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Mississippi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Amiri Intermittent</dc:creator>
  <cp:lastModifiedBy>marysydneymiller@gmail.com</cp:lastModifiedBy>
  <cp:lastPrinted>2024-03-21T20:35:57Z</cp:lastPrinted>
  <dcterms:created xsi:type="dcterms:W3CDTF">2024-03-07T16:45:59Z</dcterms:created>
  <dcterms:modified xsi:type="dcterms:W3CDTF">2024-05-22T18:32:18Z</dcterms:modified>
</cp:coreProperties>
</file>