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WGIII SPM" sheetId="2" r:id="rId5"/>
    <sheet state="visible" name="WGIII TS" sheetId="3" r:id="rId6"/>
    <sheet state="visible" name="WGIII Chapters" sheetId="4" r:id="rId7"/>
    <sheet state="visible" name="WGIII Annex" sheetId="5" r:id="rId8"/>
    <sheet state="visible" name="SYR IPCC data catalogue" sheetId="6" r:id="rId9"/>
    <sheet state="visible" name="SYR beta 4 review" sheetId="7" r:id="rId10"/>
  </sheets>
  <definedNames/>
  <calcPr/>
  <extLst>
    <ext uri="GoogleSheetsCustomDataVersion2">
      <go:sheetsCustomData xmlns:go="http://customooxmlschemas.google.com/" r:id="rId11" roundtripDataChecksum="YPFJl5n/opbI0rZ/YwFD2+x7bndTTca8g98vAcX1eK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0">
      <text>
        <t xml:space="preserve">======
ID#AAABiNwrN6M
Gideon Yee Chuen Tay    (2025-04-24 22:15:27)
Figure TS.1 The graph's description does not make it clear that the bubble size represents the Total GHG emissions including LULUCF (tonnes CO2eq per year). It is unclear what the bubble size represents. (Published figure: https://www.ipcc.ch/report/ar6/wg3/downloads/figures/IPCC_AR6_WGIII_Figure_TS_1.png)
------
ID#AAABiNwrN6Q
Gideon Yee Chuen Tay    (2025-04-24 22:16:22)
Figure TS.15b Greater clarity could be given on the regions as slightly different names are used in the figure and excel. In particular, 'Asia Pacific Developed' in the excel is 'Australia, Japan, and NZ' in the figure. 'SEA and Developing Pacific' in the excel is 'SEA and Pacific' in the figure. (Published figure: https://www.ipcc.ch/report/ar6/wg3/downloads/figures/IPCC_AR6_WGIII_Figure_TS_15.png)</t>
      </text>
    </comment>
    <comment authorId="0" ref="G10">
      <text>
        <t xml:space="preserve">======
ID#AAABiNwrN4U
Gideon Yee Chuen Tay    (2025-04-24 22:08:55)
Box TS.1, Figure 1. (1) Minor issue: missing data for 29 Feb 2020 from Carbon Monitor (CM) datasets, though this has little impact on the plots, (2) Extra data on public sector daily CO2 emissions which is not used in any plot. (Published figure: https://www.ipcc.ch/report/ar6/wg3/figures/technical-summary/box-ts-1-figure-1)
------
ID#AAABiNwrN4Y
Gideon Yee Chuen Tay    (2025-04-24 22:09:20)
Figure TS.1 (1) The "Asia-Pacific Developed (others)" bubble in the excel sheet is labelled as "Japan" in the plot, (2) Developing Pacific data is included in the excel but not in the plot (Published figure: https://www.ipcc.ch/report/ar6/wg3/downloads/figures/IPCC_AR6_WGIII_Figure_TS_1.png)
------
ID#AAABiNwrN4c
Gideon Yee Chuen Tay    (2025-04-24 22:09:32)
Figure TS.2 The stack and waterfall on the right hand side touches the 60 gridline on the published IPCC graph. This should not be the case, as the total value of all gases should be 59.09. (Published figure: https://www.ipcc.ch/report/ar6/wg3/figures/technical-summary/figure-ts-2)
------
ID#AAABiNwrN4g
Gideon Yee Chuen Tay    (2025-04-24 22:09:43)
Figure TS.3 Wrong label for the "1.5°C budget" column: it should be 400 instead of 500 (Published figure: https://www.ipcc.ch/report/ar6/wg3/downloads/figures/IPCC_AR6_WGIII_Figure_TS_3.png)
------
ID#AAABiNwrN4k
Gideon Yee Chuen Tay    (2025-04-24 22:09:56)
Figure TS.4 "(1) The regions in the excel file (Asia and developing Pacific; Developed countries) do not correspond to the regions in the plot (Australia, Japan, NZ; Europe; Southern Asia; South-East Asia and Pacific, North America etc.) (2) There is a point with a negative value of about -4 in the figure for ""Eastern Europe and West-Central Asia"", but this is not present in the excel data (published figure: https://www.ipcc.ch/report/ar6/wg3/figures/technical-summary/figure-ts-4)
------
ID#AAABiNwrN4o
Gideon Yee Chuen Tay    (2025-04-24 22:10:12)
Figure TS.5 The published IPCC figure provided gives an impression that CO2-LULUCF is zero for the Middle East, even after zooming in. However, this is not the case, as there is a very low but non-zero emission for CO2-LULUCF for Middle East bar. (Published figure: https://www.ipcc.ch/report/ar6/wg3/figures/technical-summary/figure-ts-5)
------
ID#AAABiNwrN4s
Gideon Yee Chuen Tay    (2025-04-24 22:10:27)
Figure TS.6 (1) Direct+indirect emissions for buildings should be 17% based on excel calculations, not 16%. (2) For information under the direct+indirect bar, the excel sheet has extra data not used: Managed soils and pasture (CO2, N2O) (2.5%) under AFOLU (3) For information under the direct+indirect bar, the excel sheet has different figures: the excel notes non-residential (5.8%) but the figure writes 5.9%. (Published figure: https://www.ipcc.ch/report/ar6/wg3/figures/technical-summary/figure-ts-6)
------
ID#AAABiNwrN4w
Gideon Yee Chuen Tay    (2025-04-24 22:10:38)
Figure TS.7  (1) The upper bound for offshore wind cost $2020/MWh is different from the expected pattern produced by the data (2) The figure for CSP is very different from the data. For example, the lower bound for 2020 does not dip, the middle spike in the upper bound should not exceed the 300 gridline significantly etc. (3) Missing data: fossil fuel costs used in figures but not in the excel sheet (Published figure: https://www.ipcc.ch/report/ar6/wg3/figures/technical-summary/figure-ts-7)
------
ID#AAABiNwrN40
Gideon Yee Chuen Tay    (2025-04-24 22:10:51)
Figure TS.8 (1) It is unclear what EIT and MAF stand for. Moreover, there are more region categories in the excel sheet than in the figure, so it is unclear how they match. In the excel sheet, we have Asia and developing Pacific (not just 'Asia' as in the figure), we have Middle East, Africa (presumably their combination produces MAF), Latin America and Caribbean (presumably LAM), Eastern Europe and West-Central Asia (presumably EIT), and Developed countries (presumably OECD 1990). (2) Assuming MAF is Middle East and Africa, the bars are all wrong. The dark blue line for 'All sectors w/o electricity' should exceed the 200 GtCO2 line, but it does not exceed it in the figure. The bar for 'Proposed gas and oil' should have a much larger gray bar. The bar for 'Proposed coal' should have a larger gray bar. (Published figure: https://www.ipcc.ch/report/ar6/wg3/figures/technical-summary/figure-ts-8)
------
ID#AAABiNwrN44
Gideon Yee Chuen Tay    (2025-04-24 22:11:00)
Figure TS.10a Missing data for (1) the vertical error bars in 2030 that depict the assessed range of the NDCs, as announced prior to COP26 (2) the dotted error bars in 2015 and 2019 that represents past GHG emissions in 2015 and 2019 (3) 2100 emission level colored boxplots on the right of the main figure, in particular for median, 25th and 75th quartile data (4) the year of net-zero GHG emissions CO2 comparison boxplots in the bottom sub-panel (Published figure: https://www.ipcc.ch/report/ar6/wg3/downloads/figures/IPCC_AR6_WGIII_Figure_TS_10_2.png)
------
ID#AAABiNwrN48
Gideon Yee Chuen Tay    (2025-04-24 22:11:08)
Figure TS.10b Missing data for (1) 2100 emission level colored boxplots on the right of the main figure, in particular for median, 25th and 75th quartile data (2) the year of net-zero CO2 emissions CO2 comparison boxplots in the bottom sub-panel (Published figure: https://www.ipcc.ch/report/ar6/wg3/downloads/figures/IPCC_AR6_WGIII_Figure_TS_10_2.png)
------
ID#AAABiNwrN5A
Gideon Yee Chuen Tay    (2025-04-24 22:11:52)
Figure TS.10c Missing data for 2100 emission level colored boxplots on the right of the main figure, in particular for median, 25th and 75th quartile data (Published figure: https://www.ipcc.ch/report/ar6/wg3/downloads/figures/IPCC_AR6_WGIII_Figure_TS_10_2.png)
------
ID#AAABiNwrN5E
Gideon Yee Chuen Tay    (2025-04-24 22:12:02)
Figure TS.10d Missing data for 2100 emission level colored boxplots on the right of the main figure, in particular for median, 25th and 75th quartile data (Published figure: https://www.ipcc.ch/report/ar6/wg3/downloads/figures/IPCC_AR6_WGIII_Figure_TS_10_2.png)
------
ID#AAABiNwrN5I
Gideon Yee Chuen Tay    (2025-04-24 22:12:12)
Figure TS.10e Missing data for the error bar on the 2019 bar, the excel file includes AFOLU while the figure includes LULUCF as the data label (Published figure: https://www.ipcc.ch/report/ar6/wg3/downloads/figures/IPCC_AR6_WGIII_Figure_TS_10_2.png)
------
ID#AAABiNwrN5M
Gideon Yee Chuen Tay    (2025-04-24 22:12:19)
Figure TS.10f The excel file includes AFOLU while the figure includes LULUCF as the data label (Published figure: https://www.ipcc.ch/report/ar6/wg3/downloads/figures/IPCC_AR6_WGIII_Figure_TS_10_2.png)
------
ID#AAABiNwrN5Q
Gideon Yee Chuen Tay    (2025-04-24 22:12:31)
Figure TS.11.1 "(1) The primary supply in the figure does not match the excel data. E.g. Total (585 in fugure, 574 in excel) Oil (191 in figure, 184.3 in excel after summing flow values), Coal (162 in figure, 159.3 in excel), Natural gas (140 in figure, 138.6 in excel) etc. (2) Some of the flow values do not match the figure. E.g. Refinery (node 10) to Industry (node 15) flow value is 16.7 in the excel, but 12 in the figure
"
------
ID#AAABiNwrN5U
Gideon Yee Chuen Tay    (2025-04-24 22:12:47)
Figure TS.11.2 (1) Hydrogen is included as a supply in the excel data but is omitted from the figure and primary supply calculation (2) Figure breaks down residential and commercial to electricity and Heat, but this information is not provided in the excel file.
------
ID#AAABiNwrN5Y
Gideon Yee Chuen Tay    (2025-04-24 22:12:58)
Figure TS.11.3 Just one minor issue: figure breaks down residential and commercial to electricity (85 EJ) and Heat (12 EJ), but this information is not provided in the excel file. Everything else is accurate.
------
ID#AAABiNwrN5c
Gideon Yee Chuen Tay    (2025-04-24 22:13:13)
Figure TS.13b "Right figure is fine. Minor issues with left figure: (1) Left figure EEWA and ME should be very close to, but should not touch the x=2 line (2) Left figure total reduction is 9.85 in the excel sheet but 9.8 in the figure. Perhaps it is useful to clarify that the true estimate is between 9.845 and 9.85, otherwise if it were between 9.85 and 9.854, it should be rounded up to 9.9. (Published figure: https://www.ipcc.ch/report/ar6/wg3/downloads/figures/IPCC_AR6_WGIII_Figure_TS_13.png)
------
ID#AAABiNwrN5g
Gideon Yee Chuen Tay    (2025-04-24 22:13:27)
Figure TS.15a "(1) IEA 2021 net-zero emissions scenario's sufficiency bar has +0.1% in the figure, but its CO2 and Percentage value in the excel is 0 (2) Some efficiency bars are dark blue, though it is gray in the legend and in other bars in the figure. There is no dark blue color in the legend. These cases include: IEA 2020 sustainable development scenario, IMAGE lifestyle and renewable scenario, RECC LED and 2oC policy (3) Excel writes 'IMG SSP2 Baseline' whearas figure classifies SSP2 Baseline as coming from RECC (Published figure: https://www.ipcc.ch/report/ar6/wg3/downloads/figures/IPCC_AR6_WGIII_Figure_TS_15.png)
------
ID#AAABiNwrN5k
Gideon Yee Chuen Tay    (2025-04-24 22:13:39)
Figure TS.17a "(1)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Unclear how the blue bar waterfall-like figures are created (Published figure: https://www.ipcc.ch/report/ar6/wg3/downloads/figures/IPCC_AR6_WGIII_Figure_TS_17.png)
------
ID#AAABiNwrN5o
Gideon Yee Chuen Tay    (2025-04-24 22:13:49)
Figure TS.17b "(1)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No data prvoided for the direct (red dotted) and direct and indirect (dark blue) line in the figure (3) Unclear how the blue bar waterfall-like figures are created (Published figure: https://www.ipcc.ch/report/ar6/wg3/downloads/figures/IPCC_AR6_WGIII_Figure_TS_17.png)
------
ID#AAABiNwrN5s
Gideon Yee Chuen Tay    (2025-04-24 22:14:01)
Figure TS.17c "(1)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The bar chart on the right is censored for negative values: Circularity and FeedCI have minimum values of -160 and -100 in the excel, but this is not reflected in the figure. (3) Unclear how the blue bar waterfall-like figures are created (Published figure: https://www.ipcc.ch/report/ar6/wg3/downloads/figures/IPCC_AR6_WGIII_Figure_TS_17.png)
------
ID#AAABiNwrN5w
Gideon Yee Chuen Tay    (2025-04-24 22:14:10)
Figure TS.17d "(1) For the sunburst/ pie chart diagram, values in the figure are provided in percentage. This is inconsistent with panels a, b, c where these values are provided as raw values. (2) For the sunburst/ pie chart diagram, the value for Mature in 2070 in the excel is wrong. It is included as 17% whearas the figure has a value of 15%. The figure should be right and the excel wrong since this ensures the percentage values add up to 100%. (3) The bar chart on the right is censored for negative values: Circularity has minimum value of -160 in the excel, but this is not reflected in the figure. (4) In the left red-orange waterfall chart, chemicals should be more than cement, not the other way round. (5) Unclear how the blue bar waterfall-like figures are created (Published figure: https://www.ipcc.ch/report/ar6/wg3/downloads/figures/IPCC_AR6_WGIII_Figure_TS_17.png)
------
ID#AAABiNwrN50
Gideon Yee Chuen Tay    (2025-04-24 22:14:18)
Figure TS.19 Within each region, the relative size of blue, yellow, and red doughnuts I obtained seem to be different from the figure. Other than that, there are no issues with the size and position of each region's circle. (Published figure: https://www.ipcc.ch/report/ar6/wg3/figures/technical-summary/figure-ts-19)
------
ID#AAABiNwrN54
Gideon Yee Chuen Tay    (2025-04-24 22:14:26)
Figure TS.20 The excel file classifies 'No Packing' as 'Building' while the figure classifies it as 'Food' (Published figure: https://www.ipcc.ch/report/ar6/wg3/figures/technical-summary/figure-ts-20)
------
ID#AAABiNwrN58
Gideon Yee Chuen Tay    (2025-04-24 22:14:34)
Figure TS.24b The data provided seems to be different from the figure. The excel data files have data for climate legislation in force/ not in force. It does not have data for shares of global GHG emissions under national climate emission targets. (Published figure: https://www.ipcc.ch/report/ar6/wg3/downloads/figures/IPCC_AR6_WGIII_Figure_TS_24.png)
------
ID#AAABiNwrN6A
Gideon Yee Chuen Tay    (2025-04-24 22:14:43)
Figure TS.29 (1) Electric light duty vehicles SDG3 is + in the excel but 'both' in the figure, (2) Biofuels SDG2 is low confidence in excel but medium confidence in figure (3) Nuclear power SDG8 is both in excel but + in figure (Published figure: https://www.ipcc.ch/report/ar6/wg3/downloads/figures/IPCC_AR6_WGIII_Figure_TS_29.png)
------
ID#AAABiNwrN6E
Gideon Yee Chuen Tay    (2025-04-24 22:14:51)
Figure TS.31 "(1) Excel has data for 'Industry' mitigation response including energy efficiency and electrification, but this is missing from the figure (2) Under Geophsyical, geothermal is marked as limited or no evidence in the figure, but not in the excel. Under socio-cultural, carbon dioxide capture, bioenergy, geothermal, and energy storage for low-carbon grids is marked as limited or no evidence in the figure, but not in the excel (3) The figure distinguishes between 'Limited or no evidence' and 'Some indicators not applicable', but the excel data does not make that distinction. (Published figure: https://www.ipcc.ch/report/ar6/wg3/downloads/figures/IPCC_AR6_WGIII_Figure_TS_31.png)
------
ID#AAABiNwrN6I
Gideon Yee Chuen Tay    (2025-04-24 22:14:59)
Figure TS.32 (1) In the 2030 Technological bar, the excel states GS should be 20-30%, but it has a higher value in the figure. In the 2030 Economic bar, the excel has NEG more than GS, but it is the other way round in the figure. (2) In the 2050 Economic bar, the excel states LD should be 65-75%, but it is at 50% in the figure. (3) In the 2100 Institutional bar, the excel states REN has the same value as NEG and GS, but it is below NEG and GS in the figure. Similarly, SP should be less thann NEG and GS based on the excel, but has the same value as NEG and GS in the figure. (4) Extra uncessary information in the indicators tab of the excel sheet which is not used to plot the figures. (Published figure: https://www.ipcc.ch/report/ar6/wg3/figures/technical-summary/figure-ts-32)</t>
      </text>
    </comment>
    <comment authorId="0" ref="K9">
      <text>
        <t xml:space="preserve">======
ID#AAABfx5D6bw
Gideon Yee Chuen Tay    (2025-03-14 04:09:31)
SPM.5e In the main title (not panel (e) title) for panels (e) and (f), there is a missing space between 'emissions' and 'are'.</t>
      </text>
    </comment>
    <comment authorId="0" ref="G9">
      <text>
        <t xml:space="preserve">======
ID#AAABeLvdtHE
Gideon Yee Chuen Tay    (2025-03-07 14:06:32)
SPM.1a The stack and waterfall on the right hand side touches the 60 gridline on the published IPCC graph. This should not be the case, as the total value of all gases should be 59.09. (Published figure: https://www.ipcc.ch/report/ar6/wg3/figures/summary-for-policymakers/IPCC_AR6_WGIII_FigureSPM1.png)
------
ID#AAABeLvdtHI
Gideon Yee Chuen Tay    (2025-03-07 14:06:52)
SPM.2a The data in this spreadsheet has been verified for GHG share percentages. However, the figure contains discrepancies, particularly for Southern Asia's GHG share. The correct values should be as follows: 5% instead of 7% for 1990, 6% instead of 8% for 2000, and 7% instead of 8% for 2010. (Published figure: https://www.ipcc.ch/report/ar6/wg3/figures/summary-for-policymakers/IPCC_AR6_WGIII_FigureSPM2.png)
------
ID#AAABeLvdtHM
Gideon Yee Chuen Tay    (2025-03-07 14:07:32)
SPM.2b "The published IPCC figure provided gives an impression that CO2-LULUCF is zero for the Middle East, even after zooming in. However, this is not the case, as there is a very low but non-zero emission for CO2-LULUCF for Middle East bar. (Published figure: https://www.ipcc.ch/report/ar6/wg3/figures/summary-for-policymakers/IPCC_AR6_WGIII_FigureSPM2.png)"
------
ID#AAABeLvdtHQ
Gideon Yee Chuen Tay    (2025-03-07 14:07:54)
SPM.3 (1) The upper bound for offshore wind cost $2020/MWh is different from the expected pattern produced by the data (2) The figure for CSP is very different from the data. For example, the lower bound for 2020 does not dip, the middle spike in the upper bound should not exceed the 300 gridline significantly etc. (3) Missing data: fossil fuel costs used in figures but not in the excel sheet (Published figure: https://www.ipcc.ch/report/ar6/wg3/figures/summary-for-policymakers/IPCC_AR6_WGIII_FigureSPM3.png)
------
ID#AAABfx5D6bI
Gideon Yee Chuen Tay    (2025-03-14 04:05:27)
SPM Box.1b The values for the SSPs (Shared Socioeconomic Pathways), IMPs (illustrative mitigation pathways), CurPol (current policies), and ModAct (moderately increased action) points are not mapped to the associated C1 to C8 categories in the excel data. For example, the reader has to know that IMP-SP and IMP-LD falls under C1 (limit warming to 1.5 degrees with no or limited overshooot) to plot the points (Published figure: https://www.ipcc.ch/report/ar6/wg3/figures/summary-for-policymakers/IPCC_AR6_WGIII_FigureSPMBox.png)
------
ID#AAABfx5D6bM
Gideon Yee Chuen Tay    (2025-03-14 04:06:20)
SPM.5a Missing data for (1) the vertical error bars in 2030 that depict the assessed range of the NDCs, as announced prior to COP26 (2) the dotted error bars in 2015 and 2019 that represents past GHG emissions in 2015 and 2019 (3) 2100 emission level colored boxplots on the right of the main figure, in particular for median, 25th and 75th quartile data (4) the year of net-zero GHG emissions CO2 comparison boxplots in the bottom sub-panel (Published figure: https://www.ipcc.ch/report/ar6/wg3/figures/summary-for-policymakers/IPCC_AR6_WGIII_FigureSPM5abcd.png)
------
ID#AAABfx5D6bQ
Gideon Yee Chuen Tay    (2025-03-14 04:06:28)
SPM.5b Missing data for (1) 2100 emission level colored boxplots on the right of the main figure, in particular for median, 25th and 75th quartile data (2) the year of net-zero CO2 emissions CO2 comparison boxplots in the bottom sub-panel (Published figure: https://www.ipcc.ch/report/ar6/wg3/figures/summary-for-policymakers/IPCC_AR6_WGIII_FigureSPM5abcd.png)
------
ID#AAABfx5D6bU
Gideon Yee Chuen Tay    (2025-03-14 04:06:35)
SPM.5c Missing data for 2100 emission level colored boxplots on the right of the main figure, in particular for median, 25th and 75th quartile data (Published figure: https://www.ipcc.ch/report/ar6/wg3/figures/summary-for-policymakers/IPCC_AR6_WGIII_FigureSPM5abcd.png)
------
ID#AAABfx5D6bY
Gideon Yee Chuen Tay    (2025-03-14 04:06:40)
SPM.5d Missing data for 2100 emission level colored boxplots on the right of the main figure, in particular for median, 25th and 75th quartile data (Published figure: https://www.ipcc.ch/report/ar6/wg3/figures/summary-for-policymakers/IPCC_AR6_WGIII_FigureSPM5abcd.png)
------
ID#AAABfx5D6bc
Gideon Yee Chuen Tay    (2025-03-14 04:06:49)
SPM.5e Missing data for the error bar on the 2019 bar, the excel file includes AFOLU while the figure includes LULUCF as the data label (Published figure: https://www.ipcc.ch/report/ar6/wg3/figures/summary-for-policymakers/IPCC_AR6_WGIII_FigureSPM5ef.png)
------
ID#AAABfx5D6bg
Gideon Yee Chuen Tay    (2025-03-14 04:06:55)
SPM.5f The excel file includes AFOLU while the figure includes LULUCF as the data label (Published figure: https://www.ipcc.ch/report/ar6/wg3/figures/summary-for-policymakers/IPCC_AR6_WGIII_FigureSPM5ef.png)
------
ID#AAABfx5D6bk
Gideon Yee Chuen Tay    (2025-03-14 04:07:03)
SPM.6a For socio-cultural factors, infrastructure use, and technology adoption, it is unclear what the percentage represents. What is it a percentage of? Moreover, the percentages do not seem to sum to 100%
------
ID#AAABfx5D6bo
Gideon Yee Chuen Tay    (2025-03-14 04:07:10)
SPM.6b For socio-cultural factors, infrastructure use, and technology adoption, it is unclear what the percentage represents. What is it a percentage of? Moreover, the percentages do not seem to sum to 100%
------
ID#AAABfx5D6bs
Gideon Yee Chuen Tay    (2025-03-14 04:07:37)
SPM.8 (1) Electric light duty vehicles SDG3 is + in the excel but 'both' in the figure, (2) Biofuels SDG2 is low confidence in excel but medium confidence in figure (3) Nuclear power SDG8 is both in excel but + in figure (4) Highly energy efficient building envelope SDG17 is positive in excel but negative in figure (Published figure: https://www.ipcc.ch/report/ar6/wg3/figures/summary-for-policymakers/IPCC_AR6_WGIII_FigureSPM8.png)</t>
      </text>
    </comment>
  </commentList>
  <extLst>
    <ext uri="GoogleSheetsCustomDataVersion2">
      <go:sheetsCustomData xmlns:go="http://customooxmlschemas.google.com/" r:id="rId1" roundtripDataSignature="AMtx7mglgXqkAzVHqIGf1/EiJ2AVpFkz1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00">
      <text>
        <t xml:space="preserve">======
ID#AAABhdEULd4
Gideon Yee Chuen Tay    (2025-04-04 05:36:13)
Unsure if quantitative</t>
      </text>
    </comment>
  </commentList>
  <extLst>
    <ext uri="GoogleSheetsCustomDataVersion2">
      <go:sheetsCustomData xmlns:go="http://customooxmlschemas.google.com/" r:id="rId1" roundtripDataSignature="AMtx7mhomytPuH365GsRpcdeSCJ3MSkjcw=="/>
    </ext>
  </extLst>
</comments>
</file>

<file path=xl/sharedStrings.xml><?xml version="1.0" encoding="utf-8"?>
<sst xmlns="http://schemas.openxmlformats.org/spreadsheetml/2006/main" count="8448" uniqueCount="1785">
  <si>
    <t>Note:</t>
  </si>
  <si>
    <t>Each panel within a figure is counted separately</t>
  </si>
  <si>
    <t>Missing data refers to cases where data files are not found at all. Partial missing data in data files are classified as data issues.</t>
  </si>
  <si>
    <t>We count the following as unique: (1) all SPM figures, (2) all TS figures not found in SPM, (3) all chapter figures not found in SPM or TS, (4) all annex figures not found in SPM, TS, or chapters</t>
  </si>
  <si>
    <t>We refer to 'double counting' in the sense that some figures appear in multiple parts of the report: SPM, TS, Chapters, Annex. Unique counts ensure that such figures are counted only once</t>
  </si>
  <si>
    <t>Count of figures</t>
  </si>
  <si>
    <t>Count of errors</t>
  </si>
  <si>
    <t>Error mix</t>
  </si>
  <si>
    <t>Count of data-driven figures</t>
  </si>
  <si>
    <t>Data-driven figure %</t>
  </si>
  <si>
    <t>Archived data</t>
  </si>
  <si>
    <t>Category</t>
  </si>
  <si>
    <t>Conceptual with double counting</t>
  </si>
  <si>
    <t>Data-driven with double counting</t>
  </si>
  <si>
    <t>Unique data driven</t>
  </si>
  <si>
    <t>Total with double counting</t>
  </si>
  <si>
    <t>Data issues</t>
  </si>
  <si>
    <t>Metadata Issues</t>
  </si>
  <si>
    <t>Total data issues</t>
  </si>
  <si>
    <t>Missing data</t>
  </si>
  <si>
    <t>Other issues</t>
  </si>
  <si>
    <t>Total (All)</t>
  </si>
  <si>
    <t>Figures w/ Issues</t>
  </si>
  <si>
    <t>Figures w/ issues</t>
  </si>
  <si>
    <t>Figures w/o issues</t>
  </si>
  <si>
    <t>Total</t>
  </si>
  <si>
    <t>Data-driven figures w/ issues</t>
  </si>
  <si>
    <t>Data-driven figures w/o issues</t>
  </si>
  <si>
    <t>% Total data issues</t>
  </si>
  <si>
    <t>Data-driven figures with archived data (double counted)</t>
  </si>
  <si>
    <t>Unique data-driven figures with archived data</t>
  </si>
  <si>
    <t>Unique data-driven figures with archived data and no issues</t>
  </si>
  <si>
    <t>Total Unique data-driven figures</t>
  </si>
  <si>
    <t>% Unique data-driven figures with archived data</t>
  </si>
  <si>
    <t>% Unique data-driven figures with archived data and no issues</t>
  </si>
  <si>
    <t>SPM</t>
  </si>
  <si>
    <t>TS</t>
  </si>
  <si>
    <t>Chapters</t>
  </si>
  <si>
    <t>Annex</t>
  </si>
  <si>
    <t>Non-Data Issues (IPCC Website, editorial, etc.)</t>
  </si>
  <si>
    <t>Figures</t>
  </si>
  <si>
    <t>Issue</t>
  </si>
  <si>
    <t>Example link</t>
  </si>
  <si>
    <t>Figure SPM.5</t>
  </si>
  <si>
    <t>In the main title (not panel (e) title) for panels (e) and (f), there is a missing space between 'emissions' and 'are'.</t>
  </si>
  <si>
    <t>https://www.ipcc.ch/report/ar6/wg3/figures/summary-for-policymakers/figure-spm-5/</t>
  </si>
  <si>
    <t>Figure TS.11</t>
  </si>
  <si>
    <t>Page not found: https://www.ipcc.ch/report/ar6/wg3/figures/technical-summary/figure-ts-11</t>
  </si>
  <si>
    <t>https://www.ipcc.ch/report/ar6/wg3/figures/technical-summary/figure-ts-11</t>
  </si>
  <si>
    <t>Figure 2.11</t>
  </si>
  <si>
    <t>The figures webpage does not include figure 2.11, and redirects you to figure 2.12 instead (see: https://www.ipcc.ch/report/ar6/wg3/figures/chapter-2)</t>
  </si>
  <si>
    <t>https://www.ipcc.ch/report/ar6/wg3/figures/chapter-2</t>
  </si>
  <si>
    <t>Figure 6.1</t>
  </si>
  <si>
    <t>Webpage is missing/ Webpage included figure 6.11 instead of figure 6.1c (see: https://www.ipcc.ch/report/ar6/wg3/figures/chapter-6)</t>
  </si>
  <si>
    <t>https://www.ipcc.ch/report/ar6/wg3/figures/chapter-6</t>
  </si>
  <si>
    <t>Box 6.2 Figure 1</t>
  </si>
  <si>
    <t>Webpage error: figure label error on the webpage. Webpage writes "Box 6.2, Figure". It should be "Box 6.2, Figure 1" (see: https://www.ipcc.ch/report/ar6/wg3/figures/chapter-6/box-6-2-figure-1)</t>
  </si>
  <si>
    <t>https://www.ipcc.ch/report/ar6/wg3/figures/chapter-6/box-6-2-figure-1</t>
  </si>
  <si>
    <t>Figure 6.5</t>
  </si>
  <si>
    <t>Webpage error: figure labelled as 6.5 not 6.6 in the main webpage (see: https://www.ipcc.ch/report/ar6/wg3/figures/chapter-6)</t>
  </si>
  <si>
    <t>Figure 6.28</t>
  </si>
  <si>
    <t>Webpage is missing (see: https://www.ipcc.ch/report/ar6/wg3/figures/chapter-6)</t>
  </si>
  <si>
    <t>Box 7.6, Figure 1</t>
  </si>
  <si>
    <t>Webpage is missing (see: https://www.ipcc.ch/report/ar6/wg3/figures/chapter-7/)</t>
  </si>
  <si>
    <t>https://www.ipcc.ch/report/ar6/wg3/figures/chapter-7/</t>
  </si>
  <si>
    <t>Figure 8.6</t>
  </si>
  <si>
    <t>Webpage unclear: figure labelled as 8.6a and 8.6b are just labelled as 'figure 8.6'. It would be better to clarify that they are different panels of the same figure (see: https://www.ipcc.ch/report/ar6/wg3/figures/chapter-8)</t>
  </si>
  <si>
    <t>https://www.ipcc.ch/report/ar6/wg3/figures/chapter-8</t>
  </si>
  <si>
    <t>Figure 8.13</t>
  </si>
  <si>
    <t>Webpage issue: displays some empty charts on the right which does not exist in the actual report (see: https://www.ipcc.ch/report/ar6/wg3/figures/chapter-8/figure-8-13)</t>
  </si>
  <si>
    <t>https://www.ipcc.ch/report/ar6/wg3/figures/chapter-8/figure-8-13</t>
  </si>
  <si>
    <t>Figure 8.15</t>
  </si>
  <si>
    <t>Webpage unclear: figure labelled as 8.15a and 8.15b are just labelled as 'figure 8.15'. It would be better to clarify that they are different panels of the same figure (see: https://www.ipcc.ch/report/ar6/wg3/figures/chapter-8)</t>
  </si>
  <si>
    <t>Figure 8.18</t>
  </si>
  <si>
    <t>Webpage unclear: figure labelled as 8.18a and 8.18b are just labelled as 'figure 8.18'. It would be better to clarify that they are different panels of the same figure (see: https://www.ipcc.ch/report/ar6/wg3/figures/chapter-8)</t>
  </si>
  <si>
    <t>Box 9.1, Figure 2</t>
  </si>
  <si>
    <t>Webpage issue: title is 'Box 9.1, Figure 1' when it should be 'Box 9.1, Figure 2' (see: https://www.ipcc.ch/report/ar6/wg3/figures/chapter-9/box-9-1-figure-2)</t>
  </si>
  <si>
    <t>https://www.ipcc.ch/report/ar6/wg3/figures/chapter-9/box-9-1-figure-2</t>
  </si>
  <si>
    <t>All Annex III figures</t>
  </si>
  <si>
    <t>No links for ANNEX III Scenarios and modelling methods figures</t>
  </si>
  <si>
    <t>-</t>
  </si>
  <si>
    <t>WGs</t>
  </si>
  <si>
    <t>Figure</t>
  </si>
  <si>
    <t>Figure Link</t>
  </si>
  <si>
    <t>Panel</t>
  </si>
  <si>
    <t>Type</t>
  </si>
  <si>
    <t>Data status</t>
  </si>
  <si>
    <t>Review status</t>
  </si>
  <si>
    <t>Figure title</t>
  </si>
  <si>
    <t>Panel title</t>
  </si>
  <si>
    <t>Subtitle</t>
  </si>
  <si>
    <t>Authors and source</t>
  </si>
  <si>
    <t>Data/Figure Citation</t>
  </si>
  <si>
    <t>Report Citation</t>
  </si>
  <si>
    <t>Metadata issues</t>
  </si>
  <si>
    <t>Notes</t>
  </si>
  <si>
    <t>Issues?</t>
  </si>
  <si>
    <t>License:</t>
  </si>
  <si>
    <t xml:space="preserve">Data Format </t>
  </si>
  <si>
    <t xml:space="preserve">DOI </t>
  </si>
  <si>
    <t xml:space="preserve">IPCC catalogue link </t>
  </si>
  <si>
    <t>Appears in SPM</t>
  </si>
  <si>
    <t>Appears in TS</t>
  </si>
  <si>
    <t>Appears in Chapter</t>
  </si>
  <si>
    <t>Equivalents</t>
  </si>
  <si>
    <t>Unique?</t>
  </si>
  <si>
    <t>Unique data driven?</t>
  </si>
  <si>
    <t>Unique data driven &amp; Archived &amp; No issue?</t>
  </si>
  <si>
    <t>Unique data driven &amp; Archived</t>
  </si>
  <si>
    <t>batch</t>
  </si>
  <si>
    <t>reviewer (s)</t>
  </si>
  <si>
    <t>date of review</t>
  </si>
  <si>
    <t>review comment (if any)</t>
  </si>
  <si>
    <t>responses to review comments (if any)</t>
  </si>
  <si>
    <t>URL</t>
  </si>
  <si>
    <t>Title</t>
  </si>
  <si>
    <t>III</t>
  </si>
  <si>
    <t>Figure SPM.1</t>
  </si>
  <si>
    <t>https://www.ipcc.ch/report/ar6/wg3/figures/summary-for-policymakers/figure-spm-1/</t>
  </si>
  <si>
    <t>Panel (a)</t>
  </si>
  <si>
    <t>Quantitative</t>
  </si>
  <si>
    <t>Found</t>
  </si>
  <si>
    <t>Global net anthropogenic emissions have continued to rise across all major groups of greenhouse gases</t>
  </si>
  <si>
    <t>Global net anthropogenic GHG emissions 1990—2019</t>
  </si>
  <si>
    <t>.</t>
  </si>
  <si>
    <t>Lamb, W. F.</t>
  </si>
  <si>
    <t>Lamb, W. F., 2022, Data for Figure SPM.1 - Summary for Policymakers of the Working Group III Contribution to the IPCC Sixth Assessment Report, MetadataWorks, https://doi.org/10.48490/vfxm-tm28</t>
  </si>
  <si>
    <t>The stack and waterfall on the right hand side touches the 60 gridline on the published IPCC graph. This should not be the case, as the total value of all gases should be 59.09. (Published figure: https://www.ipcc.ch/report/ar6/wg3/figures/summary-for-policymakers/IPCC_AR6_WGIII_FigureSPM1.png)</t>
  </si>
  <si>
    <t>(CC BY 4.0)</t>
  </si>
  <si>
    <t>.xlsx</t>
  </si>
  <si>
    <t>https://doi.org/10.48490/vfxm-tm28</t>
  </si>
  <si>
    <t>https://ipcc-browser.ipcc-data.org/browser/dataset?id=437</t>
  </si>
  <si>
    <t>Figure TS.2, Figure 2.5</t>
  </si>
  <si>
    <t>Panel (b)</t>
  </si>
  <si>
    <t>Complete</t>
  </si>
  <si>
    <t>Global anthropogenic GHG emissions and uncertainties by gas — relative to 1990</t>
  </si>
  <si>
    <t>Figure SPM.2</t>
  </si>
  <si>
    <t>https://www.ipcc.ch/report/ar6/wg3/figures/summary-for-policymakers/figure-spm-2/</t>
  </si>
  <si>
    <t>Emissions have grown in most regions but are distributed unevenly, both in the present day and cumulatively since 1850</t>
  </si>
  <si>
    <t>Global net anthropogenic GHG emissions by region (1990—2019)</t>
  </si>
  <si>
    <t>Lamb, W. F.; Niklas Döbbling; Michael Grubb; Arunima Malik; Jan Minx; Shonali Pachauri</t>
  </si>
  <si>
    <t>Lamb, W. F.; Niklas Döbbling; Michael Grubb; Arunima Malik; Jan Minx; Shonali Pachauri, 2022, Data for Figure SPM.2 - Summary for Policymakers of the Working Group III Contribution to the IPCC Sixth Assessment Report, MetadataWorks, https://doi.org/10.48490/g19x-6k84</t>
  </si>
  <si>
    <t>The data in this spreadsheet has been verified for GHG share percentages. However, the figure contains discrepancies, particularly for Southern Asia's GHG share. The correct values should be as follows: 5% instead of 7% for 1990, 6% instead of 8% for 2000, and 7% instead of 8% for 2010. (Published figure: https://www.ipcc.ch/report/ar6/wg3/figures/summary-for-policymakers/IPCC_AR6_WGIII_FigureSPM2.png)</t>
  </si>
  <si>
    <t>https://doi.org/10.48490/g19x-6k84</t>
  </si>
  <si>
    <t>https://ipcc-browser.ipcc-data.org/browser/dataset?id=441</t>
  </si>
  <si>
    <t>Figure TS.4a, Figure 2.9a</t>
  </si>
  <si>
    <t>Historical cumulative net anthropogenic CO₂ emissions per region (1850-2019)</t>
  </si>
  <si>
    <t>Lamb, W. F.; Niklas Döbbling; Michael Grubb; Arunima Malik; Jan Minx; Shonali Pachauri, 2022, Data for Figure SPM.2 - Summary for Policymakers of the Working Group III Contribution to the IPCC Sixth Assessment Report, MetadataWorks, https://doi.org/10.48490/g19x-6k85</t>
  </si>
  <si>
    <t xml:space="preserve">The published IPCC figure provided gives an impression that CO2-LULUCF is zero for the Middle East, even after zooming in. However, this is not the case, as there is a very low but non-zero emission for CO2-LULUCF for Middle East bar. (Published figure: https://www.ipcc.ch/report/ar6/wg3/figures/summary-for-policymakers/IPCC_AR6_WGIII_FigureSPM2.png)
</t>
  </si>
  <si>
    <t>https://doi.org/10.48490/g19x-6k85</t>
  </si>
  <si>
    <t>Figure TS.5a</t>
  </si>
  <si>
    <t>Panel (c)</t>
  </si>
  <si>
    <t>Net anthropogenic GHG emissions per capita and for total population, per region (2019)</t>
  </si>
  <si>
    <t>Lamb, W. F.; Niklas Döbbling; Michael Grubb; Arunima Malik; Jan Minx; Shonali Pachauri, 2022, Data for Figure SPM.2 - Summary for Policymakers of the Working Group III Contribution to the IPCC Sixth Assessment Report, MetadataWorks, https://doi.org/10.48490/g19x-6k86</t>
  </si>
  <si>
    <t>https://doi.org/10.48490/g19x-6k86</t>
  </si>
  <si>
    <t>Figure TS.5b</t>
  </si>
  <si>
    <t>Panel (d)</t>
  </si>
  <si>
    <t>Regional indicators (2019) and regional production vs consumption accounting (2018)</t>
  </si>
  <si>
    <t>Lamb, W. F.; Niklas Döbbling; Michael Grubb; Arunima Malik; Jan Minx; Shonali Pachauri, 2022, Data for Figure SPM.2 - Summary for Policymakers of the Working Group III Contribution to the IPCC Sixth Assessment Report, MetadataWorks, https://doi.org/10.48490/g19x-6k87</t>
  </si>
  <si>
    <t>https://doi.org/10.48490/g19x-6k87</t>
  </si>
  <si>
    <t>Figure SPM.3</t>
  </si>
  <si>
    <t>https://www.ipcc.ch/report/ar6/wg3/figures/summary-for-policymakers/figure-spm-3/</t>
  </si>
  <si>
    <t>The unit costs of some forms of renewable energy and of batteries for passenger EVs have fallen, and their use continues to rise</t>
  </si>
  <si>
    <t>Nemet, G.</t>
  </si>
  <si>
    <t>Nemet, G., 2022, Data for Figure SPM.3 - Summary for Policymakers of the Working Group III Contribution to the IPCC Sixth Assessment Report, MetadataWorks, https://doi.org/10.48490/bt54-cr34</t>
  </si>
  <si>
    <t>(1) The upper bound for offshore wind cost $2020/MWh is different from the expected pattern produced by the data (2) The figure for CSP is very different from the data. For example, the lower bound for 2020 does not dip, the middle spike in the upper bound should not exceed the 300 gridline significantly etc. (3) Missing data: fossil fuel costs used in figures but not in the excel sheet  (Published figure: https://www.ipcc.ch/report/ar6/wg3/figures/summary-for-policymakers/IPCC_AR6_WGIII_FigureSPM3.png)</t>
  </si>
  <si>
    <t>https://doi.org/10.48490/bt54-cr34</t>
  </si>
  <si>
    <t>https://ipcc-browser.ipcc-data.org/browser/dataset?id=443</t>
  </si>
  <si>
    <t>Figure TS.7, Figure 2.22</t>
  </si>
  <si>
    <t>Figure SPM.4</t>
  </si>
  <si>
    <t>https://www.ipcc.ch/report/ar6/wg3/figures/summary-for-policymakers/figure-spm-4/</t>
  </si>
  <si>
    <t>Projected global GHG emissions from NDCs announced prior to COP26 would make it likely that warming will exceed 1.5ᵒC and also make it harder after 2030 to limit warming to below 2ᵒC</t>
  </si>
  <si>
    <t>Global GHG emissions</t>
  </si>
  <si>
    <t>Kriegler, E.; Krey, V.; Byers, E.</t>
  </si>
  <si>
    <t>Kriegler, E.; Krey, V.; Byers, E., 2022, Data for Figure SPM.4 - Summary for Policymakers of the Working Group III Contribution to the IPCC Sixth Assessment Report, MetadataWorks, https://doi.org/10.48490/ys3e-mq98</t>
  </si>
  <si>
    <t>.csv</t>
  </si>
  <si>
    <t>https://doi.org/10.48490/ys3e-mq98</t>
  </si>
  <si>
    <t>https://ipcc-browser.ipcc-data.org/browser/dataset?id=3878</t>
  </si>
  <si>
    <t>Figure TS.9, Cross-Chapter Box 4, Figure 4</t>
  </si>
  <si>
    <t>Kriegler, E.; Krey, V.; Byers, E., 2022, Data for Figure SPM.4 - Summary for Policymakers of the Working Group III Contribution to the IPCC Sixth Assessment Report, MetadataWorks, https://doi.org/10.48490/ys3e-mq99</t>
  </si>
  <si>
    <t>https://doi.org/10.48490/ys3e-mq99</t>
  </si>
  <si>
    <t>Figure TS.9, Cross-Chapter Box 4, Figure 5</t>
  </si>
  <si>
    <t>Kriegler, E.; Krey, V.; Byers, E., 2022, Data for Figure SPM.4 - Summary for Policymakers of the Working Group III Contribution to the IPCC Sixth Assessment Report, MetadataWorks, https://doi.org/10.48490/ys3e-mq100</t>
  </si>
  <si>
    <t>https://doi.org/10.48490/ys3e-mq100</t>
  </si>
  <si>
    <t>Figure TS.9, Cross-Chapter Box 4, Figure 6</t>
  </si>
  <si>
    <t>Kriegler, E.; Krey, V.; Byers, E., 2022, Data for Figure SPM.4 - Summary for Policymakers of the Working Group III Contribution to the IPCC Sixth Assessment Report, MetadataWorks, https://doi.org/10.48490/ys3e-mq101</t>
  </si>
  <si>
    <t>https://doi.org/10.48490/ys3e-mq101</t>
  </si>
  <si>
    <t>Figure TS.9, Cross-Chapter Box 4, Figure 7</t>
  </si>
  <si>
    <t>Figure SPM Box Figure 1</t>
  </si>
  <si>
    <t>https://www.ipcc.ch/report/ar6/wg3/figures/summary-for-policymakers/figure-spm-box/</t>
  </si>
  <si>
    <t>Median global warming across scenarios in categories C1 to C8</t>
  </si>
  <si>
    <t>Nicholls, Z.; Meinshausen, M.; van der Wijst, K.; Kikstra, J.; Byers, E.; Riahi, R.; van Vuure, D.; Kriegler, E.</t>
  </si>
  <si>
    <t>Nicholls, Z.; Meinshausen, M.; van der Wijst, K.; Kikstra, J.; Byers, E.; Riahi, R.; van Vuure, D.; Kriegler, E., 2022, Data for Figure Box SPM.1 - Summary for Policymakers of the Working Group III Contribution to the IPCC Sixth Assessment Report, MetadataWorks, https://doi.org/10.48490/1jk5-0z97</t>
  </si>
  <si>
    <t>https://doi.org/10.48490/1jk5-0z97</t>
  </si>
  <si>
    <t>https://ipcc-browser.ipcc-data.org/browser/dataset/4134/0</t>
  </si>
  <si>
    <t>Figure 3.11</t>
  </si>
  <si>
    <t>Peak and 2100 global warming across scenario categories, IMPs and SSPx-y scenarios considered by AR6 WGI</t>
  </si>
  <si>
    <t>The values for the SSPs (Shared Socioeconomic Pathways), IMPs (illustrative mitigation pathways), CurPol (current policies), and ModAct (moderately increased action) points are not mapped to the associated C1 to C8 categories in the excel data. For example, the reader has to know that IMP-SP and IMP-LD falls under C1 (limit warming to 1.5 degrees with no or limited overshooot) to plot the points (Published figure: https://www.ipcc.ch/report/ar6/wg3/figures/summary-for-policymakers/IPCC_AR6_WGIII_FigureSPMBox.png)</t>
  </si>
  <si>
    <t>Net global GHG emissions</t>
  </si>
  <si>
    <t>van der Wijst, K.; Byers, E.; Riahi, K.; Schaeffer, R.; van Vuuren, D.</t>
  </si>
  <si>
    <t>van der Wijst, K.; Byers, E.; Riahi, K.; Schaeffer, R.; van Vuuren, D., 2022, Data for Figure SPM.5 - Summary for Policymakers of the Working Group III Contribution to the IPCC Sixth Assessment Report, MetadataWorks, https://doi.org/10.48490/rbkj-8684</t>
  </si>
  <si>
    <t>Missing data for (1) the vertical error bars in 2030 that depict the assessed range of the NDCs, as announced prior to COP26 (2) the dotted error bars in 2015 and 2019 that represents past GHG emissions in 2015 and 2019 (3) 2100 emission level colored boxplots on the right of the main figure, in particular for median, 25th and 75th quartile data (4) the year of net-zero GHG emissions CO2 comparison boxplots in the bottom sub-panel (Published figure: https://www.ipcc.ch/report/ar6/wg3/figures/summary-for-policymakers/IPCC_AR6_WGIII_FigureSPM5abcd.png)</t>
  </si>
  <si>
    <t>https://doi.org/10.48490/rbkj-8684</t>
  </si>
  <si>
    <t>https://ipcc-browser.ipcc-data.org/browser/dataset?id=445</t>
  </si>
  <si>
    <t>Figure TS.10, Figure 3.6a</t>
  </si>
  <si>
    <t>Net global CO₂ emissions</t>
  </si>
  <si>
    <t>Missing data for (1) 2100 emission level colored boxplots on the right of the main figure, in particular for median, 25th and 75th quartile data (2) the year of net-zero CO2 emissions CO2 comparison boxplots in the bottom sub-panel (Published figure: https://www.ipcc.ch/report/ar6/wg3/figures/summary-for-policymakers/IPCC_AR6_WGIII_FigureSPM5abcd.png)</t>
  </si>
  <si>
    <t>Figure TS.10, Figure 3.6b</t>
  </si>
  <si>
    <t>Net global CH₄ emissions</t>
  </si>
  <si>
    <t>Missing data for 2100 emission level colored boxplots on the right of the main figure, in particular for median, 25th and 75th quartile data (Published figure: https://www.ipcc.ch/report/ar6/wg3/figures/summary-for-policymakers/IPCC_AR6_WGIII_FigureSPM5abcd.png)</t>
  </si>
  <si>
    <t>Figure TS.10, Figure 3.12c</t>
  </si>
  <si>
    <t>Net global N₂O emissions</t>
  </si>
  <si>
    <t>Figure TS.10, Figure 3.12d</t>
  </si>
  <si>
    <t>Panel (e)</t>
  </si>
  <si>
    <t>Sectoral GHG emissions at the time of net-zero CO₂ emissions (compared to modelled 2019 emissions)</t>
  </si>
  <si>
    <t>Missing data for the error bar on the 2019 bar, the excel file includes AFOLU while the figure includes LULUCF as the data label  (Published figure: https://www.ipcc.ch/report/ar6/wg3/figures/summary-for-policymakers/IPCC_AR6_WGIII_FigureSPM5ef.png)</t>
  </si>
  <si>
    <t>Figure TS.10, Figure 3.16e</t>
  </si>
  <si>
    <t>Panel (f)</t>
  </si>
  <si>
    <t>Contributions to reaching net zero GHG emissions (for all scenarios reaching net-zero GHGs)</t>
  </si>
  <si>
    <t>The excel file includes AFOLU while the figure includes LULUCF as the data label  (Published figure: https://www.ipcc.ch/report/ar6/wg3/figures/summary-for-policymakers/IPCC_AR6_WGIII_FigureSPM5ef.png)</t>
  </si>
  <si>
    <t>Figure TS.10, Figure 3.21</t>
  </si>
  <si>
    <t>Figure SPM.6</t>
  </si>
  <si>
    <t>https://www.ipcc.ch/report/ar6/wg3/figures/summary-for-policymakers/figure-spm-6/</t>
  </si>
  <si>
    <t>Nutrition</t>
  </si>
  <si>
    <t>Niamir, L.; Creutzig, F.; Masanet, E.; Roy, J.</t>
  </si>
  <si>
    <t>Niamir, L.; Creutzig, F.; Masanet, E.; Roy, J., 2022, Data for Figure SPM.6 - Summary for Policymakers of the Working Group III Contribution to the IPCC Sixth Assessment Report, MetadataWorks, https://doi.org/10.48490/f0z3-n524</t>
  </si>
  <si>
    <t>For socio-cultural factors, infrastructure use, and technology adoption, it is unclear what the percentage represents. What is it a percentage of? Moreover, the percentages do not seem to sum to 100%</t>
  </si>
  <si>
    <t>Unsure if this is an actual issue or my inability to understand</t>
  </si>
  <si>
    <t>https://doi.org/10.48490/f0z3-n524</t>
  </si>
  <si>
    <t>https://ipcc-browser.ipcc-data.org/browser/dataset?id=446</t>
  </si>
  <si>
    <t>Figure 5.7, Figure TS.21a</t>
  </si>
  <si>
    <t>Manufactured products, mobility, shelter</t>
  </si>
  <si>
    <t>Figure 5.7</t>
  </si>
  <si>
    <t>Electricity: indicative impacts of change in service demand</t>
  </si>
  <si>
    <t>Figure 5.7, Figure TS.21c</t>
  </si>
  <si>
    <t>Figure SPM.7</t>
  </si>
  <si>
    <t>https://www.ipcc.ch/report/ar6/wg3/figures/summary-for-policymakers/figure-spm-7/</t>
  </si>
  <si>
    <t>Potential contribution to net emission reduction, 2030 (GtCO₂-eq yr⁻¹)</t>
  </si>
  <si>
    <t>Babiker, M.; Sugiyama, M.; Cohen, B.; Toribio Ramirez, D.; Blok, K.</t>
  </si>
  <si>
    <t>Babiker, M.; Sugiyama, M.; Cohen, B.; Toribio Ramirez, D.; Blok, K., 2022, Data for Figure SPM.7 - Summary for Policymakers of the Working Group III Contribution to the IPCC Sixth Assessment Report, MetadataWorks, https://doi.org/10.48490/ayfg-tv12</t>
  </si>
  <si>
    <t>https://doi.org/10.48490/ayfg-tv12</t>
  </si>
  <si>
    <t>https://ipcc-browser.ipcc-data.org/browser/dataset?id=447</t>
  </si>
  <si>
    <t>Figure TS.23</t>
  </si>
  <si>
    <t>Figure SPM.8</t>
  </si>
  <si>
    <t>https://www.ipcc.ch/report/ar6/wg3/figures/summary-for-policymakers/figure-spm-8/</t>
  </si>
  <si>
    <t>Mitigation options have synergies with many Sustainable Development Goals, but some options can also have trade-offs. The synergies and trade-offs vary dependent on context and scale.</t>
  </si>
  <si>
    <t>Halsnæs, K.; Some, S.; Singh, U.; Clarke, L.; Wei, Y. -M.; Garg, A.; Nabuurs, G. -J.; Mrabet, R.; Emmet-Booth, J.; Kilkis, S.; Lwasa, S.; Seto, K. C.; Keller, M.; Pathak, M.; Mirasgedis, S.; Cabeza, L. F.; Bai, Q.; Jaramillo, P.; Ribeiro, S. K.; Newman, P.; Santos, A.; Nugroho, S. B.; Acquaye, A.; Bashmakov, I. A.; Nilsson, L. J</t>
  </si>
  <si>
    <t>Halsnæs, K.; Some, S.; Singh, U.; Clarke, L.; Wei, Y. -M.; Garg, A.; Nabuurs, G. -J.; Mrabet, R.; Emmet-Booth, J.; Kilkis, S.; Lwasa, S.; Seto, K. C.; Keller, M.; Pathak, M.; Mirasgedis, S.; Cabeza, L. F.; Bai, Q.; Jaramillo, P.; Ribeiro, S. K.; Newman, P.; Santos, A.; Nugroho, S. B.; Acquaye, A.; Bashmakov, I. A.; Nilsson, L. J., 2022, Data for Figure SPM.8 - Summary for Policymakers of the Working Group III Contribution to the IPCC Sixth Assessment Report, MetadataWorks, https://doi.org/10.48490/ttqs-6w04</t>
  </si>
  <si>
    <t>(1) Electric light duty vehicles SDG3 is + in the excel but 'both' in the figure, (2) Biofuels SDG2 is low confidence in excel but medium confidence in figure (3) Nuclear power SDG8 is both in excel but + in figure (4) Highly energy efficient building envelope SDG17 is positive in excel but negative in figure (Published figure: https://www.ipcc.ch/report/ar6/wg3/figures/summary-for-policymakers/IPCC_AR6_WGIII_FigureSPM8.png)</t>
  </si>
  <si>
    <t>Formatting issue in the excel file, some cells are aligned right and others are aligned centre, some cells have aprostophes before the value with no associated meaning,  (e.g.  '±)</t>
  </si>
  <si>
    <t>https://doi.org/10.48490/ttqs-6w04</t>
  </si>
  <si>
    <t>https://ipcc-browser.ipcc-data.org/browser/dataset?id=448</t>
  </si>
  <si>
    <t>Figure 17.1, Figure TS.29</t>
  </si>
  <si>
    <t>Figure link</t>
  </si>
  <si>
    <t>Data/figure citation</t>
  </si>
  <si>
    <t>Citation to the report</t>
  </si>
  <si>
    <t>Questions</t>
  </si>
  <si>
    <t>Box TS.1, Figure 1</t>
  </si>
  <si>
    <t>https://www.ipcc.ch/report/ar6/wg3/figures/technical-summary/box-ts-1-figure-1</t>
  </si>
  <si>
    <t>Global CO₂ emissions and the impact of economic and geopolitical events</t>
  </si>
  <si>
    <t>Lamb, W. F., 2022, Data for Box TS.1 Figure 1 - Technical Summary of Working Group III Contribution to the IPCC Sixth Assessment Report, MetadataWorks, https://doi.org/10.48490/hd2q-c531</t>
  </si>
  <si>
    <t>https://doi.org/10.48490/hd2q-c531</t>
  </si>
  <si>
    <t>https://ipcc-browser.ipcc-data.org/browser/dataset/3012/0</t>
  </si>
  <si>
    <t>Figure 2.6</t>
  </si>
  <si>
    <t>Daily CO₂ emissions in 2020 versus 2019 and the impact of COVID-19 lockdown measures</t>
  </si>
  <si>
    <r>
      <rPr>
        <rFont val="Calibri"/>
        <color rgb="FF000000"/>
        <sz val="9.0"/>
      </rPr>
      <t xml:space="preserve">(1) Minor issue: missing data for 29 Feb 2020 from Carbon Monitor (CM) datasets, though this has little impact on the plots, (2) Extra data on public sector daily CO2 emissions which is not used in any plot. (Published figure: </t>
    </r>
    <r>
      <rPr>
        <rFont val="Calibri"/>
        <color rgb="FF1155CC"/>
        <sz val="9.0"/>
        <u/>
      </rPr>
      <t>https://www.ipcc.ch/report/ar6/wg3/figures/technical-summary/box-ts-1-figure-1</t>
    </r>
    <r>
      <rPr>
        <rFont val="Calibri"/>
        <color rgb="FF000000"/>
        <sz val="9.0"/>
      </rPr>
      <t>)</t>
    </r>
  </si>
  <si>
    <t>Box TS.3, Figure 1</t>
  </si>
  <si>
    <t>https://www.ipcc.ch/report/ar6/wg3/figures/technical-summary/box-ts-3-figure-1/</t>
  </si>
  <si>
    <t>Conceptual</t>
  </si>
  <si>
    <t>N/A</t>
  </si>
  <si>
    <t>Figure 4.7</t>
  </si>
  <si>
    <t>Box TS.4 Figure 1</t>
  </si>
  <si>
    <t>https://www.ipcc.ch/report/ar6/wg3/figures/technical-summary/box-ts-4-figure-1</t>
  </si>
  <si>
    <t>Just Transition commissions, task forces and dialogues</t>
  </si>
  <si>
    <t>Figure 4.9</t>
  </si>
  <si>
    <t>Not Found</t>
  </si>
  <si>
    <t>European Green Deal — Just Transitions Fund</t>
  </si>
  <si>
    <t>Platform for coal regions in transition</t>
  </si>
  <si>
    <t>Box TS.6, Figure 1</t>
  </si>
  <si>
    <t>https://www.ipcc.ch/report/ar6/wg3/figures/technical-summary/box-ts-6-figure-1</t>
  </si>
  <si>
    <t xml:space="preserve">Almost identical to Cross-Chapter Box 3, Figure 1
 </t>
  </si>
  <si>
    <t>Box TS.13, Figure 1</t>
  </si>
  <si>
    <t>https://www.ipcc.ch/report/ar6/wg3/figures/technical-summary/box-ts-13-figure-1</t>
  </si>
  <si>
    <t>Cross-Chapter Box 10, Figure 1 (Chapter 14)</t>
  </si>
  <si>
    <t>Box TS.15, Figure 1</t>
  </si>
  <si>
    <t>https://www.ipcc.ch/report/ar6/wg3/figures/technical-summary/box-ts-15-figure-1</t>
  </si>
  <si>
    <t>Figure 3.41</t>
  </si>
  <si>
    <t>Figure TS.1</t>
  </si>
  <si>
    <t>https://www.ipcc.ch/report/ar6/wg3/figures/technical-summary/figure-ts-1</t>
  </si>
  <si>
    <t>Webb, J. ; Okereke, C. ; Grubb, M. ; Sokona, Y.; Mulugetta, Y.</t>
  </si>
  <si>
    <t>Webb, J. ; Okereke, C. ; Grubb, M. ; Sokona, Y.; Mulugetta, Y., 2022, Data for Figure TS.1 - Technical Summary of Working Group III Contribution to the IPCC Sixth Assessment Report, MetadataWorks, https://doi.org/10.48490/apcw-3630</t>
  </si>
  <si>
    <t>(1) The "Asia-Pacific Developed (others)" bubble in the excel sheet is labelled as "Japan" in the plot, (2) Developing Pacific data is included in the excel but not in the plot (Published figure: https://www.ipcc.ch/report/ar6/wg3/downloads/figures/IPCC_AR6_WGIII_Figure_TS_1.png)</t>
  </si>
  <si>
    <t>The graph's description does not make it clear that the bubble size represents the Total GHG emissions including LULUCF (tonnes CO2eq per year). It is unclear what the bubble size represents. (Published figure: https://www.ipcc.ch/report/ar6/wg3/downloads/figures/IPCC_AR6_WGIII_Figure_TS_1.png)</t>
  </si>
  <si>
    <t>https://doi.org/10.48490/apcw-3630</t>
  </si>
  <si>
    <t>https://ipcc-browser.ipcc-data.org/browser/dataset/2897/0</t>
  </si>
  <si>
    <t>Figure TS.2</t>
  </si>
  <si>
    <t>https://www.ipcc.ch/report/ar6/wg3/figures/technical-summary/figure-ts-2</t>
  </si>
  <si>
    <t>Lamb, W. F., 2022, Data for Figure TS.2 - Technical Summary of the Working Group III Contribution to the IPCC Sixth Assessment Report, MetadataWorks, https://doi.org/10.48490/v7k2-8165</t>
  </si>
  <si>
    <t>The stack and waterfall on the right hand side touches the 60 gridline on the published IPCC graph. This should not be the case, as the total value of all gases should be 59.09. (Published figure: https://www.ipcc.ch/report/ar6/wg3/figures/technical-summary/figure-ts-2)</t>
  </si>
  <si>
    <t>https://doi.org/10.48490/v7k2-8165</t>
  </si>
  <si>
    <t>https://ipcc-browser.ipcc-data.org/browser/dataset/4268/0</t>
  </si>
  <si>
    <t>Figure TS.3</t>
  </si>
  <si>
    <t>https://www.ipcc.ch/report/ar6/wg3/figures/technical-summary/figure-ts-3</t>
  </si>
  <si>
    <t>Long term trend of anthropogenic CO₂ emissions sources</t>
  </si>
  <si>
    <t>Lamb, W. F., 2022, Data for Figure TS.3 - Technical Summary of Working Group III Contribution to the IPCC Sixth Assessment Report, MetadataWorks, https://doi.org/10.48490/k664-ph42</t>
  </si>
  <si>
    <t>https://doi.org/10.48490/k664-ph42</t>
  </si>
  <si>
    <t>https://ipcc-browser.ipcc-data.org/browser/dataset/2993/0</t>
  </si>
  <si>
    <t>Figure 2.7</t>
  </si>
  <si>
    <t>Historic emissions vs. future carbon budgets</t>
  </si>
  <si>
    <t>Wrong label for the "1.5°C budget" column: it should be 400 instead of 500 (Published figure: https://www.ipcc.ch/report/ar6/wg3/downloads/figures/IPCC_AR6_WGIII_Figure_TS_3.png)</t>
  </si>
  <si>
    <t>Figure TS.4</t>
  </si>
  <si>
    <t>https://www.ipcc.ch/report/ar6/wg3/figures/technical-summary/figure-ts-4</t>
  </si>
  <si>
    <t>Global net anthropogenic GHG emissions (1990—2019)</t>
  </si>
  <si>
    <t>Same data as SPM.2a and Figure 2.9a but does not have separate data catalogue page. Missing cross-reference.</t>
  </si>
  <si>
    <t>Figure SPM.2a, Figure 2.9a</t>
  </si>
  <si>
    <t>Average annual emissions change (2010-2019)</t>
  </si>
  <si>
    <t>Lamb, W. F., 2022, Data for Figure TS.4b - Technical Summary of Working Group III Contribution to the IPCC Sixth Assessment Report, MetadataWorks, https://doi.org/10.48490/a71k-2z21</t>
  </si>
  <si>
    <t xml:space="preserve">(1) The regions in the excel file (Asia and developing Pacific; Developed countries)  do not correspond to the regions in the plot (Australia, Japan, NZ; Europe; Southern Asia; South-East Asia and Pacific, North America etc.) (2) There is a point with a negative value of about -4 in the figure for "Eastern Europe and West-Central Asia", but this is not present in the excel data (published figure: https://www.ipcc.ch/report/ar6/wg3/figures/technical-summary/figure-ts-4)
</t>
  </si>
  <si>
    <t>https://doi.org/10.48490/a71k-2z21</t>
  </si>
  <si>
    <t>https://ipcc-browser.ipcc-data.org/browser/dataset/5173/0</t>
  </si>
  <si>
    <t>Figure TS.5</t>
  </si>
  <si>
    <t>https://www.ipcc.ch/report/ar6/wg3/figures/technical-summary/figure-ts-5</t>
  </si>
  <si>
    <t>Malik, Arunima ; Grubb, Michael ; Arima, Jun ; Hinder, Ben ; Couto, Lilia Caiado Coelho Beltrao ; Okereke, Chukwumerije</t>
  </si>
  <si>
    <t>Malik, Arunima ; Grubb, Michael ; Arima, Jun ; Hinder, Ben ; Couto, Lilia Caiado Coelho Beltrao ; Okereke, Chukwumerije, 2022, Data for Figure TS.5a - Technical Summary of Working Group III Contribution to the IPCC Sixth Assessment Report, MetadataWorks, https://doi.org/10.48490/4s4c-5c47</t>
  </si>
  <si>
    <t xml:space="preserve">The published IPCC figure provided gives an impression that CO2-LULUCF is zero for the Middle East, even after zooming in. However, this is not the case, as there is a very low but non-zero emission for CO2-LULUCF for Middle East bar. (Published figure: https://www.ipcc.ch/report/ar6/wg3/figures/technical-summary/figure-ts-5)          
</t>
  </si>
  <si>
    <t>https://doi.org/10.48490/4s4c-5c47</t>
  </si>
  <si>
    <t>https://ipcc-browser.ipcc-data.org/browser/dataset/442/0</t>
  </si>
  <si>
    <t>Figure SPM.2b</t>
  </si>
  <si>
    <t>Malik, Arunima ; Grubb, Michael ; Arima, Jun ; Hinder, Ben ; Couto, Lilia Caiado Coelho Beltrao ; Okereke, Chukwumerije, 2022, Data for Figure TS.5b - Technical Summary of Working Group III Contribution to the IPCC Sixth Assessment Report, MetadataWorks, https://doi.org/10.48490/pv7s-5054</t>
  </si>
  <si>
    <t>TS.5b and 1.2a are slightly different in ordering but contain similar information</t>
  </si>
  <si>
    <t>https://doi.org/10.48490/pv7s-5054</t>
  </si>
  <si>
    <t>https://ipcc-browser.ipcc-data.org/browser/dataset/2983/0</t>
  </si>
  <si>
    <t>Figure SPM.2c</t>
  </si>
  <si>
    <t>Figure TS.6</t>
  </si>
  <si>
    <t>https://www.ipcc.ch/report/ar6/wg3/figures/technical-summary/figure-ts-6</t>
  </si>
  <si>
    <t>Lamb, W. F., 2022, Data for Figure TS.6 - Technical Summary of Working Group III Contribution to the IPCC Sixth Assessment Report, MetadataWorks, https://doi.org/10.48490/pekv-q242</t>
  </si>
  <si>
    <t xml:space="preserve">(1) Direct+indirect emissions for buildings should be 17% based on excel calculations, not 16%. (2) For information under the direct+indirect bar, the excel sheet has extra data not used: Managed soils and pasture (CO2, N2O) (2.5%) under AFOLU (3) For information under the direct+indirect bar, the excel sheet has different figures: the excel notes non-residential (5.8%) but the figure writes 5.9%. (Published figure: https://www.ipcc.ch/report/ar6/wg3/figures/technical-summary/figure-ts-6)
</t>
  </si>
  <si>
    <t>https://doi.org/10.48490/pekv-q242</t>
  </si>
  <si>
    <t>https://ipcc-browser.ipcc-data.org/browser/dataset/2898/0</t>
  </si>
  <si>
    <t>Figure 2.12</t>
  </si>
  <si>
    <t>Figure TS.7</t>
  </si>
  <si>
    <t>https://www.ipcc.ch/report/ar6/wg3/figures/technical-summary/figure-ts-7</t>
  </si>
  <si>
    <t>Nemet, G., 2022, Data for Figure TS.7 - Technical Summary of the Working Group III Contribution to the IPCC Sixth Assessment Report, MetadataWorks, https://doi.org/10.48490/03ga-hc45</t>
  </si>
  <si>
    <t>(1) The upper bound for offshore wind cost $2020/MWh is different from the expected pattern produced by the data (2) The figure for CSP is very different from the data. For example, the lower bound for 2020 does not dip, the middle spike in the upper bound should not exceed the 300 gridline significantly etc. (3) Missing data: fossil fuel costs used in figures but not in the excel sheet  (Published figure: https://www.ipcc.ch/report/ar6/wg3/figures/technical-summary/figure-ts-7)</t>
  </si>
  <si>
    <t>https://doi.org/10.48490/03ga-hc45</t>
  </si>
  <si>
    <t>https://ipcc-browser.ipcc-data.org/browser/dataset/4269/0</t>
  </si>
  <si>
    <t>Figure SPM.3, Figure 2.22</t>
  </si>
  <si>
    <t>Figure TS.8</t>
  </si>
  <si>
    <t>https://www.ipcc.ch/report/ar6/wg3/figures/technical-summary/figure-ts-8</t>
  </si>
  <si>
    <t>Tong, D.; Smith, S.</t>
  </si>
  <si>
    <t>Tong, D.; Smith, S., 2022, Data for Figure TS.8 - Technical Summary of Working Group III Contribution to the IPCC Sixth Assessment Report, MetadataWorks, https://doi.org/10.48490/3ff2-jx69</t>
  </si>
  <si>
    <t xml:space="preserve">(1) It is unclear what EIT and MAF stand for. Moreover, there are more region categories in the excel sheet than in the figure, so it is unclear how they match. In the excel sheet, we have Asia and developing Pacific (not just 'Asia' as in the figure), we have Middle East, Africa (presumably their combination produces MAF), Latin America and Caribbean (presumably LAM), Eastern Europe and West-Central Asia (presumably EIT), and Developed countries (presumably OECD 1990). (2) Assuming MAF is Middle East and Africa, the bars are all wrong. The dark blue line for 'All sectors w/o electricity' should exceed the 200 GtCO2 line, but it does not exceed it in the figure. The bar for 'Proposed gas and oil' should have a much larger gray bar. The bar for 'Proposed coal' should have a larger gray bar. (Published figure: https://www.ipcc.ch/report/ar6/wg3/figures/technical-summary/figure-ts-8)
</t>
  </si>
  <si>
    <t>https://doi.org/10.48490/3ff2-jx69</t>
  </si>
  <si>
    <t>https://ipcc-browser.ipcc-data.org/browser/dataset/3495/0</t>
  </si>
  <si>
    <t>Figure 2.26</t>
  </si>
  <si>
    <t>Figure TS.9</t>
  </si>
  <si>
    <t>https://www.ipcc.ch/report/ar6/wg3/figures/technical-summary/figure-ts-9</t>
  </si>
  <si>
    <t>Kriegler, E.; Krey, V.; Byers, E., 2022, Data for Figure TS.9 - Technical Summary of the Working Group III Contribution to the IPCC Sixth Assessment Report, MetadataWorks, https://doi.org/10.48490/5g52-gn30</t>
  </si>
  <si>
    <t>https://doi.org/10.48490/5g52-gn30</t>
  </si>
  <si>
    <t>https://ipcc-browser.ipcc-data.org/browser/dataset/4270/0</t>
  </si>
  <si>
    <t>Figure SPM.4, Cross-Chapter Box 4, Figure 1</t>
  </si>
  <si>
    <t>Kriegler, E.; Krey, V.; Byers, E., 2022, Data for Figure TS.9 - Technical Summary of the Working Group III Contribution to the IPCC Sixth Assessment Report, MetadataWorks, https://doi.org/10.48490/5g52-gn31</t>
  </si>
  <si>
    <t>Figure SPM.4, Cross-Chapter Box 4, Figure 2</t>
  </si>
  <si>
    <t>Kriegler, E.; Krey, V.; Byers, E., 2022, Data for Figure TS.9 - Technical Summary of the Working Group III Contribution to the IPCC Sixth Assessment Report, MetadataWorks, https://doi.org/10.48490/5g52-gn32</t>
  </si>
  <si>
    <t>Figure SPM.4, Cross-Chapter Box 4, Figure 3</t>
  </si>
  <si>
    <t>Kriegler, E.; Krey, V.; Byers, E., 2022, Data for Figure TS.9 - Technical Summary of the Working Group III Contribution to the IPCC Sixth Assessment Report, MetadataWorks, https://doi.org/10.48490/5g52-gn33</t>
  </si>
  <si>
    <t>Figure SPM.4, Cross-Chapter Box 4, Figure 4</t>
  </si>
  <si>
    <t xml:space="preserve">Figure TS.10 </t>
  </si>
  <si>
    <t>https://www.ipcc.ch/report/ar6/wg3/figures/technical-summary/figure-ts-10</t>
  </si>
  <si>
    <t>van der Wijst, K.; Byers, E.; Riahi, K.; Schaeffer, R.; van Vuuren, D., 2022, Data for Figure TS.10 - Technical Summary of the Working Group III Contribution to the IPCC Sixth Assessment Report, MetadataWorks, https://doi.org/10.48490/5twd-k346</t>
  </si>
  <si>
    <t>Missing data for (1) the vertical error bars in 2030 that depict the assessed range of the NDCs, as announced prior to COP26 (2) the dotted error bars in 2015 and 2019 that represents past GHG emissions in 2015 and 2019 (3) 2100 emission level colored boxplots on the right of the main figure, in particular for median, 25th and 75th quartile data (4) the year of net-zero GHG emissions CO2 comparison boxplots in the bottom sub-panel (Published figure: https://www.ipcc.ch/report/ar6/wg3/downloads/figures/IPCC_AR6_WGIII_Figure_TS_10_2.png)</t>
  </si>
  <si>
    <t>https://doi.org/10.48490/5twd-k346</t>
  </si>
  <si>
    <t>https://ipcc-browser.ipcc-data.org/browser/dataset/4271/0</t>
  </si>
  <si>
    <t>Figure SPM.5, Figure 3.6a</t>
  </si>
  <si>
    <t>van der Wijst, K.; Byers, E.; Riahi, K.; Schaeffer, R.; van Vuuren, D., 2022, Data for Figure TS.10 - Technical Summary of the Working Group III Contribution to the IPCC Sixth Assessment Report, MetadataWorks, https://doi.org/10.48490/5twd-k347</t>
  </si>
  <si>
    <t>Missing data for (1) 2100 emission level colored boxplots on the right of the main figure, in particular for median, 25th and 75th quartile data (2) the year of net-zero CO2 emissions CO2 comparison boxplots in the bottom sub-panel (Published figure: https://www.ipcc.ch/report/ar6/wg3/downloads/figures/IPCC_AR6_WGIII_Figure_TS_10_2.png)</t>
  </si>
  <si>
    <t>Figure SPM.5, Figure 3.6b</t>
  </si>
  <si>
    <t>van der Wijst, K.; Byers, E.; Riahi, K.; Schaeffer, R.; van Vuuren, D., 2022, Data for Figure TS.10 - Technical Summary of the Working Group III Contribution to the IPCC Sixth Assessment Report, MetadataWorks, https://doi.org/10.48490/5twd-k348</t>
  </si>
  <si>
    <t>Missing data for 2100 emission level colored boxplots on the right of the main figure, in particular for median, 25th and 75th quartile data (Published figure: https://www.ipcc.ch/report/ar6/wg3/downloads/figures/IPCC_AR6_WGIII_Figure_TS_10_2.png)</t>
  </si>
  <si>
    <t>Figure SPM.5, Figure 3.12c</t>
  </si>
  <si>
    <t>van der Wijst, K.; Byers, E.; Riahi, K.; Schaeffer, R.; van Vuuren, D., 2022, Data for Figure TS.10 - Technical Summary of the Working Group III Contribution to the IPCC Sixth Assessment Report, MetadataWorks, https://doi.org/10.48490/5twd-k349</t>
  </si>
  <si>
    <t>Figure SPM.5, Figure 3.12d</t>
  </si>
  <si>
    <t>Net zero CO₂ emissions are possible through different modelled mitigation pathways.</t>
  </si>
  <si>
    <t>van der Wijst, K.; Byers, E.; Riahi, K.; Schaeffer, R.; van Vuuren, D., 2022, Data for Figure TS.10 - Technical Summary of the Working Group III Contribution to the IPCC Sixth Assessment Report, MetadataWorks, https://doi.org/10.48490/5twd-k350</t>
  </si>
  <si>
    <t>Missing data for the error bar on the 2019 bar, the excel file includes AFOLU while the figure includes LULUCF as the data label  (Published figure: https://www.ipcc.ch/report/ar6/wg3/downloads/figures/IPCC_AR6_WGIII_Figure_TS_10_2.png)</t>
  </si>
  <si>
    <t>Figure SPM.5, Figure 3.16b</t>
  </si>
  <si>
    <t>van der Wijst, K.; Byers, E.; Riahi, K.; Schaeffer, R.; van Vuuren, D., 2022, Data for Figure TS.10 - Technical Summary of the Working Group III Contribution to the IPCC Sixth Assessment Report, MetadataWorks, https://doi.org/10.48490/5twd-k351</t>
  </si>
  <si>
    <t>The excel file includes AFOLU while the figure includes LULUCF as the data label  (Published figure: https://www.ipcc.ch/report/ar6/wg3/downloads/figures/IPCC_AR6_WGIII_Figure_TS_10_2.png)</t>
  </si>
  <si>
    <t>Figure SPM.5, Figure 3.21</t>
  </si>
  <si>
    <t>Panel (1)</t>
  </si>
  <si>
    <t>Global energy use, 2019</t>
  </si>
  <si>
    <t>Clarke, L.; Khennas, S.; Zwerling, M.</t>
  </si>
  <si>
    <t>Clarke, L.; Khennas, S.; Zwerling, M., 2022, Data for Figure TS.11 - Technical Summary of the Working Group III Contribution to the IPCC Sixth Assessment Report, MetadataWorks, https://doi.org/10.48490/jby3-ec53</t>
  </si>
  <si>
    <t xml:space="preserve">(1) The primary supply in the figure does not match the excel data. E.g. Total (585 in fugure, 574 in excel) Oil (191 in figure, 184.3 in excel after summing flow values), Coal (162 in figure, 159.3 in excel), Natural gas (140 in figure, 138.6 in excel) etc. (2) Some of the flow values do not match the figure. E.g. Refinery (node 10) to Industry (node 15) flow value is 16.7 in the excel, but 12 in the figure
</t>
  </si>
  <si>
    <t>https://doi.org/10.48490/jby3-ec53</t>
  </si>
  <si>
    <t>https://ipcc-browser.ipcc-data.org/browser/dataset/5775/0</t>
  </si>
  <si>
    <t>Panel (2)</t>
  </si>
  <si>
    <t>Global energy use, 2060, Scenario IMP-REN-2.0</t>
  </si>
  <si>
    <t xml:space="preserve">(1) Hydrogen is included as a supply in the excel data but is omitted from the figure and primary supply calculation (2) Figure breaks down residential and commercial to electricity and Heat, but this information is not provided in the excel file. </t>
  </si>
  <si>
    <t>Panel (3)</t>
  </si>
  <si>
    <t>Global energy use, 2070, Scenario IMP-NEG-2.0</t>
  </si>
  <si>
    <t>Just one minor issue: figure breaks down residential and commercial to electricity (85 EJ) and Heat (12 EJ), but this information is not provided in the excel file. Everything else is accurate.</t>
  </si>
  <si>
    <t>Figure TS.12</t>
  </si>
  <si>
    <t>https://www.ipcc.ch/report/ar6/wg3/figures/technical-summary/figure-ts-12</t>
  </si>
  <si>
    <t>Gurney, K.; Kilkis, S.</t>
  </si>
  <si>
    <t>Gurney, K.; Kilkis, S., 2022, Data for Figure TS.12 - Technical Summary of Working Group III Contribution to the IPCC Sixth Assessment Report, MetadataWorks, https://doi.org/10.48490/c28g-2r38</t>
  </si>
  <si>
    <t>https://doi.org/10.48490/c28g-2r38</t>
  </si>
  <si>
    <t>https://ipcc-browser.ipcc-data.org/browser/dataset/2899/0</t>
  </si>
  <si>
    <t>Figure TS.13</t>
  </si>
  <si>
    <t>https://www.ipcc.ch/report/ar6/wg3/figures/technical-summary/figure-ts-13</t>
  </si>
  <si>
    <t>Gurney, K.; Kilkis, S., 2022, Data for Figure TS.13 - Technical Summary of Working Group III Contribution to the IPCC Sixth Assessment Report, MetadataWorks, https://doi.org/10.48490/8c2n-g241</t>
  </si>
  <si>
    <t>https://doi.org/10.48490/8c2n-g241</t>
  </si>
  <si>
    <t>https://ipcc-browser.ipcc-data.org/browser/dataset/2900/0</t>
  </si>
  <si>
    <t>Figure 18.13</t>
  </si>
  <si>
    <t>Estimated urban emissions changes in two different scenarios (2020-2030)</t>
  </si>
  <si>
    <t xml:space="preserve">Right figure is fine. Minor issues with left figure: (1) Left figure EEWA and ME should be very close to, but should not touch the x=2 line (2) Left figure total reduction is 9.85 in the excel sheet but 9.8 in the figure. Perhaps it is useful to clarify that the true estimate is between 9.845 and 9.85, otherwise if it were between 9.85 and 9.854, it should be rounded up to 9.9. (Published figure: https://www.ipcc.ch/report/ar6/wg3/downloads/figures/IPCC_AR6_WGIII_Figure_TS_13.png)
</t>
  </si>
  <si>
    <t>Figure 18.14</t>
  </si>
  <si>
    <t>Figure TS.14</t>
  </si>
  <si>
    <t>https://www.ipcc.ch/report/ar6/wg3/figures/technical-summary/figure-ts-14</t>
  </si>
  <si>
    <t>Figure 10.22</t>
  </si>
  <si>
    <t>Figure TS.15</t>
  </si>
  <si>
    <t>https://www.ipcc.ch/report/ar6/wg3/figures/technical-summary/figure-ts-15</t>
  </si>
  <si>
    <t>Saheb, Y. ; Berrill, P.; Verez, D.</t>
  </si>
  <si>
    <t>Saheb, Y. ; Berrill, P.; Verez, D., 2022, Data for Figure TS.15 - Technical Summary of Working Group III Contribution to the IPCC Sixth Assessment Report, MetadataWorks, https://doi.org/10.48490/x651-8t08</t>
  </si>
  <si>
    <t xml:space="preserve">(1) IEA 2021 net-zero emissions scenario's sufficiency bar has +0.1% in the figure, but its CO2 and Percentage value in the excel is 0 (2) Some efficiency bars are dark blue, though it is gray in the legend and in other bars in the figure. There is no dark blue color in the legend. These cases include: IEA 2020 sustainable development scenario, IMAGE lifestyle and renewable scenario, RECC LED and 2oC policy (3) Excel writes 'IMG SSP2 Baseline' whearas figure classifies SSP2 Baseline as coming from RECC (Published figure: https://www.ipcc.ch/report/ar6/wg3/downloads/figures/IPCC_AR6_WGIII_Figure_TS_15.png)
</t>
  </si>
  <si>
    <t>https://doi.org/10.48490/x651-8t08</t>
  </si>
  <si>
    <t>https://ipcc-browser.ipcc-data.org/browser/dataset/3317/0</t>
  </si>
  <si>
    <t>Figure 9.5</t>
  </si>
  <si>
    <t xml:space="preserve">Greater clarity could be given on the regions as slightly different names are used in the figure and excel. In particular, 'Asia Pacific Developed' in the excel is 'Australia, Japan, and NZ' in the figure. 'SEA and Developing Pacific' in the excel is 'SEA and Pacific' in the figure. (Published figure: https://www.ipcc.ch/report/ar6/wg3/downloads/figures/IPCC_AR6_WGIII_Figure_TS_15.png)
</t>
  </si>
  <si>
    <t>Figure TS.16</t>
  </si>
  <si>
    <t>https://www.ipcc.ch/report/ar6/wg3/figures/technical-summary/figure-ts-16</t>
  </si>
  <si>
    <t>Figure 9.18</t>
  </si>
  <si>
    <t>Figure TS.17</t>
  </si>
  <si>
    <t>https://www.ipcc.ch/report/ar6/wg3/figures/technical-summary/figure-ts-17</t>
  </si>
  <si>
    <t>Cement</t>
  </si>
  <si>
    <t>Bashmakov, I.; Myshak, A.</t>
  </si>
  <si>
    <t>Bashmakov, I.; Myshak, A., 2022, Data for Figure TS.17 - Technical Summary of Working Group III Contribution to the IPCC Sixth Assessment Report, MetadataWorks, https://doi.org/10.48490/hmzt-6897</t>
  </si>
  <si>
    <t xml:space="preserve">(1)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Unclear how the blue bar waterfall-like figures are created (Published figure: https://www.ipcc.ch/report/ar6/wg3/downloads/figures/IPCC_AR6_WGIII_Figure_TS_17.png)
</t>
  </si>
  <si>
    <t>https://doi.org/10.48490/hmzt-6897</t>
  </si>
  <si>
    <t>https://ipcc-browser.ipcc-data.org/browser/dataset/3721/0</t>
  </si>
  <si>
    <t>Steel</t>
  </si>
  <si>
    <t xml:space="preserve">(1)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No data prvoided for the direct (red dotted) and direct and indirect (dark blue) line in the figure (3) Unclear how the blue bar waterfall-like figures are created (Published figure: https://www.ipcc.ch/report/ar6/wg3/downloads/figures/IPCC_AR6_WGIII_Figure_TS_17.png)
</t>
  </si>
  <si>
    <t>Primary chemicals</t>
  </si>
  <si>
    <t xml:space="preserve">(1) For the sunburst/ pie chart diagram, we are provided the percentages of prototype, demonstration, early adoption mature in the excel; whearas the figure contains the raw values, which the excel does not have. Using the raw values in the figure, there are some discrepencies between the raw values and percentages provided in the excel as well, though this are likely simple rounding issues. (2) The bar chart on the right is censored for negative values: Circularity and FeedCI have minimum values of -160 and -100 in the excel, but this is not reflected in the figure. (3) Unclear how the blue bar waterfall-like figures are created (Published figure: https://www.ipcc.ch/report/ar6/wg3/downloads/figures/IPCC_AR6_WGIII_Figure_TS_17.png)
</t>
  </si>
  <si>
    <t>Industry (waste excluded)</t>
  </si>
  <si>
    <t xml:space="preserve">(1) For the sunburst/ pie chart diagram, values in the figure are provided in percentage. This is inconsistent with panels a, b, c where these values are provided as raw values. (2) For the sunburst/ pie chart diagram, the value for Mature in 2070 in the excel is wrong. It is included as 17% whearas the figure has a value of 15%. The figure should be right and the excel wrong since this ensures the percentage values add up to 100%. (3) The bar chart on the right is censored for negative values: Circularity has minimum value of -160 in the excel, but this is not reflected in the figure. (4) In the left red-orange waterfall chart, chemicals should be more than cement, not the other way round. (5) Unclear how the blue bar waterfall-like figures are created (Published figure: https://www.ipcc.ch/report/ar6/wg3/downloads/figures/IPCC_AR6_WGIII_Figure_TS_17.png)
</t>
  </si>
  <si>
    <t>Figure TS.18</t>
  </si>
  <si>
    <t>https://www.ipcc.ch/report/ar6/wg3/figures/technical-summary/figure-ts-18</t>
  </si>
  <si>
    <t>Leip, A.</t>
  </si>
  <si>
    <t>Leip, A., 2022, Data for Figure TS.18 - Technical Summary of Working Group III Contribution to the IPCC Sixth Assessment Report, MetadataWorks, https://doi.org/10.48490/3zq3-0314</t>
  </si>
  <si>
    <t>https://doi.org/10.48490/3zq3-0314</t>
  </si>
  <si>
    <t>https://ipcc-browser.ipcc-data.org/browser/dataset/2901/0</t>
  </si>
  <si>
    <t>Figure 12.5</t>
  </si>
  <si>
    <t>Figure TS.19</t>
  </si>
  <si>
    <t>https://www.ipcc.ch/report/ar6/wg3/figures/technical-summary/figure-ts-19</t>
  </si>
  <si>
    <t>Leip, A., 2022, Data for Figure TS.19 - Technical Summary of Working Group III Contribution to the IPCC Sixth Assessment Report, MetadataWorks, https://doi.org/10.48490/3srw-vd03</t>
  </si>
  <si>
    <r>
      <rPr>
        <rFont val="Calibri"/>
        <color theme="1"/>
        <sz val="9.0"/>
      </rPr>
      <t xml:space="preserve">Within each region, the relative size of blue, yellow, and red doughnuts I obtained seem to be different from the figure. Other than that, there are no issues with the size and position of each region's circle. (Published figure: </t>
    </r>
    <r>
      <rPr>
        <rFont val="Calibri"/>
        <color rgb="FF1155CC"/>
        <sz val="9.0"/>
        <u/>
      </rPr>
      <t>https://www.ipcc.ch/report/ar6/wg3/figures/technical-summary/figure-ts-19)</t>
    </r>
  </si>
  <si>
    <t>https://doi.org/10.48490/3srw-vd03</t>
  </si>
  <si>
    <t>https://ipcc-browser.ipcc-data.org/browser/dataset/2902/0</t>
  </si>
  <si>
    <t>Figure 12.7</t>
  </si>
  <si>
    <t>Figure TS.20</t>
  </si>
  <si>
    <t>https://www.ipcc.ch/report/ar6/wg3/figures/technical-summary/figure-ts-20/</t>
  </si>
  <si>
    <t>Tilting the balance towards less resource intensive service provisioning</t>
  </si>
  <si>
    <t>Creutzig, F.; Roy, J.; Díaz-José, J.; Niamir, L.</t>
  </si>
  <si>
    <t>Creutzig, F.; Roy, J.; Díaz-José, J.; Niamir, L., 2022, Data for Figure TS.20 - Technical Summary of Working Group III Contribution to the IPCC Sixth Assessment Report, MetadataWorks, https://doi.org/10.48490/gyyt-ya69</t>
  </si>
  <si>
    <t>https://doi.org/10.48490/gyyt-ya69</t>
  </si>
  <si>
    <t>https://ipcc-browser.ipcc-data.org/browser/dataset/3349/0</t>
  </si>
  <si>
    <t>Figure 5.14</t>
  </si>
  <si>
    <t>Using wide range of demand-side options</t>
  </si>
  <si>
    <t>The excel file classifies 'No Packing' as 'Building' while the figure classifies it as 'Food' (Published figure: https://www.ipcc.ch/report/ar6/wg3/figures/technical-summary/figure-ts-20)</t>
  </si>
  <si>
    <t>Demand side mitigation is about more than behavioral change. Reconfiguring the way services are provided while simultaneously changing social norms and preferences will help reduce emissions and access. Transformation happens through societal, technological and institutional changes.</t>
  </si>
  <si>
    <t>Achieving a Low Demand scenario by 2050</t>
  </si>
  <si>
    <t>Grubler, A.</t>
  </si>
  <si>
    <t>Grubler, A., 2022, Data for Figure TS.20c - Technical Summary of Working Group III Contribution to the IPCC Sixth Assessment Report, MetadataWorks, https://doi.org/10.48490/g4ym-6p91</t>
  </si>
  <si>
    <t>https://doi.org/10.48490/g4ym-6p91</t>
  </si>
  <si>
    <t>https://ipcc-browser.ipcc-data.org/browser/dataset/2903/0</t>
  </si>
  <si>
    <t>Figure 5.10</t>
  </si>
  <si>
    <t>Figure TS.21</t>
  </si>
  <si>
    <t>https://www.ipcc.ch/report/ar6/wg3/figures/technical-summary/figure-ts-21</t>
  </si>
  <si>
    <t>Demand-side mitigation can be achieved through changes in socio-cultural factors, infrastructure, design and used, and end-use technology adoption by 2050</t>
  </si>
  <si>
    <t>Figure SPM.6a, Figure 5.7a</t>
  </si>
  <si>
    <t>Similar to SPM.6b but with additional information (aviation and shipping)</t>
  </si>
  <si>
    <t>Figure 5.7b</t>
  </si>
  <si>
    <t>Figure SPM.6c, Figure 5.7c</t>
  </si>
  <si>
    <t>https://www.ipcc.ch/report/ar6/wg3/figures/technical-summary/figure-ts-23</t>
  </si>
  <si>
    <t>Babiker, M. ; Sugiyama, M. ; Cohen, B. ; Toribio Ramirez, D.; Blok, K.</t>
  </si>
  <si>
    <t>Babiker, M. ; Sugiyama, M. ; Cohen, B. ; Toribio Ramirez, D.; Blok, K., 2022, Data for Figure TS.23 - Technical Summary of the Working Group III Contribution to the IPCC Sixth Assessment Report, MetadataWorks, https://doi.org/10.48490/p7qq-c251</t>
  </si>
  <si>
    <t>https://doi.org/10.48490/p7qq-c251</t>
  </si>
  <si>
    <t>https://ipcc-browser.ipcc-data.org/browser/dataset/4273/0</t>
  </si>
  <si>
    <t>Figure TS.24</t>
  </si>
  <si>
    <t>https://www.ipcc.ch/report/ar6/wg3/figures/technical-summary/figure-ts-24</t>
  </si>
  <si>
    <t>Iacobuta, G.; Dubash, N. K.</t>
  </si>
  <si>
    <t>Iacobuta, G.; Dubash, N. K., 2022, Data for Figure TS.24 - Technical Summary of Working Group III Contribution to the IPCC Sixth Assessment Report, MetadataWorks, https://doi.org/10.48490/cpat-9r16</t>
  </si>
  <si>
    <t>https://doi.org/10.48490/cpat-9r16</t>
  </si>
  <si>
    <t>https://ipcc-browser.ipcc-data.org/browser/dataset/3318/0</t>
  </si>
  <si>
    <t>Figure 13.1a</t>
  </si>
  <si>
    <t>The data provided seems to be different from the figure. The excel data files have data for climate legislation in force/ not in force. It does not have data for shares of global GHG emissions under national climate emission targets. (Published figure: https://www.ipcc.ch/report/ar6/wg3/downloads/figures/IPCC_AR6_WGIII_Figure_TS_24.png)</t>
  </si>
  <si>
    <t>Figure 13.2a</t>
  </si>
  <si>
    <t>Figure TS.25</t>
  </si>
  <si>
    <t>https://www.ipcc.ch/report/ar6/wg3/figures/technical-summary/figure-ts-25</t>
  </si>
  <si>
    <t>Kreibiehl, Silvie; König, Michael; Moon, Jongwoo</t>
  </si>
  <si>
    <t>Kreibiehl, Silvie; König, Michael; Moon, Jongwoo, 2022, Data for Figure TS.25 - Technical Summary of the Working Group III Contribution to the IPCC Sixth Assessment Report, MetadataWorks, https://doi.org/10.48490/dw6j-ef56</t>
  </si>
  <si>
    <t>https://doi.org/10.48490/dw6j-ef56</t>
  </si>
  <si>
    <t>https://ipcc-browser.ipcc-data.org/browser/dataset/3848/0</t>
  </si>
  <si>
    <t>Figure 15.4</t>
  </si>
  <si>
    <t>Figure TS.26</t>
  </si>
  <si>
    <t>https://www.ipcc.ch/report/ar6/wg3/figures/technical-summary/figure-ts-26</t>
  </si>
  <si>
    <t>Anadon, L. D.; Sagar, A.</t>
  </si>
  <si>
    <t>Anadon, L. D.; Sagar, A., 2022, Data for Figure TS.26 - Technical Summary of Working Group III Contribution to the IPCC Sixth Assessment Report, MetadataWorks, https://doi.org/10.48490/fcy3-ps83</t>
  </si>
  <si>
    <t>https://doi.org/10.48490/fcy3-ps83</t>
  </si>
  <si>
    <t>https://ipcc-browser.ipcc-data.org/browser/dataset/2904/0</t>
  </si>
  <si>
    <t>Box 16.3, Figure 1</t>
  </si>
  <si>
    <t>Figure TS.27</t>
  </si>
  <si>
    <t>https://www.ipcc.ch/report/ar6/wg3/figures/technical-summary/figure-ts-27</t>
  </si>
  <si>
    <t>Figure 16.1</t>
  </si>
  <si>
    <t>Figure TS.28</t>
  </si>
  <si>
    <t>https://www.ipcc.ch/report/ar6/wg3/figures/technical-summary/figure-ts-28</t>
  </si>
  <si>
    <t>Figure 1.7</t>
  </si>
  <si>
    <t>Figure TS.29</t>
  </si>
  <si>
    <t>https://www.ipcc.ch/report/ar6/wg3/figures/technical-summary/figure-ts-29</t>
  </si>
  <si>
    <t>Halsnæs, K.; Some, S.; Singh, U.; Clarke, L.; Wei, Y. -M.; Garg, A.; Nabuurs, G. -J.; Mrabet, R.; Emmet-Booth, J.; Kilkis, S.; Lwasa, S.; Seto, K. C.; Keller, M.; Pathak, M.; Mirasgedis, S.; Cabeza, L. F.; Bai, Q.; Jaramillo, P.; Ribeiro, S. K.; Newman, P.; Santos, A.; Nugroho, S. B.; Acquaye, A.; Bashmakov, I. A.; Nilsson, L. J.</t>
  </si>
  <si>
    <t>Halsnæs, K.; Some, S.; Singh, U.; Clarke, L.; Wei, Y. -M.; Garg, A.; Nabuurs, G. -J.; Mrabet, R.; Emmet-Booth, J.; Kilkis, S.; Lwasa, S.; Seto, K. C.; Keller, M.; Pathak, M.; Mirasgedis, S.; Cabeza, L. F.; Bai, Q.; Jaramillo, P.; Ribeiro, S. K.; Newman, P.; Santos, A.; Nugroho, S. B.; Acquaye, A.; Bashmakov, I. A.; Nilsson, L. J., 2022, Data for Figure TS.29 - Technical Summary of the Working Group III Contribution to the IPCC Sixth Assessment Report, MetadataWorks, https://doi.org/10.48490/71ed-n248</t>
  </si>
  <si>
    <t>(1) Electric light duty vehicles SDG3 is + in the excel but 'both' in the figure, (2) Biofuels SDG2 is low confidence in excel but medium confidence in figure (3) Nuclear power SDG8 is both in excel but + in figure (Published figure: https://www.ipcc.ch/report/ar6/wg3/downloads/figures/IPCC_AR6_WGIII_Figure_TS_29.png)</t>
  </si>
  <si>
    <t>TS.29 fixed an error in SPM.8 where Highly energy efficient building envelope SDG17 is positive in excel but negative in figure, but leaves other errors unchanged (Published figure: https://www.ipcc.ch/report/ar6/wg3/figures/summary-for-policymakers/IPCC_AR6_WGIII_FigureSPM8.png)</t>
  </si>
  <si>
    <t>https://doi.org/10.48490/71ed-n248</t>
  </si>
  <si>
    <t>https://ipcc-browser.ipcc-data.org/browser/dataset?id=4274</t>
  </si>
  <si>
    <t>Figure 17.1, Figure SPM.8</t>
  </si>
  <si>
    <t>Figure TS.30</t>
  </si>
  <si>
    <t>https://www.ipcc.ch/report/ar6/wg3/figures/technical-summary/figure-ts-30</t>
  </si>
  <si>
    <t>Millward-Hopkins, J.; Steinberger, J.; Soergel, B.; Byers, E.; Kikstra, J.</t>
  </si>
  <si>
    <t>Millward-Hopkins, J.; Steinberger, J.; Soergel, B.; Byers, E.; Kikstra, J., 2022, Data for Figure TS.30 - Technical Summary of Working Group III Contribution to the IPCC Sixth Assessment Report, MetadataWorks, https://doi.org/10.48490/38tt-n386</t>
  </si>
  <si>
    <t>https://doi.org/10.48490/38tt-n386</t>
  </si>
  <si>
    <t>https://ipcc-browser.ipcc-data.org/browser/dataset/5377/0</t>
  </si>
  <si>
    <t>Figure 3.39</t>
  </si>
  <si>
    <t>Figure TS.31</t>
  </si>
  <si>
    <t>https://www.ipcc.ch/report/ar6/wg3/figures/technical-summary/figure-ts-31/</t>
  </si>
  <si>
    <t>Steg, L.; Veldstra, J.; Frossard, A.; de Lucena, P.; Sugiyama, M.; Kilkis, S.; de Kleijne, K.; Smith, P.; Nilsson, L. J.; van Diemen, R.; de Coninck, H.; Renforth, P.; Mirasgedis, S.; Nemet, G.; Görsch, R.; Posen, D.; Jaramilo, P.</t>
  </si>
  <si>
    <t>Steg, L.; Veldstra, J.; Frossard, A.; de Lucena, P.; Sugiyama, M.; Kilkis, S.; de Kleijne, K.; Smith, P.; Nilsson, L. J.; van Diemen, R.; de Coninck, H.; Renforth, P.; Mirasgedis, S.; Nemet, G.; Görsch, R.; Posen, D.; Jaramilo, P., 2022, Data for Figure TS.31 - Technical Summary of Working Group III Contribution to the IPCC Sixth Assessment Report, MetadataWorks, https://doi.org/10.48490/gjdy-be46</t>
  </si>
  <si>
    <t xml:space="preserve">(1) Excel has data for 'Industry' mitigation response including energy efficiency and electrification, but this is missing from the figure (2) Under Geophsyical, geothermal is marked as limited or no evidence in the figure, but not in the excel. Under socio-cultural, carbon dioxide capture, bioenergy, geothermal, and energy storage for low-carbon grids is marked as limited or no evidence in the figure, but not in the excel (3) The figure distinguishes between 'Limited or no evidence' and 'Some indicators not applicable', but the excel data does not make that distinction. (Published figure: https://www.ipcc.ch/report/ar6/wg3/downloads/figures/IPCC_AR6_WGIII_Figure_TS_31.png)
</t>
  </si>
  <si>
    <t>https://doi.org/10.48490/gjdy-be46</t>
  </si>
  <si>
    <t>https://ipcc-browser.ipcc-data.org/browser/dataset/2982/0</t>
  </si>
  <si>
    <t>Figure TS.32</t>
  </si>
  <si>
    <t>https://www.ipcc.ch/report/ar6/wg3/figures/technical-summary/figure-ts-32</t>
  </si>
  <si>
    <t>Tavoni, M.; Riahi, K.; Brutschin, E.</t>
  </si>
  <si>
    <t xml:space="preserve">Tavoni, M.; Riahi, K.; Brutschin, E., 2022, Data for Figure TS.32 - Technical Summary of Working Group III Contribution to the IPCC Sixth Assessment Report, MetadataWorks, https://doi.org/10.48490/n470-ky71
</t>
  </si>
  <si>
    <t>(1) In the 2030 Technological bar, the excel states GS should be 20-30%, but it has a higher value in the figure. In the 2030 Economic bar, the excel has NEG more than GS, but it is the other way round in the figure. (2) In the 2050 Economic bar, the excel states LD should be 65-75%, but it is at 50% in the figure. (3) In the 2100 Institutional bar, the excel states REN has the same value as NEG and GS, but it is below NEG and GS in the figure. Similarly, SP should be less thann NEG and GS based on the excel, but has the same value as NEG and GS in the figure. (4) Extra uncessary information in the indicators tab of the excel sheet which is not used to plot the figures. (Published figure: https://www.ipcc.ch/report/ar6/wg3/figures/technical-summary/figure-ts-32)</t>
  </si>
  <si>
    <t>https://doi.org/10.48490/n470-ky71</t>
  </si>
  <si>
    <t>https://ipcc-browser.ipcc-data.org/browser/dataset/3316/0</t>
  </si>
  <si>
    <t>Chapter</t>
  </si>
  <si>
    <t>Figure 1.1</t>
  </si>
  <si>
    <t>https://www.ipcc.ch/report/ar6/wg3/figures/chapter-1/figure-1-1/</t>
  </si>
  <si>
    <t>Trends in global greenhouse gas emissions</t>
  </si>
  <si>
    <t>May use data from TS.2 and SPM.1. Similar to TS.2a and SPM.1a, but with less information displayed of years 2000 to 2019 here, compared to 1990 to 2019 in TS.2.</t>
  </si>
  <si>
    <t>Trends in global population</t>
  </si>
  <si>
    <t>Trends in global gross domestic product (GDP)</t>
  </si>
  <si>
    <t>Trends of emissions per capita (columns) and per unit GDP (line)</t>
  </si>
  <si>
    <t>Figure 1.2</t>
  </si>
  <si>
    <t>https://www.ipcc.ch/report/ar6/wg3/figures/chapter-1/figure-1-2/</t>
  </si>
  <si>
    <t>Distribution of regional emissions (territorial, 2019): CO2-FFI (bottom-bar above x-axis, darker), plus non-CO2 GHGs (top bar, lighter), plus CO2-LULUCF (top-most or below-axis (negative) bars)</t>
  </si>
  <si>
    <t>May use data from TS.5b. TS.5b and 1.2a are slightly different in ordering but contain similar information.</t>
  </si>
  <si>
    <t>Distribution of regional emissions (consumption-based footprint, 2018): CO2-FFI only</t>
  </si>
  <si>
    <t>Figure 1.3</t>
  </si>
  <si>
    <t>https://www.ipcc.ch/report/ar6/wg3/figures/chapter-1/figure-1-3/</t>
  </si>
  <si>
    <t>Figure 1.4</t>
  </si>
  <si>
    <t>https://www.ipcc.ch/report/ar6/wg3/figures/chapter-1/figure-1-4/</t>
  </si>
  <si>
    <t>Figure 1.5</t>
  </si>
  <si>
    <t>https://www.ipcc.ch/report/ar6/wg3/figures/chapter-1/figure-1-5</t>
  </si>
  <si>
    <t>Figure 1.6</t>
  </si>
  <si>
    <t>https://www.ipcc.ch/report/ar6/wg3/figures/chapter-1/figure-1-6/</t>
  </si>
  <si>
    <t>https://www.ipcc.ch/report/ar6/wg3/figures/chapter-1/figure-1-7/</t>
  </si>
  <si>
    <t>Figure 1.8</t>
  </si>
  <si>
    <t>https://www.ipcc.ch/report/ar6/wg3/figures/chapter-1/figure-1-8/</t>
  </si>
  <si>
    <t>Figure 1.9</t>
  </si>
  <si>
    <t>https://www.ipcc.ch/report/ar6/wg3/figures/chapter-1/figure-1-9</t>
  </si>
  <si>
    <t>Figure 2.1</t>
  </si>
  <si>
    <t>https://www.ipcc.ch/report/ar6/wg3/figures/chapter-2/figure-2-1/</t>
  </si>
  <si>
    <t>Figure 2.2</t>
  </si>
  <si>
    <t>https://www.ipcc.ch/report/ar6/wg3/figures/chapter-2/figure-2-2</t>
  </si>
  <si>
    <t>Annual global CO2-FFI emissions</t>
  </si>
  <si>
    <t>Annual global CO2-LULUCF emissions</t>
  </si>
  <si>
    <t>Annual global CH4 emissions</t>
  </si>
  <si>
    <t>Annual global N2O emissions</t>
  </si>
  <si>
    <t>Figure 2.3</t>
  </si>
  <si>
    <t>https://www.ipcc.ch/report/ar6/wg3/figures/chapter-2/figure-2-3/</t>
  </si>
  <si>
    <t>Figure 2.4</t>
  </si>
  <si>
    <t>https://www.ipcc.ch/report/ar6/wg3/figures/chapter-2/figure-2-4/</t>
  </si>
  <si>
    <t>GHG contributions to warming from 1750</t>
  </si>
  <si>
    <t>GHG contributions to 1750-2018 warming</t>
  </si>
  <si>
    <t>SLCF contributions to warming from 1750</t>
  </si>
  <si>
    <t>SLCF contributions to 1750-2018 warming</t>
  </si>
  <si>
    <t>Figure 2.5</t>
  </si>
  <si>
    <t>https://www.ipcc.ch/report/ar6/wg3/figures/chapter-2/figure-2-5/</t>
  </si>
  <si>
    <t>Emissions of greenhouse gases have continued to increase since 1990, at varying rates</t>
  </si>
  <si>
    <t>Global net anthropogenic emissions 1990-2019</t>
  </si>
  <si>
    <t>May use data from SPM.1a, TS.2a. SPM.1a, TS.2a have an extra waterfall figure in addition to the figure in Figure 2.5</t>
  </si>
  <si>
    <t>Figure SPM.1a, Figure TS.2a</t>
  </si>
  <si>
    <t>Evolution of GWP-100 metric values across assessments</t>
  </si>
  <si>
    <t>Global anthropogeneic GHG emissions and uncertainties by gas- relative to 1990</t>
  </si>
  <si>
    <t>Figure SPM.1b, Figure TS.2b</t>
  </si>
  <si>
    <t>https://www.ipcc.ch/report/ar6/wg3/figures/chapter-2/figure-2-6/</t>
  </si>
  <si>
    <t>Global CO2 emissions and the impact of economic and geopolitical events</t>
  </si>
  <si>
    <t>Daily CO2 emissions in 2020 versus 2019 and the impact of COVID-19 lockdown measures</t>
  </si>
  <si>
    <t>https://www.ipcc.ch/report/ar6/wg3/figures/chapter-2/figure-2-7/</t>
  </si>
  <si>
    <t>Long term trend of anthropogenic CO2 emissions sources</t>
  </si>
  <si>
    <t>Figure 2.8</t>
  </si>
  <si>
    <t>https://www.ipcc.ch/report/ar6/wg3/figures/chapter-2/figure-2-8/</t>
  </si>
  <si>
    <t>World Emissions based on EDGAR (1970-2015) and CEDS (1970-2019)</t>
  </si>
  <si>
    <t>Figure 2.9</t>
  </si>
  <si>
    <t>https://www.ipcc.ch/report/ar6/wg3/figures/chapter-2/figure-2-9/</t>
  </si>
  <si>
    <t>Figure SPM.2a, Figure TS.4a</t>
  </si>
  <si>
    <t>Average annual GHG emissions change</t>
  </si>
  <si>
    <t>Change in annual GHG emission level</t>
  </si>
  <si>
    <t>GHG emissions per capita</t>
  </si>
  <si>
    <t>GHG emissions intensity</t>
  </si>
  <si>
    <t>Figure 2.10</t>
  </si>
  <si>
    <t>https://www.ipcc.ch/report/ar6/wg3/figures/chapter-2/figure-2-10/</t>
  </si>
  <si>
    <t>Current population and emissions by region</t>
  </si>
  <si>
    <t>Historical cumulative emissions by region</t>
  </si>
  <si>
    <t>No figure link</t>
  </si>
  <si>
    <t>Average annual emissions change (2010−2019), scenario reduction rates (2020-2040)</t>
  </si>
  <si>
    <t>https://www.ipcc.ch/report/ar6/wg3/figures/chapter-2/figure-2-12/</t>
  </si>
  <si>
    <t>Figure 2.13</t>
  </si>
  <si>
    <t>https://www.ipcc.ch/report/ar6/wg3/figures/chapter-2/figure-2-13/</t>
  </si>
  <si>
    <t>Trends in global GHG emissions by sector</t>
  </si>
  <si>
    <t>No processed data set available, but may be reconstructed from (https://ipcc-browser.ipcc-data.org/browser/dataset/5581/0)</t>
  </si>
  <si>
    <t>Figure 2.16a</t>
  </si>
  <si>
    <t>Regional GHG emissions trends by sector</t>
  </si>
  <si>
    <t>Avg. annual GHG emissions growth by subsector</t>
  </si>
  <si>
    <t>Absolute GHG emissions growth by subsector</t>
  </si>
  <si>
    <t>Figure 2.14</t>
  </si>
  <si>
    <t>https://www.ipcc.ch/report/ar6/wg3/figures/chapter-2/figure-2-14/</t>
  </si>
  <si>
    <t>CB-CO₂ (GtCO₂ yr-1)</t>
  </si>
  <si>
    <t>CB-CO₂ (tCO₂ cap-1)</t>
  </si>
  <si>
    <t>CB-CO₂ growth (%)</t>
  </si>
  <si>
    <t>CB-CO₂ growth (GtCO₂ yr-1)</t>
  </si>
  <si>
    <t>CB-CO₂ per capita (tCO₂ cap-1)</t>
  </si>
  <si>
    <t>Figure 2.15</t>
  </si>
  <si>
    <t>https://www.ipcc.ch/report/ar6/wg3/figures/chapter-2/figure-2-15</t>
  </si>
  <si>
    <t>Figure 2.16</t>
  </si>
  <si>
    <t>https://www.ipcc.ch/report/ar6/wg3/figures/chapter-2/figure-2-16/</t>
  </si>
  <si>
    <t>Total global GHG emission trends by sectors</t>
  </si>
  <si>
    <t>Figure 2.13a</t>
  </si>
  <si>
    <t>Emissions by region in 2019 (all GHGs, incl. LULUCF CO₂, excl. Indirect CO₂)</t>
  </si>
  <si>
    <t>Average annual change in Kaya factors 2010-2019 (CO₂ only, excl. LULUCF CO₂, excl. indirect CO₂)</t>
  </si>
  <si>
    <t>Figure 2.17</t>
  </si>
  <si>
    <t>https://www.ipcc.ch/report/ar6/wg3/figures/chapter-2/figure-2-17/</t>
  </si>
  <si>
    <t>Figure 2.18</t>
  </si>
  <si>
    <t>https://www.ipcc.ch/report/ar6/wg3/figures/chapter-2/figure-2-18/</t>
  </si>
  <si>
    <t>Industry global GHG emission trends by subsectors</t>
  </si>
  <si>
    <t>Emissions by region in 2019 (all GHGs, incl. indirect CO₂)</t>
  </si>
  <si>
    <t>Average annual change in Kaya factors 2010-2019 (CO₂ only, excl. indirect CO₂)</t>
  </si>
  <si>
    <t>Figure 2.19</t>
  </si>
  <si>
    <t>https://www.ipcc.ch/report/ar6/wg3/figures/chapter-2/figure-2-19/</t>
  </si>
  <si>
    <t>Buildings global GHG emission trends by subsectors</t>
  </si>
  <si>
    <t>Figure 2.20</t>
  </si>
  <si>
    <t>https://www.ipcc.ch/report/ar6/wg3/figures/chapter-2/figure-2-20/</t>
  </si>
  <si>
    <t>Transport global GHG emission trends by subsectors</t>
  </si>
  <si>
    <t>Figure 2.21</t>
  </si>
  <si>
    <t>https://www.ipcc.ch/report/ar6/wg3/figures/chapter-2/figure-2-21/</t>
  </si>
  <si>
    <t>AFOLU global GHG emission trends by subsectors</t>
  </si>
  <si>
    <t>Emissions by region in 2019 (all GHGs, incl. LULUCF CO₂)</t>
  </si>
  <si>
    <t>Average annual change in Kaya factors 2010-2019 (GHG excl. LULUCF CO₂)</t>
  </si>
  <si>
    <t>Figure 2.22</t>
  </si>
  <si>
    <t>https://www.ipcc.ch/report/ar6/wg3/figures/chapter-2/figure-2-22/</t>
  </si>
  <si>
    <t>May use data from Figure SPM.3, Figure TS.7</t>
  </si>
  <si>
    <t>Figure SPM.3, Figure TS.7</t>
  </si>
  <si>
    <t>Figure 2.23</t>
  </si>
  <si>
    <t>https://www.ipcc.ch/report/ar6/wg3/figures/chapter-2/figure-2-23/</t>
  </si>
  <si>
    <t>Figure 2.24</t>
  </si>
  <si>
    <t>https://www.ipcc.ch/report/ar6/wg3/figures/chapter-2/figure-2-24/</t>
  </si>
  <si>
    <t>Figure 2.25</t>
  </si>
  <si>
    <t>https://www.ipcc.ch/report/ar6/wg3/figures/chapter-2/figure-2-25/</t>
  </si>
  <si>
    <t>https://www.ipcc.ch/report/ar6/wg3/figures/chapter-2/figure-2-26/</t>
  </si>
  <si>
    <t>Figure 3.1</t>
  </si>
  <si>
    <t>https://www.ipcc.ch/report/ar6/wg3/figures/chapter-3/figure-3-1</t>
  </si>
  <si>
    <t>Number of scenarios from each model family</t>
  </si>
  <si>
    <t>Figure 3.2</t>
  </si>
  <si>
    <t>https://www.ipcc.ch/report/ar6/wg3/figures/chapter-3/figure-3-2</t>
  </si>
  <si>
    <t>Number of scenarios from each project</t>
  </si>
  <si>
    <t>Figure 3.3</t>
  </si>
  <si>
    <t>https://www.ipcc.ch/report/ar6/wg3/figures/chapter-3/figure-3-3</t>
  </si>
  <si>
    <t>Number of scenarios in each climate category</t>
  </si>
  <si>
    <t>Figure 3.4</t>
  </si>
  <si>
    <t>https://www.ipcc.ch/report/ar6/wg3/figures/chapter-3/figure-3-4/</t>
  </si>
  <si>
    <t>Figure 3.5</t>
  </si>
  <si>
    <t>https://www.ipcc.ch/report/ar6/wg3/figures/chapter-3/figure-3-5</t>
  </si>
  <si>
    <t>Total emissions in all scenarios</t>
  </si>
  <si>
    <t>Figure 3.6</t>
  </si>
  <si>
    <t>https://www.ipcc.ch/report/ar6/wg3/figures/chapter-3/figure-3-6/</t>
  </si>
  <si>
    <t>May use data from Figure SPM.5a, Figure TS.10a</t>
  </si>
  <si>
    <t>Figure SPM.5a, Figure TS.10a</t>
  </si>
  <si>
    <t>May use data from Figure SPM.5b, Figure TS.10b</t>
  </si>
  <si>
    <t>Figure SPM.5b, Figure TS.10b</t>
  </si>
  <si>
    <t>Figure 3.7</t>
  </si>
  <si>
    <t>https://www.ipcc.ch/report/ar6/wg3/figures/chapter-3/figure-3-7/</t>
  </si>
  <si>
    <t>Figure 3.8</t>
  </si>
  <si>
    <t>https://www.ipcc.ch/report/ar6/wg3/figures/chapter-3/figure-3-8/</t>
  </si>
  <si>
    <t>Figure 3.9</t>
  </si>
  <si>
    <t>https://www.ipcc.ch/report/ar6/wg3/figures/chapter-3/figure-3-9</t>
  </si>
  <si>
    <t>Population</t>
  </si>
  <si>
    <t>Final energy</t>
  </si>
  <si>
    <t>GDP | PPP</t>
  </si>
  <si>
    <t>Food demand</t>
  </si>
  <si>
    <t>Per capita GDP vs population growth</t>
  </si>
  <si>
    <t>Land | Agriculture</t>
  </si>
  <si>
    <t>Figure 3.10</t>
  </si>
  <si>
    <t>https://www.ipcc.ch/report/ar6/wg3/figures/chapter-3/figure-3-10/</t>
  </si>
  <si>
    <t>https://www.ipcc.ch/report/ar6/wg3/figures/chapter-3/figure-3-11/</t>
  </si>
  <si>
    <t>Figure 3.12</t>
  </si>
  <si>
    <t>https://www.ipcc.ch/report/ar6/wg3/figures/chapter-3/figure-3-12/</t>
  </si>
  <si>
    <t>Contribution of various gases in CO₂ equivalents, in 2100 (median values)</t>
  </si>
  <si>
    <t>Sources and sinks of cumulative CO₂ emissions</t>
  </si>
  <si>
    <t>Figure SPM.5c, Figure TS.10c</t>
  </si>
  <si>
    <t>Figure SPM.5d, Figure TS.10d</t>
  </si>
  <si>
    <t>Box 3.4, Figure 1</t>
  </si>
  <si>
    <t>https://www.ipcc.ch/report/ar6/wg3/figures/chapter-3/box-3-4-figure-1</t>
  </si>
  <si>
    <t>Cumulative emissions to limit peak warming at various levels with a ...</t>
  </si>
  <si>
    <t>... 50% chance</t>
  </si>
  <si>
    <t>... 33% chance</t>
  </si>
  <si>
    <t>... 67% chance</t>
  </si>
  <si>
    <t>Box 3.4, Figure 2</t>
  </si>
  <si>
    <t>https://www.ipcc.ch/report/ar6/wg3/figures/chapter-3/box-3-4-figure-2</t>
  </si>
  <si>
    <t>Carbon budget non-CO₂ uncertainty depends to a large extent on mitigation strategies</t>
  </si>
  <si>
    <t>Non-CO₂ warming contribution in WGIII models compared to WGI assumed relationship</t>
  </si>
  <si>
    <t>Figure 3.13</t>
  </si>
  <si>
    <t>https://www.ipcc.ch/report/ar6/wg3/figures/chapter-3/figure-3-13</t>
  </si>
  <si>
    <t>Figure 3.14</t>
  </si>
  <si>
    <t>https://www.ipcc.ch/report/ar6/wg3/figures/chapter-3/figure-3-14</t>
  </si>
  <si>
    <t>Net zero CO₂</t>
  </si>
  <si>
    <t>Net zero Kyoto Gases</t>
  </si>
  <si>
    <t>Cross-Chapter Box 3, Figure 1</t>
  </si>
  <si>
    <t>https://www.ipcc.ch/report/ar6/wg3/figures/chapter-3/ccbox-3-figure-1</t>
  </si>
  <si>
    <t>Almost identical to Box TS.6, Figure 1, but with some additional information included, in particular the orange lines on the median global warming from 1850-1990</t>
  </si>
  <si>
    <t>Figure 3.15</t>
  </si>
  <si>
    <t>https://www.ipcc.ch/report/ar6/wg3/figures/chapter-3/figure-3-15</t>
  </si>
  <si>
    <t>Carbon intensity (2050/2020)</t>
  </si>
  <si>
    <t>Energy intensity (2059/2020)</t>
  </si>
  <si>
    <t>Share renewables in 2050</t>
  </si>
  <si>
    <t>CCS in 2050</t>
  </si>
  <si>
    <t>Total net negative (2020-2100)</t>
  </si>
  <si>
    <t>Total gross negative (2020-2100)</t>
  </si>
  <si>
    <t>Figure 3.16</t>
  </si>
  <si>
    <t>https://www.ipcc.ch/report/ar6/wg3/figures/chapter-3/figure-3-16</t>
  </si>
  <si>
    <t>IMP characteristics: primary energy</t>
  </si>
  <si>
    <t>Figure SPM.5e, Figure TS.10e</t>
  </si>
  <si>
    <t>Figure 3.17</t>
  </si>
  <si>
    <t>https://www.ipcc.ch/report/ar6/wg3/figures/chapter-3/figure-3-17</t>
  </si>
  <si>
    <t>Figure 3.18</t>
  </si>
  <si>
    <t>https://www.ipcc.ch/report/ar6/wg3/figures/chapter-3/figure-3-18</t>
  </si>
  <si>
    <t>Building final energy</t>
  </si>
  <si>
    <t>Transport final energy</t>
  </si>
  <si>
    <t>Industrial final energy</t>
  </si>
  <si>
    <t>Energy supply CO₂ emissions</t>
  </si>
  <si>
    <t>Biomass consumption</t>
  </si>
  <si>
    <t>Figure 3.19</t>
  </si>
  <si>
    <t>https://www.ipcc.ch/report/ar6/wg3/figures/chapter-3/figure-3-19</t>
  </si>
  <si>
    <t>Figure 3.20</t>
  </si>
  <si>
    <t>https://www.ipcc.ch/report/ar6/wg3/figures/chapter-3/figure-3-20</t>
  </si>
  <si>
    <t>Annual Emissions: 2050</t>
  </si>
  <si>
    <t>Annual Emissions: 2100</t>
  </si>
  <si>
    <t>Annual Emissions: Global Net Zero CO₂ Year</t>
  </si>
  <si>
    <t>Cumulative Emissions (2020-2100)</t>
  </si>
  <si>
    <t>Cumulative Emissions (2020-Net Zero CO₂ Year)</t>
  </si>
  <si>
    <t>Figure 3.21</t>
  </si>
  <si>
    <t>https://www.ipcc.ch/report/ar6/wg3/figures/chapter-3/figure-3-21</t>
  </si>
  <si>
    <t>Figure SPM.5f, Figure TS.10f</t>
  </si>
  <si>
    <t>Contributions by sector (CO₂)</t>
  </si>
  <si>
    <t>Total direct and indirect energy (CO₂)</t>
  </si>
  <si>
    <t>LULULCF (CO₂) and non-CO₂</t>
  </si>
  <si>
    <t>Right panel</t>
  </si>
  <si>
    <t>Illustrative Mitigation Pathway</t>
  </si>
  <si>
    <t>Figure 3.22</t>
  </si>
  <si>
    <t>https://www.ipcc.ch/report/ar6/wg3/figures/chapter-3/figure-3-22</t>
  </si>
  <si>
    <t>Total Primary Energy</t>
  </si>
  <si>
    <t>Fossil</t>
  </si>
  <si>
    <t>Coal without CCS</t>
  </si>
  <si>
    <t>Non-Biomass Renewables</t>
  </si>
  <si>
    <t>Biomass</t>
  </si>
  <si>
    <t>Figure 3.23</t>
  </si>
  <si>
    <t>https://www.ipcc.ch/report/ar6/wg3/figures/chapter-3/figure-3-23</t>
  </si>
  <si>
    <t>Electricity</t>
  </si>
  <si>
    <t>Share of low-carbon electricity</t>
  </si>
  <si>
    <t>Hydrogen</t>
  </si>
  <si>
    <t>Figure 3.24</t>
  </si>
  <si>
    <t>https://www.ipcc.ch/report/ar6/wg3/figures/chapter-3/figure-3-24</t>
  </si>
  <si>
    <t>Final Energy</t>
  </si>
  <si>
    <t>CO₂ Emissions</t>
  </si>
  <si>
    <t>Carbon Intensity</t>
  </si>
  <si>
    <t>Energy Intensity</t>
  </si>
  <si>
    <t>Share of Electricity</t>
  </si>
  <si>
    <t>Share of Gases</t>
  </si>
  <si>
    <t>Figure 3.25</t>
  </si>
  <si>
    <t>https://www.ipcc.ch/report/ar6/wg3/figures/chapter-3/figure-3-25</t>
  </si>
  <si>
    <t>Share of Hydrogen</t>
  </si>
  <si>
    <t>Share of Biofuels</t>
  </si>
  <si>
    <t>Figure 3.26</t>
  </si>
  <si>
    <t>https://www.ipcc.ch/report/ar6/wg3/figures/chapter-3/figure-3-26</t>
  </si>
  <si>
    <t>Figure 3.27</t>
  </si>
  <si>
    <t>https://www.ipcc.ch/report/ar6/wg3/figures/chapter-3/figure-3-27</t>
  </si>
  <si>
    <t>CH₄ emissions</t>
  </si>
  <si>
    <t>N₂O emissions</t>
  </si>
  <si>
    <t>Figure 3.28</t>
  </si>
  <si>
    <t>https://www.ipcc.ch/report/ar6/wg3/figures/chapter-3/figure-3-28</t>
  </si>
  <si>
    <t>Forest</t>
  </si>
  <si>
    <t>Pasture</t>
  </si>
  <si>
    <t>Non-Energy Crops</t>
  </si>
  <si>
    <t>Energy Crops</t>
  </si>
  <si>
    <t>Figure 3.29</t>
  </si>
  <si>
    <t>https://www.ipcc.ch/report/ar6/wg3/figures/chapter-3/figure-3-29</t>
  </si>
  <si>
    <t>Global CO₂ Emissions</t>
  </si>
  <si>
    <t>Cumulated CO₂ emissions from 2020</t>
  </si>
  <si>
    <t>Effective non-CO₂ forcing</t>
  </si>
  <si>
    <t>Global mean temperature increase (p67)</t>
  </si>
  <si>
    <t>Figure 3.30</t>
  </si>
  <si>
    <t>https://www.ipcc.ch/report/ar6/wg3/figures/chapter-3/figure-3-30</t>
  </si>
  <si>
    <t>Median peak warming</t>
  </si>
  <si>
    <t>067 peak warming</t>
  </si>
  <si>
    <t>Annual avg. change CO₂ emissions 2030-2050</t>
  </si>
  <si>
    <t>Year of net zero CO₂ emissions</t>
  </si>
  <si>
    <t>Net negative CO₂ emissions until 2100</t>
  </si>
  <si>
    <t>Carbon intensity electricity generation 2030</t>
  </si>
  <si>
    <t>Panel (g)</t>
  </si>
  <si>
    <t>Coal use in 2030 (relative to 2019)</t>
  </si>
  <si>
    <t>Panel (h)</t>
  </si>
  <si>
    <t>Oil and gas use in 2030 (relative to 2019)</t>
  </si>
  <si>
    <t>Figure 3.31</t>
  </si>
  <si>
    <t>https://www.ipcc.ch/report/ar6/wg3/figures/chapter-3/figure-3-31</t>
  </si>
  <si>
    <t>Carbon price</t>
  </si>
  <si>
    <t>Annual average change GHG emissions</t>
  </si>
  <si>
    <t>Annual average change in fossil fuel use</t>
  </si>
  <si>
    <t>Global CH₄ emissions</t>
  </si>
  <si>
    <t>Annual average change in low carbon electricity</t>
  </si>
  <si>
    <t>Figure 3.32</t>
  </si>
  <si>
    <t>https://www.ipcc.ch/report/ar6/wg3/figures/chapter-3/figure-3-32</t>
  </si>
  <si>
    <t>Figure 3.33</t>
  </si>
  <si>
    <t>https://www.ipcc.ch/report/ar6/wg3/figures/chapter-3/figure-3-33</t>
  </si>
  <si>
    <t>Figure 3.34</t>
  </si>
  <si>
    <t>https://www.ipcc.ch/report/ar6/wg3/figures/chapter-3/figure-3-34</t>
  </si>
  <si>
    <t>Figure 3.35</t>
  </si>
  <si>
    <t>https://www.ipcc.ch/report/ar6/wg3/figures/chapter-3/figure-3-35</t>
  </si>
  <si>
    <t>R10 scenarios- Timing of Action - C3</t>
  </si>
  <si>
    <t>Figure 3.36</t>
  </si>
  <si>
    <t>https://www.ipcc.ch/report/ar6/wg3/figures/chapter-3/figure-3-36</t>
  </si>
  <si>
    <t>Figure 3.37</t>
  </si>
  <si>
    <t>https://www.ipcc.ch/report/ar6/wg3/figures/chapter-3/figure-3-37</t>
  </si>
  <si>
    <t>Cross-Working Group Box 1, Figure 1</t>
  </si>
  <si>
    <t>https://www.ipcc.ch/report/ar6/wg3/figures/chapter-3/cwgbox-3-figure-1-left</t>
  </si>
  <si>
    <t>Global aggregate economic impact estimates by global warming level</t>
  </si>
  <si>
    <t>Global aggregate economic benefits of mitigation from avoided climate change impacts in 2100</t>
  </si>
  <si>
    <t>Figure 3.38</t>
  </si>
  <si>
    <t>https://www.ipcc.ch/report/ar6/wg3/figures/chapter-3/figure-3-38</t>
  </si>
  <si>
    <t>Forest cover (million ha)</t>
  </si>
  <si>
    <t>Food prices (2015 = 1)</t>
  </si>
  <si>
    <t>Population at risk of hunger (million)</t>
  </si>
  <si>
    <t>Population relying on solid fuels (million)</t>
  </si>
  <si>
    <t>Premature deaths from PM2.5 (2015 = 1)</t>
  </si>
  <si>
    <t>https://www.ipcc.ch/report/ar6/wg3/figures/chapter-3/figure-3-39</t>
  </si>
  <si>
    <t>Avoided climate impacts</t>
  </si>
  <si>
    <t>Effects of narrow mitigation policies</t>
  </si>
  <si>
    <t>Effects  of sustainable development policies</t>
  </si>
  <si>
    <t>Box 3.6, Figure 1</t>
  </si>
  <si>
    <t>https://www.ipcc.ch/report/ar6/wg3/figures/chapter-3/box-3-6-figure-1</t>
  </si>
  <si>
    <t>Figure 3.40</t>
  </si>
  <si>
    <t>https://www.ipcc.ch/report/ar6/wg3/figures/chapter-3/figure-3-40</t>
  </si>
  <si>
    <t>Health and climate: co-benefits</t>
  </si>
  <si>
    <t>https://www.ipcc.ch/report/ar6/wg3/figures/chapter-3/figure-3-41</t>
  </si>
  <si>
    <t>Figure 3.42</t>
  </si>
  <si>
    <t>https://www.ipcc.ch/report/ar6/wg3/figures/chapter-3/figure-3-42</t>
  </si>
  <si>
    <t>Figure 3.43</t>
  </si>
  <si>
    <t>https://www.ipcc.ch/report/ar6/wg3/figures/chapter-3/figure-3-43</t>
  </si>
  <si>
    <t>Snapshots in time</t>
  </si>
  <si>
    <t>Aggregation based on geometric mean</t>
  </si>
  <si>
    <t>Illustration of the general trends (violation at any point in time)</t>
  </si>
  <si>
    <t>Cross-Chapter Box 4, Figure 1</t>
  </si>
  <si>
    <t>https://www.ipcc.ch/report/ar6/wg3/figures/chapter-4/ccbox-4-figure-1</t>
  </si>
  <si>
    <t>Figure SPM.4, Figure TS.9</t>
  </si>
  <si>
    <t>Figure 4.1</t>
  </si>
  <si>
    <t>https://www.ipcc.ch/report/ar6/wg3/figures/chapter-4/figure-4-1</t>
  </si>
  <si>
    <t>Figure 4.2</t>
  </si>
  <si>
    <t>https://www.ipcc.ch/report/ar6/wg3/figures/chapter-4/figure-4-2</t>
  </si>
  <si>
    <t>Figure 4.3</t>
  </si>
  <si>
    <t>https://www.ipcc.ch/report/ar6/wg3/figures/chapter-4/figure-4-3</t>
  </si>
  <si>
    <t>Figure 4.4</t>
  </si>
  <si>
    <t>https://www.ipcc.ch/report/ar6/wg3/figures/chapter-4/figure-4-4</t>
  </si>
  <si>
    <t>Figure 4.5</t>
  </si>
  <si>
    <t>https://www.ipcc.ch/report/ar6/wg3/figures/chapter-4/figure-4-5</t>
  </si>
  <si>
    <t>Figure 4.6</t>
  </si>
  <si>
    <t>https://www.ipcc.ch/report/ar6/wg3/figures/chapter-4/figure-4-6</t>
  </si>
  <si>
    <t>https://www.ipcc.ch/report/ar6/wg3/figures/chapter-4/figure-4-7</t>
  </si>
  <si>
    <t>Figure 4.8</t>
  </si>
  <si>
    <t>https://www.ipcc.ch/report/ar6/wg3/figures/chapter-4/figure-4-8</t>
  </si>
  <si>
    <t>https://www.ipcc.ch/report/ar6/wg3/figures/chapter-4/figure-4-9</t>
  </si>
  <si>
    <t>Box 5.1, Figure 1</t>
  </si>
  <si>
    <t>https://www.ipcc.ch/report/ar6/wg3/figures/chapter-5/box-5-1-figure-1</t>
  </si>
  <si>
    <t>Box 5.3, Figure 1</t>
  </si>
  <si>
    <t>https://www.ipcc.ch/report/ar6/wg3/figures/chapter-5/box-5-3-figure-1</t>
  </si>
  <si>
    <t>Figure 5.1</t>
  </si>
  <si>
    <t>https://www.ipcc.ch/report/ar6/wg3/figures/chapter-5/figure-5-1</t>
  </si>
  <si>
    <t>Figure 5.2</t>
  </si>
  <si>
    <t>https://www.ipcc.ch/report/ar6/wg3/figures/chapter-5/figure-5-2</t>
  </si>
  <si>
    <t>Across country heterogeneity (annual average per capita energy consumption)</t>
  </si>
  <si>
    <t>Within country heterogeneity in service levels as a function of income differences for the Netherlands (bottom and 10% of incomes) and India (bottom and top 25% of incomes)</t>
  </si>
  <si>
    <t>Globally averaged "decent living energy" (DLE) per capita scenario in 2050 by region. The major contributors to DLE are nutrition and mobility as ¬3 GH cap-1 yr-1 each</t>
  </si>
  <si>
    <t>Figure 5.3</t>
  </si>
  <si>
    <t>https://www.ipcc.ch/report/ar6/wg3/figures/chapter-5/figure-5-3</t>
  </si>
  <si>
    <t>Figure 5.4</t>
  </si>
  <si>
    <t>https://www.ipcc.ch/report/ar6/wg3/figures/chapter-5/figure-5-4</t>
  </si>
  <si>
    <t>Figure 5.5</t>
  </si>
  <si>
    <t>https://www.ipcc.ch/report/ar6/wg3/figures/chapter-5/figure-5-5</t>
  </si>
  <si>
    <t>Figure 5.6</t>
  </si>
  <si>
    <t>https://www.ipcc.ch/report/ar6/wg3/figures/chapter-5/figure-5-6</t>
  </si>
  <si>
    <t>https://www.ipcc.ch/report/ar6/wg3/figures/chapter-5/figure-5-7</t>
  </si>
  <si>
    <t>Demand-side mitigation can be achieved through changes in socio-cultural factors, infrastructure design and use, and end-use technology adoption by 2050</t>
  </si>
  <si>
    <t>Figure Figure TS.21a, Figure SPM.6a</t>
  </si>
  <si>
    <t>Figure Figure TS.21b</t>
  </si>
  <si>
    <t>Figure Figure TS.21c, Figure SPM.6c</t>
  </si>
  <si>
    <t>Figure 5.8</t>
  </si>
  <si>
    <t>https://www.ipcc.ch/report/ar6/wg3/figures/chapter-5/figure-5-8</t>
  </si>
  <si>
    <t>Figure 5.9</t>
  </si>
  <si>
    <t>https://www.ipcc.ch/report/ar6/wg3/figures/chapter-5/figure-5-9</t>
  </si>
  <si>
    <t>https://www.ipcc.ch/report/ar6/wg3/figures/chapter-5/figure-5-10</t>
  </si>
  <si>
    <t>Figure TS.20c</t>
  </si>
  <si>
    <t>Figure 5.11</t>
  </si>
  <si>
    <t>https://www.ipcc.ch/report/ar6/wg3/figures/chapter-5/figure-5-11</t>
  </si>
  <si>
    <t>Figure 5.12</t>
  </si>
  <si>
    <t>https://www.ipcc.ch/report/ar6/wg3/figures/chapter-5/figure-5-12</t>
  </si>
  <si>
    <t>Figure 5.13</t>
  </si>
  <si>
    <t>https://www.ipcc.ch/report/ar6/wg3/figures/chapter-5/figure-5-13</t>
  </si>
  <si>
    <t>https://www.ipcc.ch/report/ar6/wg3/figures/chapter-5/figure-5-14</t>
  </si>
  <si>
    <t>Figure 5.15</t>
  </si>
  <si>
    <t>https://www.ipcc.ch/report/ar6/wg3/figures/chapter-5/figure-5-15</t>
  </si>
  <si>
    <t>https://www.ipcc.ch/report/ar6/wg3/figures/chapter-6/figure-6-1a</t>
  </si>
  <si>
    <t>https://www.ipcc.ch/report/ar6/wg3/figures/chapter-6/figure-6-1b</t>
  </si>
  <si>
    <t>Missing webpage</t>
  </si>
  <si>
    <t>Box 6.1, Figure 1</t>
  </si>
  <si>
    <t>https://www.ipcc.ch/report/ar6/wg3/figures/chapter-6/box-6-1-figure-1</t>
  </si>
  <si>
    <t>Box 6.11 Figure 1</t>
  </si>
  <si>
    <t>https://www.ipcc.ch/report/ar6/wg3/figures/chapter-6/box-6-11-figure-1</t>
  </si>
  <si>
    <t>Box 6.11 Figure 2</t>
  </si>
  <si>
    <t>https://www.ipcc.ch/report/ar6/wg3/figures/chapter-6/box-6-11-figure-2</t>
  </si>
  <si>
    <t>Box 6.11 Figure 3</t>
  </si>
  <si>
    <t>https://www.ipcc.ch/report/ar6/wg3/figures/chapter-6/box-6-11-figure-3</t>
  </si>
  <si>
    <t>Box 6.11 Figure 4</t>
  </si>
  <si>
    <t>https://www.ipcc.ch/report/ar6/wg3/figures/chapter-6/box-6-11-figure-4</t>
  </si>
  <si>
    <t>Figure 6.2</t>
  </si>
  <si>
    <t>https://www.ipcc.ch/report/ar6/wg3/figures/chapter-6/figure-6-2</t>
  </si>
  <si>
    <t>Figure 6.3</t>
  </si>
  <si>
    <t>https://www.ipcc.ch/report/ar6/wg3/figures/chapter-6/figure-6-3</t>
  </si>
  <si>
    <t>Global energy sector CO2 emissions by fuel</t>
  </si>
  <si>
    <t>Global energy sector CO2 emissions by sector</t>
  </si>
  <si>
    <t>Global energy supply GHG emissions by sector</t>
  </si>
  <si>
    <t>Global energy supply GHG emissions by region</t>
  </si>
  <si>
    <t>Figure 6.4</t>
  </si>
  <si>
    <t>https://www.ipcc.ch/report/ar6/wg3/figures/chapter-6/figure-6-4</t>
  </si>
  <si>
    <t>https://www.ipcc.ch/report/ar6/wg3/figures/chapter-6/figure-6-5</t>
  </si>
  <si>
    <t>Figure 6.6</t>
  </si>
  <si>
    <t>https://www.ipcc.ch/report/ar6/wg3/figures/chapter-6/figure-6-6</t>
  </si>
  <si>
    <t>Figure 6.7</t>
  </si>
  <si>
    <t>https://www.ipcc.ch/report/ar6/wg3/figures/chapter-6/figure-6-7</t>
  </si>
  <si>
    <t>Global horizontal irradiation [kWh m-2 day-1]</t>
  </si>
  <si>
    <t>Figure 6.8</t>
  </si>
  <si>
    <t>https://www.ipcc.ch/report/ar6/wg3/figures/chapter-6/figure-6-8</t>
  </si>
  <si>
    <t>Figure 6.9</t>
  </si>
  <si>
    <t>https://www.ipcc.ch/report/ar6/wg3/figures/chapter-6/figure-6-9</t>
  </si>
  <si>
    <t>Figure 6.10</t>
  </si>
  <si>
    <t>https://www.ipcc.ch/report/ar6/wg3/figures/chapter-6/figure-6-10</t>
  </si>
  <si>
    <t>Wind power density (100 m) [Wm-2]</t>
  </si>
  <si>
    <t>Figure 6.11</t>
  </si>
  <si>
    <t>https://www.ipcc.ch/report/ar6/wg3/figures/chapter-6/figure-6-11</t>
  </si>
  <si>
    <t>Figure 6.12</t>
  </si>
  <si>
    <t>https://www.ipcc.ch/report/ar6/wg3/figures/chapter-6/figure-6-12</t>
  </si>
  <si>
    <t>Gross hydropower potential [GWh yr-1]</t>
  </si>
  <si>
    <t>Figure 6.13</t>
  </si>
  <si>
    <t>https://www.ipcc.ch/report/ar6/wg3/figures/chapter-6/figure-6-13</t>
  </si>
  <si>
    <t>Figure 6.14</t>
  </si>
  <si>
    <t>https://www.ipcc.ch/report/ar6/wg3/figures/chapter-6/figure-6-14</t>
  </si>
  <si>
    <t>Figure 6.15</t>
  </si>
  <si>
    <t>https://www.ipcc.ch/report/ar6/wg3/figures/chapter-6/figure-6-15</t>
  </si>
  <si>
    <t>Geothermal energy, 2010-2020</t>
  </si>
  <si>
    <t>Figure 6.16</t>
  </si>
  <si>
    <t>https://www.ipcc.ch/report/ar6/wg3/figures/chapter-6/figure-6-16</t>
  </si>
  <si>
    <t>Figure 6.17</t>
  </si>
  <si>
    <t>https://www.ipcc.ch/report/ar6/wg3/figures/chapter-6/figure-6-17</t>
  </si>
  <si>
    <t>Figure 6.18</t>
  </si>
  <si>
    <t>https://www.ipcc.ch/report/ar6/wg3/figures/chapter-6/figure-6-18</t>
  </si>
  <si>
    <t>Figure 6.19</t>
  </si>
  <si>
    <t>Figure 6.20</t>
  </si>
  <si>
    <t>https://www.ipcc.ch/report/ar6/wg3/figures/chapter-6/figure-6-20</t>
  </si>
  <si>
    <t>Figure 6.21</t>
  </si>
  <si>
    <t>https://www.ipcc.ch/report/ar6/wg3/figures/chapter-6/figure-6-21</t>
  </si>
  <si>
    <t>Figure 6.22</t>
  </si>
  <si>
    <t>https://www.ipcc.ch/report/ar6/wg3/figures/chapter-6/figure-6-22</t>
  </si>
  <si>
    <t>Net energy and industry emissions</t>
  </si>
  <si>
    <t>Energy resources</t>
  </si>
  <si>
    <t>Electrification</t>
  </si>
  <si>
    <t>Energy intensity</t>
  </si>
  <si>
    <t>Emissions trajectory</t>
  </si>
  <si>
    <t>Figure 6.23</t>
  </si>
  <si>
    <t>https://www.ipcc.ch/report/ar6/wg3/figures/chapter-6/figure-6-23</t>
  </si>
  <si>
    <t>Figure 6.24</t>
  </si>
  <si>
    <t>https://www.ipcc.ch/report/ar6/wg3/figures/chapter-6/figure-6-24</t>
  </si>
  <si>
    <t>Figure 6.25</t>
  </si>
  <si>
    <t>https://www.ipcc.ch/report/ar6/wg3/figures/chapter-6/figure-6-25</t>
  </si>
  <si>
    <t>Figure 6.26</t>
  </si>
  <si>
    <t>https://www.ipcc.ch/report/ar6/wg3/figures/chapter-6/figure-6-26</t>
  </si>
  <si>
    <t>Figure 6.27</t>
  </si>
  <si>
    <t>https://www.ipcc.ch/report/ar6/wg3/figures/chapter-6/figure-6-27</t>
  </si>
  <si>
    <t>Figure 6.29</t>
  </si>
  <si>
    <t>https://www.ipcc.ch/report/ar6/wg3/figures/chapter-6/figure-6-29</t>
  </si>
  <si>
    <t>Figure 6.30</t>
  </si>
  <si>
    <t>https://www.ipcc.ch/report/ar6/wg3/figures/chapter-6/figure-6-30</t>
  </si>
  <si>
    <t>Figure 6.31</t>
  </si>
  <si>
    <t>https://www.ipcc.ch/report/ar6/wg3/figures/chapter-6/figure-6-31</t>
  </si>
  <si>
    <t>Figure 6.32</t>
  </si>
  <si>
    <t>https://www.ipcc.ch/report/ar6/wg3/figures/chapter-6/figure-6-32</t>
  </si>
  <si>
    <t>Figure 6.33</t>
  </si>
  <si>
    <t>https://www.ipcc.ch/report/ar6/wg3/figures/chapter-6/figure-6-33</t>
  </si>
  <si>
    <t>Figure 6.34</t>
  </si>
  <si>
    <t>https://www.ipcc.ch/report/ar6/wg3/figures/chapter-6/figure-6-34</t>
  </si>
  <si>
    <t>Figure 6.35</t>
  </si>
  <si>
    <t>https://www.ipcc.ch/report/ar6/wg3/figures/chapter-6/figure-6-35</t>
  </si>
  <si>
    <t>Figure 6.36</t>
  </si>
  <si>
    <t>https://www.ipcc.ch/report/ar6/wg3/figures/chapter-6/figure-6-36</t>
  </si>
  <si>
    <t>Figure 6.37</t>
  </si>
  <si>
    <t>https://www.ipcc.ch/report/ar6/wg3/figures/chapter-6/figure-6-37</t>
  </si>
  <si>
    <t>Box 7.5, Figure 1</t>
  </si>
  <si>
    <t>https://www.ipcc.ch/report/ar6/wg3/figures/chapter-7/box-7-5-figure-1</t>
  </si>
  <si>
    <t>Figure 7.1</t>
  </si>
  <si>
    <t>https://www.ipcc.ch/report/ar6/wg3/figures/chapter-7/figure-7-1</t>
  </si>
  <si>
    <t>Figure 7.2</t>
  </si>
  <si>
    <t>https://www.ipcc.ch/report/ar6/wg3/figures/chapter-7/figure-7-2</t>
  </si>
  <si>
    <t>Figure 7.3</t>
  </si>
  <si>
    <t>https://www.ipcc.ch/report/ar6/wg3/figures/chapter-7/figure-7-3</t>
  </si>
  <si>
    <t>AFOLU global trends in GHG emissions and removals</t>
  </si>
  <si>
    <t>AFOUL regional trends in GHG emissions and removals</t>
  </si>
  <si>
    <t>Figure 7.4</t>
  </si>
  <si>
    <t>https://www.ipcc.ch/report/ar6/wg3/figures/chapter-7/figure-7-4</t>
  </si>
  <si>
    <t>Figure 7.5</t>
  </si>
  <si>
    <t>https://www.ipcc.ch/report/ar6/wg3/figures/chapter-7/figure-7-5</t>
  </si>
  <si>
    <t>Figure 7.6</t>
  </si>
  <si>
    <t>https://www.ipcc.ch/report/ar6/wg3/figures/chapter-7/figure-7-6</t>
  </si>
  <si>
    <t>Anthropogenic CO2 flux conceptual inconsistency problem</t>
  </si>
  <si>
    <t>Solution via disaggregation of DGVM results</t>
  </si>
  <si>
    <t>Figure 7.7</t>
  </si>
  <si>
    <t>https://www.ipcc.ch/report/ar6/wg3/figures/chapter-7/figure-7-7</t>
  </si>
  <si>
    <t>Figure 7.8</t>
  </si>
  <si>
    <t>https://www.ipcc.ch/report/ar6/wg3/figures/chapter-7/figure-7-8</t>
  </si>
  <si>
    <t>Figure 7.9</t>
  </si>
  <si>
    <t>https://www.ipcc.ch/report/ar6/wg3/figures/chapter-7/figure-7-9</t>
  </si>
  <si>
    <t>Figure 7.10</t>
  </si>
  <si>
    <t>https://www.ipcc.ch/report/ar6/wg3/figures/chapter-7/figure-7-10</t>
  </si>
  <si>
    <t>Figure 7.11</t>
  </si>
  <si>
    <t>https://www.ipcc.ch/report/ar6/wg3/figures/chapter-7/figure-7-11</t>
  </si>
  <si>
    <t>Figure 7.12</t>
  </si>
  <si>
    <t>https://www.ipcc.ch/report/ar6/wg3/figures/chapter-7/figure-7-12</t>
  </si>
  <si>
    <t>https://www.ipcc.ch/report/ar6/wg3/figures/chapter-7/box-7-6-figure-1</t>
  </si>
  <si>
    <t>Box 7.7, Figure 1</t>
  </si>
  <si>
    <t>https://www.ipcc.ch/report/ar6/wg3/figures/chapter-7/box-7-7-figure-1</t>
  </si>
  <si>
    <t>Figure 7.13</t>
  </si>
  <si>
    <t>https://www.ipcc.ch/report/ar6/wg3/figures/chapter-7/figure-7-13</t>
  </si>
  <si>
    <t>Figure 7.14</t>
  </si>
  <si>
    <t>https://www.ipcc.ch/report/ar6/wg3/figures/chapter-7/figure-7-14</t>
  </si>
  <si>
    <t>Figure 7.15</t>
  </si>
  <si>
    <t>https://www.ipcc.ch/report/ar6/wg3/figures/chapter-7/figure-7-15</t>
  </si>
  <si>
    <t>Figure 7.16</t>
  </si>
  <si>
    <t>https://www.ipcc.ch/report/ar6/wg3/figures/chapter-7/figure-7-16</t>
  </si>
  <si>
    <t>Figure 7.17</t>
  </si>
  <si>
    <t>https://www.ipcc.ch/report/ar6/wg3/figures/chapter-7/figure-7-17</t>
  </si>
  <si>
    <t>Global land-based GHG emissions and removals</t>
  </si>
  <si>
    <t>Global land-use change compared to 2020</t>
  </si>
  <si>
    <t>Figure 7.18</t>
  </si>
  <si>
    <t>https://www.ipcc.ch/report/ar6/wg3/figures/chapter-7/figure-7-18</t>
  </si>
  <si>
    <t>Figure 8.1</t>
  </si>
  <si>
    <t>https://www.ipcc.ch/report/ar6/wg3/figures/chapter-8/figure-8-1</t>
  </si>
  <si>
    <t>Percentage urban v. GNI</t>
  </si>
  <si>
    <t>Figure 8.2</t>
  </si>
  <si>
    <t>https://www.ipcc.ch/report/ar6/wg3/figures/chapter-8/figure-8-2</t>
  </si>
  <si>
    <t>Figure 8.3</t>
  </si>
  <si>
    <t>https://www.ipcc.ch/report/ar6/wg3/figures/chapter-8/figure-8-3</t>
  </si>
  <si>
    <t>Figure 8.4</t>
  </si>
  <si>
    <t>https://www.ipcc.ch/report/ar6/wg3/figures/chapter-8/figure-8-4</t>
  </si>
  <si>
    <t>Figure 8.5</t>
  </si>
  <si>
    <t>https://www.ipcc.ch/report/ar6/wg3/figures/chapter-8/figure-8-5</t>
  </si>
  <si>
    <t>All case study locations with a population &gt;300,000 people</t>
  </si>
  <si>
    <t>Case study locations with a population &gt; 2 million people (large urban centers)</t>
  </si>
  <si>
    <t>Case study locations with a population &gt; 300,000 but &lt; 2 million people (small and medium urban centers)</t>
  </si>
  <si>
    <t>https://www.ipcc.ch/report/ar6/wg3/figures/chapter-8/figure-8-6a</t>
  </si>
  <si>
    <t>https://www.ipcc.ch/report/ar6/wg3/figures/chapter-8/figure-8-6b</t>
  </si>
  <si>
    <t>Figure 8.7</t>
  </si>
  <si>
    <t>https://www.ipcc.ch/report/ar6/wg3/figures/chapter-8/figure-8-7</t>
  </si>
  <si>
    <t>Figure 8.8</t>
  </si>
  <si>
    <t>https://www.ipcc.ch/report/ar6/wg3/figures/chapter-8/figure-8-8</t>
  </si>
  <si>
    <t>Figure 8.9</t>
  </si>
  <si>
    <t>https://www.ipcc.ch/report/ar6/wg3/figures/chapter-8/figure-8-9</t>
  </si>
  <si>
    <t>Figure 8.10</t>
  </si>
  <si>
    <t>https://www.ipcc.ch/report/ar6/wg3/figures/chapter-8/figure-8-10</t>
  </si>
  <si>
    <t>2050 Urban Land Area Forecast</t>
  </si>
  <si>
    <t>Figure 8.11</t>
  </si>
  <si>
    <t>https://www.ipcc.ch/report/ar6/wg3/figures/chapter-8/figure-8-11</t>
  </si>
  <si>
    <t>Figure 8.12</t>
  </si>
  <si>
    <t>https://www.ipcc.ch/report/ar6/wg3/figures/chapter-8/figure-8-12</t>
  </si>
  <si>
    <t>Figure 8.14</t>
  </si>
  <si>
    <t>https://www.ipcc.ch/report/ar6/wg3/figures/chapter-8/figure-8-14</t>
  </si>
  <si>
    <t>Resources efficient and compact</t>
  </si>
  <si>
    <t>Moderate progress</t>
  </si>
  <si>
    <t>https://www.ipcc.ch/report/ar6/wg3/figures/chapter-8/figure-8-15a</t>
  </si>
  <si>
    <t>Figure 8.x-A Urban Systems</t>
  </si>
  <si>
    <t>https://www.ipcc.ch/report/ar6/wg3/figures/chapter-8/figure-8-15b</t>
  </si>
  <si>
    <t>Figure 8.16</t>
  </si>
  <si>
    <t>https://www.ipcc.ch/report/ar6/wg3/figures/chapter-8/figure-8-16</t>
  </si>
  <si>
    <t>Figure 8.x Urban Form</t>
  </si>
  <si>
    <t>Figure 8.17</t>
  </si>
  <si>
    <t>https://www.ipcc.ch/report/ar6/wg3/figures/chapter-8/figure-8-17</t>
  </si>
  <si>
    <t>https://www.ipcc.ch/report/ar6/wg3/figures/chapter-8/figure-8-18a</t>
  </si>
  <si>
    <t>https://www.ipcc.ch/report/ar6/wg3/figures/chapter-8/figure-8-18b</t>
  </si>
  <si>
    <t>Box 8.2, Figure 1</t>
  </si>
  <si>
    <t>https://www.ipcc.ch/report/ar6/wg3/figures/chapter-8/box-8-1-figure-1</t>
  </si>
  <si>
    <t>Figure 8.19</t>
  </si>
  <si>
    <t>https://www.ipcc.ch/report/ar6/wg3/figures/chapter-8/figure-8-19</t>
  </si>
  <si>
    <t>Figure 8.20</t>
  </si>
  <si>
    <t>https://www.ipcc.ch/report/ar6/wg3/figures/chapter-8/figure-8-20</t>
  </si>
  <si>
    <t>Figure 8.x-A Urban Growth Typologies</t>
  </si>
  <si>
    <t>Figure 8.21</t>
  </si>
  <si>
    <t>https://www.ipcc.ch/report/ar6/wg3/figures/chapter-8/figure-8-21</t>
  </si>
  <si>
    <t>Figure 8.22</t>
  </si>
  <si>
    <t>https://www.ipcc.ch/report/ar6/wg3/figures/chapter-8/figure-8-22</t>
  </si>
  <si>
    <t>Box 9.1, Figure 1</t>
  </si>
  <si>
    <t>https://www.ipcc.ch/report/ar6/wg3/figures/chapter-9/box-9-1-figure-1</t>
  </si>
  <si>
    <t>Figure 9.1</t>
  </si>
  <si>
    <t>https://www.ipcc.ch/report/ar6/wg3/figures/chapter-9/figure-9-1</t>
  </si>
  <si>
    <t>Figure 9.2</t>
  </si>
  <si>
    <t>https://www.ipcc.ch/report/ar6/wg3/figures/chapter-9/figure-9-2</t>
  </si>
  <si>
    <t>Figure 9.3</t>
  </si>
  <si>
    <t>https://www.ipcc.ch/report/ar6/wg3/figures/chapter-9/figure-9-3</t>
  </si>
  <si>
    <t>Historical scenarios</t>
  </si>
  <si>
    <t>Figure 9.4</t>
  </si>
  <si>
    <t>https://www.ipcc.ch/report/ar6/wg3/figures/chapter-9/figure-9-4</t>
  </si>
  <si>
    <t>https://www.ipcc.ch/report/ar6/wg3/figures/chapter-9/figure-9-5</t>
  </si>
  <si>
    <t>Figure 9.6</t>
  </si>
  <si>
    <t>https://www.ipcc.ch/report/ar6/wg3/figures/chapter-9/figure-9-6</t>
  </si>
  <si>
    <t>Figure 9.7</t>
  </si>
  <si>
    <t>https://www.ipcc.ch/report/ar6/wg3/figures/chapter-9/figure-9-7</t>
  </si>
  <si>
    <t>Figure 9.8</t>
  </si>
  <si>
    <t>https://www.ipcc.ch/report/ar6/wg3/figures/chapter-9/figure-9-8</t>
  </si>
  <si>
    <t>Figure 9.9</t>
  </si>
  <si>
    <t>https://www.ipcc.ch/report/ar6/wg3/figures/chapter-9/figure-9-9</t>
  </si>
  <si>
    <t>Figure 9.10</t>
  </si>
  <si>
    <t>https://www.ipcc.ch/report/ar6/wg3/figures/chapter-9/figure-9-10</t>
  </si>
  <si>
    <t>Figure 9.11</t>
  </si>
  <si>
    <t>https://www.ipcc.ch/report/ar6/wg3/figures/chapter-9/figure-9-11</t>
  </si>
  <si>
    <t>Figure 9.12</t>
  </si>
  <si>
    <t>https://www.ipcc.ch/report/ar6/wg3/figures/chapter-9/figure-9-12</t>
  </si>
  <si>
    <t>Figure 9.13</t>
  </si>
  <si>
    <t>https://www.ipcc.ch/report/ar6/wg3/figures/chapter-9/figure-9-13</t>
  </si>
  <si>
    <t>Figure 9.14</t>
  </si>
  <si>
    <t>https://www.ipcc.ch/report/ar6/wg3/figures/chapter-9/figure-9-14</t>
  </si>
  <si>
    <t>Figure 9.15</t>
  </si>
  <si>
    <t>https://www.ipcc.ch/report/ar6/wg3/figures/chapter-9/figure-9-15</t>
  </si>
  <si>
    <t>Figure 9.16</t>
  </si>
  <si>
    <t>https://www.ipcc.ch/report/ar6/wg3/figures/chapter-9/figure-9-16</t>
  </si>
  <si>
    <t>Figure 9.17</t>
  </si>
  <si>
    <t>https://www.ipcc.ch/report/ar6/wg3/figures/chapter-9/figure-9-17</t>
  </si>
  <si>
    <t>https://www.ipcc.ch/report/ar6/wg3/figures/chapter-9/figure-9-18</t>
  </si>
  <si>
    <t>Figure 9.19</t>
  </si>
  <si>
    <t>https://www.ipcc.ch/report/ar6/wg3/figures/chapter-9/figure-9-19</t>
  </si>
  <si>
    <t>Figure 9.20</t>
  </si>
  <si>
    <t>https://www.ipcc.ch/report/ar6/wg3/figures/chapter-9/figure-9-20</t>
  </si>
  <si>
    <t>Figure 9.21</t>
  </si>
  <si>
    <t>https://www.ipcc.ch/report/ar6/wg3/figures/chapter-9/figure-9-21</t>
  </si>
  <si>
    <t>Box 10.3, Figure 1</t>
  </si>
  <si>
    <t>https://www.ipcc.ch/report/ar6/wg3/figures/chapter-10/box-10-3-figure-1</t>
  </si>
  <si>
    <t>Box 10.4, Figure 1</t>
  </si>
  <si>
    <t>https://www.ipcc.ch/report/ar6/wg3/figures/chapter-10/box-10-4-figure-1</t>
  </si>
  <si>
    <t>CO2 emissions from transport</t>
  </si>
  <si>
    <t>1.5 SP</t>
  </si>
  <si>
    <t>1.5 Ren</t>
  </si>
  <si>
    <t>1.5 LD</t>
  </si>
  <si>
    <t>Figure 10.1</t>
  </si>
  <si>
    <t>https://www.ipcc.ch/report/ar6/wg3/figures/chapter-10/figure-10-1</t>
  </si>
  <si>
    <t>Transport global GHG emissions trends</t>
  </si>
  <si>
    <t>Transport regional GHG emissions trends</t>
  </si>
  <si>
    <t>Figure 10.2</t>
  </si>
  <si>
    <t>https://www.ipcc.ch/report/ar6/wg3/figures/chapter-10/figure-10-2</t>
  </si>
  <si>
    <t>Figure 10.3</t>
  </si>
  <si>
    <t>https://www.ipcc.ch/report/ar6/wg3/figures/chapter-10/figure-10-3</t>
  </si>
  <si>
    <t>Figure 10.4</t>
  </si>
  <si>
    <t>https://www.ipcc.ch/report/ar6/wg3/figures/chapter-10/figure-10-4</t>
  </si>
  <si>
    <t>Transport lifecycle GHG intensity, 1.5 occupancy rate (gCO2-eq passenger-km)</t>
  </si>
  <si>
    <t>Figure 10.5</t>
  </si>
  <si>
    <t>https://www.ipcc.ch/report/ar6/wg3/figures/chapter-10/figure-10-5</t>
  </si>
  <si>
    <t>Figure 10.6</t>
  </si>
  <si>
    <t>https://www.ipcc.ch/report/ar6/wg3/figures/chapter-10/figure-10-6</t>
  </si>
  <si>
    <t>Figure 10.7</t>
  </si>
  <si>
    <t>https://www.ipcc.ch/report/ar6/wg3/figures/chapter-10/figure-10-7</t>
  </si>
  <si>
    <t>Figure 10.8</t>
  </si>
  <si>
    <t>https://www.ipcc.ch/report/ar6/wg3/figures/chapter-10/figure-10-8</t>
  </si>
  <si>
    <t>Figure 10.9</t>
  </si>
  <si>
    <t>https://www.ipcc.ch/report/ar6/wg3/figures/chapter-10/figure-10-9</t>
  </si>
  <si>
    <t>Figure 10.10</t>
  </si>
  <si>
    <t>https://www.ipcc.ch/report/ar6/wg3/figures/chapter-10/figure-10-10</t>
  </si>
  <si>
    <t>Aviation CO2, RPK and ASK</t>
  </si>
  <si>
    <t>Figure 10.11</t>
  </si>
  <si>
    <t>https://www.ipcc.ch/report/ar6/wg3/figures/chapter-10/figure-10-11</t>
  </si>
  <si>
    <t>Figure 10.12</t>
  </si>
  <si>
    <t>https://www.ipcc.ch/report/ar6/wg3/figures/chapter-10/figure-10-12</t>
  </si>
  <si>
    <t>Global aviation fuel consumption in the Sustainable Development Scenario and total fuel use in the Stated Policies Scenario, 2019-70</t>
  </si>
  <si>
    <t>Figure 10.13</t>
  </si>
  <si>
    <t>https://www.ipcc.ch/report/ar6/wg3/figures/chapter-10/figure-10-13</t>
  </si>
  <si>
    <t>Direct transport CO2 emissions from shipping [Index, 2020 level = 1.0]</t>
  </si>
  <si>
    <t>Figure 10.14</t>
  </si>
  <si>
    <t>https://www.ipcc.ch/report/ar6/wg3/figures/chapter-10/figure-10-14</t>
  </si>
  <si>
    <t>Historical CO2 emissions from shipping</t>
  </si>
  <si>
    <t>Figure 10.15</t>
  </si>
  <si>
    <t>https://www.ipcc.ch/report/ar6/wg3/figures/chapter-10/figure-10-15</t>
  </si>
  <si>
    <t>Figure 10.16</t>
  </si>
  <si>
    <t>https://www.ipcc.ch/report/ar6/wg3/figures/chapter-10/figure-10-16</t>
  </si>
  <si>
    <t>Figure 10.17</t>
  </si>
  <si>
    <t>https://www.ipcc.ch/report/ar6/wg3/figures/chapter-10/figure-10-17</t>
  </si>
  <si>
    <t>World</t>
  </si>
  <si>
    <t>Developed Countries (DEV)</t>
  </si>
  <si>
    <t>Eastern Europe and West-Central Asia (EEA)</t>
  </si>
  <si>
    <t>Latin America and Caribbean (LAM)</t>
  </si>
  <si>
    <t>Africa (AF)</t>
  </si>
  <si>
    <t>Middle East (ME)</t>
  </si>
  <si>
    <t>Asia and Pacific (APC)</t>
  </si>
  <si>
    <t>Figure 10.18</t>
  </si>
  <si>
    <t>https://www.ipcc.ch/report/ar6/wg3/figures/chapter-10/figure-10-18</t>
  </si>
  <si>
    <t>Figure 10.19</t>
  </si>
  <si>
    <t>https://www.ipcc.ch/report/ar6/wg3/figures/chapter-10/figure-10-19</t>
  </si>
  <si>
    <t>Transport activity by mode World [Index, 2020 level = 1.0]</t>
  </si>
  <si>
    <t>Figure 10.20</t>
  </si>
  <si>
    <t>https://www.ipcc.ch/report/ar6/wg3/figures/chapter-10/figure-10-20</t>
  </si>
  <si>
    <t>Energy/CO2 intensity of transport World [Index, 2020 level = 1.0]</t>
  </si>
  <si>
    <t>Figure 10.21</t>
  </si>
  <si>
    <t>https://www.ipcc.ch/report/ar6/wg3/figures/chapter-10/figure-10-21</t>
  </si>
  <si>
    <t>Fuel shares of transport final energy by service World [share]</t>
  </si>
  <si>
    <t>https://www.ipcc.ch/report/ar6/wg3/figures/chapter-10/figure-10-22</t>
  </si>
  <si>
    <t>Figure 11.1</t>
  </si>
  <si>
    <t>https://www.ipcc.ch/report/ar6/wg3/figures/chapter-11/figure-11-1</t>
  </si>
  <si>
    <t>Figure 11.2</t>
  </si>
  <si>
    <t>https://www.ipcc.ch/report/ar6/wg3/figures/chapter-11/figure-11-2</t>
  </si>
  <si>
    <t>Figure 11.3</t>
  </si>
  <si>
    <t>https://www.ipcc.ch/report/ar6/wg3/figures/chapter-11/figure-11-3</t>
  </si>
  <si>
    <t>Figure 11.4</t>
  </si>
  <si>
    <t>https://www.ipcc.ch/report/ar6/wg3/figures/chapter-11/figure-11-4</t>
  </si>
  <si>
    <t>Industrial emissions by source (left scale) and emissions structure (right scale)</t>
  </si>
  <si>
    <t>2019 direct combustion and process emissions split by GHGs</t>
  </si>
  <si>
    <t>2019 emissions split by major sources</t>
  </si>
  <si>
    <t>Increments of GHG emissions by sources (direct emissions only) 2000-2019</t>
  </si>
  <si>
    <t>2019-2020 emissions by major basic materials production</t>
  </si>
  <si>
    <t>Figure 11.5</t>
  </si>
  <si>
    <t>https://www.ipcc.ch/report/ar6/wg3/figures/chapter-11/figure-11-5</t>
  </si>
  <si>
    <t>Industrial emissions by sources (right axes) and share of materials and emissions from industrial processes and product use in overall industrial emissions</t>
  </si>
  <si>
    <t>2010-2019 increments of industrial GHG emissions in 10 world regions (direct emissions only)</t>
  </si>
  <si>
    <t>2019 indirect GHG emissions in 10 world regions</t>
  </si>
  <si>
    <t>Figure 11.6</t>
  </si>
  <si>
    <t>https://www.ipcc.ch/report/ar6/wg3/figures/chapter-11/figure-11-6</t>
  </si>
  <si>
    <t>Figure 11.7</t>
  </si>
  <si>
    <t>https://www.ipcc.ch/report/ar6/wg3/figures/chapter-11/figure-11-7</t>
  </si>
  <si>
    <t>Figure 11.8</t>
  </si>
  <si>
    <t>https://www.ipcc.ch/report/ar6/wg3/figures/chapter-11/figure-11-8</t>
  </si>
  <si>
    <t>Figure 11.9</t>
  </si>
  <si>
    <t>https://www.ipcc.ch/report/ar6/wg3/figures/chapter-11/figure-11-9</t>
  </si>
  <si>
    <t>Figure 11.10</t>
  </si>
  <si>
    <t>https://www.ipcc.ch/report/ar6/wg3/figures/chapter-11/figure-11-10</t>
  </si>
  <si>
    <t>Figure 11.11</t>
  </si>
  <si>
    <t>https://www.ipcc.ch/report/ar6/wg3/figures/chapter-11/figure-11-11</t>
  </si>
  <si>
    <t>Figure 11.12</t>
  </si>
  <si>
    <t>https://www.ipcc.ch/report/ar6/wg3/figures/chapter-11/figure-11-12</t>
  </si>
  <si>
    <t>Figure 11.13</t>
  </si>
  <si>
    <t>https://www.ipcc.ch/report/ar6/wg3/figures/chapter-11/figure-11-13</t>
  </si>
  <si>
    <t>Figure 11.14</t>
  </si>
  <si>
    <t>https://www.ipcc.ch/report/ar6/wg3/figures/chapter-11/figure-11-14</t>
  </si>
  <si>
    <t>Figure 11.15</t>
  </si>
  <si>
    <t>https://www.ipcc.ch/report/ar6/wg3/figures/chapter-11/figure-11-15</t>
  </si>
  <si>
    <t>Figure 12.1</t>
  </si>
  <si>
    <t>https://www.ipcc.ch/report/ar6/wg3/figures/chapter-12/figure-12-1</t>
  </si>
  <si>
    <t>Emissions reduction at different cost levels (scenarios that limit warming to 2oC (&gt;67%) or lower)</t>
  </si>
  <si>
    <t>Figure 12.2</t>
  </si>
  <si>
    <t>https://www.ipcc.ch/report/ar6/wg3/figures/chapter-12/figure-12-2</t>
  </si>
  <si>
    <t>2030, World Power Generation Scenarios that limit warming to 2oC (&gt;67%) or lower</t>
  </si>
  <si>
    <t>Cross-Chapter Box 8, Figure 1</t>
  </si>
  <si>
    <t>https://www.ipcc.ch/report/ar6/wg3/figures/chapter-12/ccbox-8-figure-1</t>
  </si>
  <si>
    <t>Cross-Chapter Box 8, Figure 2</t>
  </si>
  <si>
    <t>https://www.ipcc.ch/report/ar6/wg3/figures/chapter-12/ccbox-8-figure-2</t>
  </si>
  <si>
    <t>Greenhouse gas emissions (stylized pathway)</t>
  </si>
  <si>
    <t>Figure 12.3</t>
  </si>
  <si>
    <t>https://www.ipcc.ch/report/ar6/wg3/figures/chapter-12/figure-12-3</t>
  </si>
  <si>
    <t>Figure 12.4</t>
  </si>
  <si>
    <t>https://www.ipcc.ch/report/ar6/wg3/figures/chapter-12/figure-12-4</t>
  </si>
  <si>
    <t>https://www.ipcc.ch/report/ar6/wg3/figures/chapter-12/figure-12-5</t>
  </si>
  <si>
    <t>Figure 12.6</t>
  </si>
  <si>
    <t>https://www.ipcc.ch/report/ar6/wg3/figures/chapter-12/figure-12-6</t>
  </si>
  <si>
    <t>https://www.ipcc.ch/report/ar6/wg3/figures/chapter-12/figure-12-7</t>
  </si>
  <si>
    <r>
      <rPr>
        <rFont val="Calibri"/>
        <color theme="1"/>
        <sz val="9.0"/>
      </rPr>
      <t xml:space="preserve">Within each region, the relative size of blue, yellow, and red doughnuts I obtained seem to be different from the figure. Other than that, there are no issues with the size and position of each region's circle. (Published figure: </t>
    </r>
    <r>
      <rPr>
        <rFont val="Calibri"/>
        <color rgb="FF1155CC"/>
        <sz val="9.0"/>
        <u/>
      </rPr>
      <t>https://www.ipcc.ch/report/ar6/wg3/figures/technical-summary/figure-ts-19)</t>
    </r>
  </si>
  <si>
    <t>Figure 12.8</t>
  </si>
  <si>
    <t>https://www.ipcc.ch/report/ar6/wg3/figures/chapter-12/figure-12-8</t>
  </si>
  <si>
    <t>Box 12.3, Figure 1</t>
  </si>
  <si>
    <t>https://www.ipcc.ch/report/ar6/wg3/figures/chapter-12/box-12-3-figure-1</t>
  </si>
  <si>
    <t>Figure 12.9</t>
  </si>
  <si>
    <t>https://www.ipcc.ch/report/ar6/wg3/figures/chapter-12/figure-12-9</t>
  </si>
  <si>
    <t>Box 12.5, Figure 1</t>
  </si>
  <si>
    <t>https://www.ipcc.ch/report/ar6/wg3/figures/chapter-12/box-12-5-figure-1</t>
  </si>
  <si>
    <t>Share of hydrogen in final energy consumption (scenarios that limit warming to 2oC (&gt;67%) or lower)</t>
  </si>
  <si>
    <t>Figure 13.1</t>
  </si>
  <si>
    <t>https://www.ipcc.ch/report/ar6/wg3/figures/chapter-13/figure-13-1</t>
  </si>
  <si>
    <t>Figure TS.24a</t>
  </si>
  <si>
    <t>Figure TS.24b</t>
  </si>
  <si>
    <t>Figure 13.2</t>
  </si>
  <si>
    <t>https://www.ipcc.ch/report/ar6/wg3/figures/chapter-13/figure-13-2</t>
  </si>
  <si>
    <t>Figure 13.3</t>
  </si>
  <si>
    <t>https://www.ipcc.ch/report/ar6/wg3/figures/chapter-13/figure-13-3</t>
  </si>
  <si>
    <t>Subnational actors participating in transnational climate initiatives</t>
  </si>
  <si>
    <t>Figure 13.4</t>
  </si>
  <si>
    <t>https://www.ipcc.ch/report/ar6/wg3/figures/chapter-13/figure-13-4</t>
  </si>
  <si>
    <t>Figure 13.5</t>
  </si>
  <si>
    <t>https://www.ipcc.ch/report/ar6/wg3/figures/chapter-13/figure-13-5</t>
  </si>
  <si>
    <t>Total fossile fuel subsidies, billion US$</t>
  </si>
  <si>
    <t>Figure 13.6</t>
  </si>
  <si>
    <t>https://www.ipcc.ch/report/ar6/wg3/figures/chapter-13/figure-13-6</t>
  </si>
  <si>
    <t>Box 13.16 Figure 1</t>
  </si>
  <si>
    <t>https://www.ipcc.ch/report/ar6/wg3/figures/chapter-13/box-13-16-figure-1</t>
  </si>
  <si>
    <t>Figure 14.1</t>
  </si>
  <si>
    <t>https://www.ipcc.ch/report/ar6/wg3/figures/chapter-14/figure-14-1</t>
  </si>
  <si>
    <t>Figure 14.2</t>
  </si>
  <si>
    <t>https://www.ipcc.ch/report/ar6/wg3/figures/chapter-14/figure-14-2</t>
  </si>
  <si>
    <t>Figure 14.3</t>
  </si>
  <si>
    <t>https://www.ipcc.ch/report/ar6/wg3/figures/chapter-14/figure-14-3</t>
  </si>
  <si>
    <t>Figure 14.4</t>
  </si>
  <si>
    <t>https://www.ipcc.ch/report/ar6/wg3/figures/chapter-14/figure-14-4</t>
  </si>
  <si>
    <t>Cross-Chapter Box 10, Figure 1</t>
  </si>
  <si>
    <t>https://www.ipcc.ch/report/ar6/wg3/figures/chapter-14/ccbox-10-figure-1</t>
  </si>
  <si>
    <t>Figure 15.1</t>
  </si>
  <si>
    <t>https://www.ipcc.ch/report/ar6/wg3/figures/chapter-15/figure-15-1</t>
  </si>
  <si>
    <t>GDP in USD2015 by type of economy</t>
  </si>
  <si>
    <t>Figure 15.2</t>
  </si>
  <si>
    <t>https://www.ipcc.ch/report/ar6/wg3/figures/chapter-15/figure-15-2</t>
  </si>
  <si>
    <t>Figure 15.3</t>
  </si>
  <si>
    <t>https://www.ipcc.ch/report/ar6/wg3/figures/chapter-15/figure-15-3</t>
  </si>
  <si>
    <t>https://www.ipcc.ch/report/ar6/wg3/figures/chapter-15/figure-15-4</t>
  </si>
  <si>
    <t>Figure 15.5</t>
  </si>
  <si>
    <t>https://www.ipcc.ch/report/ar6/wg3/figures/chapter-15/figure-15-5</t>
  </si>
  <si>
    <t>Figure 15.6</t>
  </si>
  <si>
    <t>https://www.ipcc.ch/report/ar6/wg3/figures/chapter-15/figure-15-6</t>
  </si>
  <si>
    <t>Box 15.6, Figure 1</t>
  </si>
  <si>
    <t>https://www.ipcc.ch/report/ar6/wg3/figures/chapter-15/figure-box-15-6-figure-1</t>
  </si>
  <si>
    <t>Figure 15.7</t>
  </si>
  <si>
    <t>https://www.ipcc.ch/report/ar6/wg3/figures/chapter-15/figure-15-7</t>
  </si>
  <si>
    <t>Box 16.1, Figure 1</t>
  </si>
  <si>
    <t>https://www.ipcc.ch/report/ar6/wg3/figures/chapter-16/box-16-1-figure-1</t>
  </si>
  <si>
    <t>https://www.ipcc.ch/report/ar6/wg3/figures/chapter-16/box-16-3-figure-1</t>
  </si>
  <si>
    <t>Box 16.4, Figure 1</t>
  </si>
  <si>
    <t>https://www.ipcc.ch/report/ar6/wg3/figures/chapter-16/box-16-14-figure-1</t>
  </si>
  <si>
    <t>https://www.ipcc.ch/report/ar6/wg3/figures/chapter-16/figure-16-1</t>
  </si>
  <si>
    <t>Figure 16.2</t>
  </si>
  <si>
    <t>https://www.ipcc.ch/report/ar6/wg3/figures/chapter-16/figure-16-2</t>
  </si>
  <si>
    <t>Figure 16.3</t>
  </si>
  <si>
    <t>https://www.ipcc.ch/report/ar6/wg3/figures/chapter-16/figure-16-3</t>
  </si>
  <si>
    <t>Figure 16.4</t>
  </si>
  <si>
    <t>https://www.ipcc.ch/report/ar6/wg3/figures/chapter-16/figure-16-4</t>
  </si>
  <si>
    <t>Cross-Chapter Box 12, Figure 1</t>
  </si>
  <si>
    <t>https://www.ipcc.ch/report/ar6/wg3/figures/chapter-16/ccbox-12-figure-1</t>
  </si>
  <si>
    <t>Figure 17.1</t>
  </si>
  <si>
    <t>https://www.ipcc.ch/report/ar6/wg3/figures/chapter-17/figure-17-1</t>
  </si>
  <si>
    <t>Figure SPM.8, Figure TS.29</t>
  </si>
  <si>
    <t>Figure 1</t>
  </si>
  <si>
    <t>No links</t>
  </si>
  <si>
    <t>Figure 2</t>
  </si>
  <si>
    <t>Global</t>
  </si>
  <si>
    <t>Regional</t>
  </si>
  <si>
    <t>Figure 3</t>
  </si>
  <si>
    <t>IAM representation of individual SDGs</t>
  </si>
  <si>
    <t>SDG interactions and their representation in IAMs</t>
  </si>
  <si>
    <t>Figure 4</t>
  </si>
  <si>
    <t>Figure 5</t>
  </si>
  <si>
    <t>SR1.5 scenario set with different historical emissions assumptions</t>
  </si>
  <si>
    <t>WG3 scenarios vs SR15 scenarios for the same climate setup</t>
  </si>
  <si>
    <t>Estimating non-CO2 component of peak warming by model framework</t>
  </si>
  <si>
    <t>Figure 6</t>
  </si>
  <si>
    <t>AR6 temperature outcomes of SR15 scenarios compared to AR6 scenarios</t>
  </si>
  <si>
    <t>SYR Figure</t>
  </si>
  <si>
    <t>DOI</t>
  </si>
  <si>
    <t>IPCC DDC Catalogue links</t>
  </si>
  <si>
    <t>I, II &amp; III</t>
  </si>
  <si>
    <t xml:space="preserve">Figure LR Cross-Section Box.2, Figure 1 </t>
  </si>
  <si>
    <t>https://doi.org/10.7927/baxv-nj53</t>
  </si>
  <si>
    <t>https://ipcc-browser.ipcc-data.org/browser/dataset/8438/0</t>
  </si>
  <si>
    <t>IPCC AR6 Synthesis Report LR Cross-Section Box.2, Figure 1 (a): Schematic of the AR6 framework for assessing future greenhouse gas emissions, climate change, risks, impacts and mitigation</t>
  </si>
  <si>
    <t xml:space="preserve">Figure LR  4.1 </t>
  </si>
  <si>
    <r>
      <rPr>
        <rFont val="Arial"/>
        <color rgb="FF0056B3"/>
        <sz val="11.0"/>
        <u/>
      </rPr>
      <t>https://doi.org/10.7927/42f9-9t48</t>
    </r>
  </si>
  <si>
    <t>https://ipcc-browser.ipcc-data.org/browser/dataset/8439/0</t>
  </si>
  <si>
    <t>IPCC AR6 Synthesis Report LR Figure 4.1 (a): Sectoral emissions in pathways that limit warming to 1.5°C</t>
  </si>
  <si>
    <t>II</t>
  </si>
  <si>
    <t xml:space="preserve">Figure SPM 4  and LR 3.3 </t>
  </si>
  <si>
    <t xml:space="preserve">Panel (c) ( right) </t>
  </si>
  <si>
    <r>
      <rPr>
        <rFont val="Arial"/>
        <color rgb="FF0056B3"/>
        <sz val="11.0"/>
        <u/>
      </rPr>
      <t>https://doi.org/10.7927/khbw-9920</t>
    </r>
  </si>
  <si>
    <t>https://ipcc-browser.ipcc-data.org/browser/dataset/8440/0</t>
  </si>
  <si>
    <t>IPCC AR6 Synthesis Report SPM.4 (c) and LR Figure 3.3 (c) (Burning Embers): Risks to coastal geographies increase with sea level rise and depend on responses</t>
  </si>
  <si>
    <t>I &amp; II</t>
  </si>
  <si>
    <t xml:space="preserve">Figure LR 3.4 </t>
  </si>
  <si>
    <r>
      <rPr>
        <rFont val="Arial"/>
        <color rgb="FF0056B3"/>
        <sz val="11.0"/>
        <u/>
      </rPr>
      <t>https://doi.org/10.7927/adkr-bn17</t>
    </r>
  </si>
  <si>
    <t>https://ipcc-browser.ipcc-data.org/browser/dataset/8441/0</t>
  </si>
  <si>
    <t xml:space="preserve">IPCC AR6 Synthesis Report LR Figure 3.4 (a): Sea level rise: observations and projections 2020-2100, 2150, 2300 (relative to 1900)
</t>
  </si>
  <si>
    <t>II and III</t>
  </si>
  <si>
    <t>Figure SPM 7 and LR 4.4</t>
  </si>
  <si>
    <t>Panel (a) (left side)</t>
  </si>
  <si>
    <t>https://doi.org/10.7927/hjha-bb25</t>
  </si>
  <si>
    <t>https://ipcc-browser.ipcc-data.org/browser/dataset/8444/0</t>
  </si>
  <si>
    <t>IPCC AR6 Synthesis Report SPM.7 (a) and LR Figure 4.4 (a) (Left): Feasibility of climate responses and adaptation in the near-term</t>
  </si>
  <si>
    <t>Panel (a) (right side)</t>
  </si>
  <si>
    <t>https://doi.org/10.7927/693w-e850</t>
  </si>
  <si>
    <t>https://ipcc-browser.ipcc-data.org/browser/dataset/8445/0</t>
  </si>
  <si>
    <t>IPCC AR6 Synthesis Report SPM.7 (a) and LR Figure 4.4 (a) (Right): Potential of mitigation options in the near-term</t>
  </si>
  <si>
    <t>I and II</t>
  </si>
  <si>
    <t>Figure LR 3.2</t>
  </si>
  <si>
    <t xml:space="preserve">Panel (a) </t>
  </si>
  <si>
    <t>https://doi.org/10.7927/5p9h-7y97</t>
  </si>
  <si>
    <t>https://ipcc-browser.ipcc-data.org/browser/dataset/8446/0</t>
  </si>
  <si>
    <t>IPCC AR6 Synthesis Report  LR Figure 3.2 (a): Risk of species losses</t>
  </si>
  <si>
    <t xml:space="preserve">III </t>
  </si>
  <si>
    <t>Figure LR 4.6</t>
  </si>
  <si>
    <t>https://doi.org/10.7927/487h-af89</t>
  </si>
  <si>
    <t>https://ipcc-browser.ipcc-data.org/browser/dataset/8447/0</t>
  </si>
  <si>
    <t>IPCC AR6 Synthesis Report LR Figure 4.6: Breakdown of average mitigation investment flows and investment needs until 2030 (USD billion)</t>
  </si>
  <si>
    <t>Figure LR 2.2</t>
  </si>
  <si>
    <t>https://doi.org/10.7927/w239-hp49</t>
  </si>
  <si>
    <t>https://ipcc-browser.ipcc-data.org/browser/dataset/8448/0</t>
  </si>
  <si>
    <t>IPCC AR6 Synthesis Report LR Figure 2.2 (a): Historical cumulative net anthropogenic CO2 emissions per region (1850-2019)</t>
  </si>
  <si>
    <t>https://doi.org/10.7927/1n7z-ga15</t>
  </si>
  <si>
    <t>https://ipcc-browser.ipcc-data.org/browser/dataset/8449/0</t>
  </si>
  <si>
    <t>IPCC AR6 Synthesis Report LR Figure 2.2 (b): Net anthropogenic GHG emissions per capita and for total population, per region (2019)</t>
  </si>
  <si>
    <t xml:space="preserve">Figure LR 2.5 </t>
  </si>
  <si>
    <t>https://doi.org/10.7927/gadr-8q65</t>
  </si>
  <si>
    <t>https://ipcc-browser.ipcc-data.org/browser/dataset/8450/0</t>
  </si>
  <si>
    <t>IPCC AR6 Synthesis Report LR Figure 2.5 (a): Global GHG emissions of modelled pathways</t>
  </si>
  <si>
    <t xml:space="preserve">Panel (b) </t>
  </si>
  <si>
    <t>https://doi.org/10.7927/v4mp-d627</t>
  </si>
  <si>
    <t>https://ipcc-browser.ipcc-data.org/browser/dataset/8451/0</t>
  </si>
  <si>
    <t>IPCC AR6 Synthesis Report LR Figure 2.5 (b): Projected emission outcomes from near-term policy assessments for 2030</t>
  </si>
  <si>
    <t>I</t>
  </si>
  <si>
    <t>Figure SPM 4 LR 3.3</t>
  </si>
  <si>
    <t>Panel (a) (left)</t>
  </si>
  <si>
    <t>https://doi.org/10.7927/606k-d497</t>
  </si>
  <si>
    <t>https://ipcc-browser.ipcc-data.org/browser/dataset/8452/0</t>
  </si>
  <si>
    <t>IPCC AR6 Synthesis Report SPM.4 (a) and LR Figure 3.3 (a) (Linear graph): Global surface temperature change relative to 1850-1900</t>
  </si>
  <si>
    <t>Panel (c) (left)</t>
  </si>
  <si>
    <t>https://doi.org/10.7927/nqqw-6r39</t>
  </si>
  <si>
    <t>https://ipcc-browser.ipcc-data.org/browser/dataset/8453/0</t>
  </si>
  <si>
    <t>IPCC AR6 Synthesis Report SPM.4 (c) and LR Figure 3.3 (c) (linear graph): Global mean sea level rise relative to 1900</t>
  </si>
  <si>
    <t xml:space="preserve">Figure SPM 5 </t>
  </si>
  <si>
    <t>https://doi.org/10.7927/2mvt-f503</t>
  </si>
  <si>
    <t>https://ipcc-browser.ipcc-data.org/browser/dataset/8454/0</t>
  </si>
  <si>
    <t>IPCC AR6 Synthesis Report SPM.5 (a): Net global greenhouse gas (GHG) emissions</t>
  </si>
  <si>
    <t>https://doi.org/10.7927/7q5a-dc02</t>
  </si>
  <si>
    <t>https://ipcc-browser.ipcc-data.org/browser/dataset/8456/0</t>
  </si>
  <si>
    <t>IPCC AR6 Synthesis Report SPM.5 (c): Global methane (CH4) emissions</t>
  </si>
  <si>
    <t>Figure SPM 5 and LR 4.1</t>
  </si>
  <si>
    <t>Panel (e) and Panel (b)</t>
  </si>
  <si>
    <t>https://doi.org/10.7927/s4kw-9c34</t>
  </si>
  <si>
    <t>https://ipcc-browser.ipcc-data.org/browser/dataset/8457/0</t>
  </si>
  <si>
    <t xml:space="preserve">IPCC AR6 Synthesis Report SPM.5 (e) and LR Figure 4.1 (b): Greenhouse gas emissions by sector at the time of net zero CO2, compared to 2019
</t>
  </si>
  <si>
    <t xml:space="preserve">Panel (d) </t>
  </si>
  <si>
    <t>https://doi.org/10.7927/kgra-jt25</t>
  </si>
  <si>
    <t>https://ipcc-browser.ipcc-data.org/browser/dataset/8458/0</t>
  </si>
  <si>
    <t>IPCC AR6 Synthesis Report SPM.5 (d): The associated timing of when GHG and CO2 emissions reach net zero</t>
  </si>
  <si>
    <t>https://doi.org/10.7927/5869-rz42</t>
  </si>
  <si>
    <t>https://ipcc-browser.ipcc-data.org/browser/dataset/8459/0</t>
  </si>
  <si>
    <t>IPCC AR6 Synthesis Report SPM.7 (b) and LR Figure 4.4 (b): Potential of demand-side mitigation options by 2050</t>
  </si>
  <si>
    <t>https://doi.org/10.7927/ywdg-ya18</t>
  </si>
  <si>
    <t>https://ipcc-browser.ipcc-data.org/browser/dataset/8460/0</t>
  </si>
  <si>
    <t>IPCC AR6 Synthesis Report SPM.5 (b): Net global CO2 emissions</t>
  </si>
  <si>
    <t xml:space="preserve">II and III </t>
  </si>
  <si>
    <t>Figure LR 2.4</t>
  </si>
  <si>
    <t>https://doi.org/10.7927/7apv-rv15</t>
  </si>
  <si>
    <t>https://ipcc-browser.ipcc-data.org/browser/dataset/8461/0</t>
  </si>
  <si>
    <t>IPCC AR6 Synthesis Report LR Figure 2.4 (a): Market Cost</t>
  </si>
  <si>
    <t>https://doi.org/10.7927/hzk3-7k35</t>
  </si>
  <si>
    <t>https://ipcc-browser.ipcc-data.org/browser/dataset/8462/0</t>
  </si>
  <si>
    <t>IPCC AR6 Synthesis Report LR Figure 2.4 (b): Market Adoption</t>
  </si>
  <si>
    <t>SPM or not</t>
  </si>
  <si>
    <t xml:space="preserve">Special note in usage: (Documented in metadta sheet) </t>
  </si>
  <si>
    <t>Source:</t>
  </si>
  <si>
    <t>Note: Data cleaning</t>
  </si>
  <si>
    <t>Errata (errors in source data/ report</t>
  </si>
  <si>
    <t>1st</t>
  </si>
  <si>
    <t>https://beta.sedac.ciesin.columbia.edu/ddc/ar6-syr-lr-cross-section-box2-fig1a/</t>
  </si>
  <si>
    <t xml:space="preserve">Author Kaj and Metadatworks </t>
  </si>
  <si>
    <t>- Data received from kaj, needed to be completed with data from risk assessment, SPM3 Panel (b) WGII. 
- For the SPM3 Panel (b) WGII data part, we only kept the RFC1 reasons for concern, specifically the 1st burning ember RFC1.  
- For the data received from author, we removed co2 emission ofr year 2010 wich was empty because the data did not exist not in the sheet or figure.
- Rounded " year"s colum for temperature sheet</t>
  </si>
  <si>
    <t xml:space="preserve">Tabular ( Excel workbook  .XLSX ) </t>
  </si>
  <si>
    <t>https://beta.sedac.ciesin.columbia.edu/ddc/ar6-syr-lr-fig4-1a/</t>
  </si>
  <si>
    <t xml:space="preserve">- Label indicatiors: "Energy Demand" label in the data sheet corresponds to "Transport, industry and buildings" label in the figure. </t>
  </si>
  <si>
    <t xml:space="preserve">Author Kaj </t>
  </si>
  <si>
    <t xml:space="preserve">- Data received reaches 2100 in sheet compared to data from figure that reaches 2050. We removed all data that goes beyond 2050. 
- Data in the figure does not include data for 2010, data received does. Removed the data for 2010. 
- Data in figure expresses values in percent  compared to data expressed in value in the data sheet  received specifically the sectoral_reductions_Value. We modified to percentages.  
</t>
  </si>
  <si>
    <t>In the abstract/description associated with the figure, there is a mention of "dashed “line for the “halving 2015 emissions (base year of the pathways)”  " However, in the figure it is displayed as a bold horizontal gray line.</t>
  </si>
  <si>
    <r>
      <rPr>
        <rFont val="Arial"/>
        <color rgb="FF70AD47"/>
        <sz val="11.0"/>
        <u/>
      </rPr>
      <t>https://doi.org/10.7927/42f9-9t48</t>
    </r>
  </si>
  <si>
    <t>https://beta.sedac.ciesin.columbia.edu/ddc/ar6-syr-spm-4c-lr-fig3-3c/</t>
  </si>
  <si>
    <t xml:space="preserve">Figure SPM 4 (c) (right) </t>
  </si>
  <si>
    <t>- Label indicators: "(A) mean under not-to-moderate adaptation" label  is equivalent to ⓡ No-to-moderate response" label in the figure. "(B) means under high adaptation" label is equivalent to "Ⓡ Maximum potential response" label in the figure. "Resource-Rich Cities" label is equivalent to "Resource-rich coastal cities" in the figure.</t>
  </si>
  <si>
    <t>Author Alexandre K. Magnan</t>
  </si>
  <si>
    <t>- Data received from author had addtional information. We removed data that is not present I the figure , specifically present day data and the first sheet.</t>
  </si>
  <si>
    <t>Srocc report chap 9 SM 9 table data has errors due to mathematical miscalculations, data sent from author is accurate though .</t>
  </si>
  <si>
    <r>
      <rPr>
        <rFont val="Arial"/>
        <color rgb="FF70AD47"/>
        <sz val="11.0"/>
        <u/>
      </rPr>
      <t>https://doi.org/10.7927/khbw-9920</t>
    </r>
  </si>
  <si>
    <t>https://beta.sedac.ciesin.columbia.edu/ddc/ar6-syr-lr-fig3-4a/</t>
  </si>
  <si>
    <t>- For python code usage: The script does not display the figure data range, specifically for the Low-likelihood, high-impact storyline of sea-level rise under the SSP5-8.5 scenario in 2150 (the dotted red line for 2150). However, it does represent the range up to the 83rd percentile.</t>
  </si>
  <si>
    <t>Author Robert E. Kopp</t>
  </si>
  <si>
    <t>- Packaged data received from author , which compiled netcdfs  and text file. 
- Created a "Data Use information" sheet for  received code and data files</t>
  </si>
  <si>
    <t>ZIP /netcdf/python code</t>
  </si>
  <si>
    <r>
      <rPr>
        <rFont val="Arial"/>
        <color rgb="FF70AD47"/>
        <sz val="11.0"/>
        <u/>
      </rPr>
      <t>https://doi.org/10.7927/adkr-bn17</t>
    </r>
  </si>
  <si>
    <t>2nd</t>
  </si>
  <si>
    <t>https://beta.sedac.ciesin.columbia.edu/ddc/ar6-syr-spm-7a-lr-fig4-4a/</t>
  </si>
  <si>
    <t>Figure SPM 7 (a) (left)</t>
  </si>
  <si>
    <t xml:space="preserve">- Label indicators: “Potential feasibility level confidence” in the data sheet  is equivalent to “Confidence level in potential feasibility and in synergies with mitigation” of “Potential feasibility up to 1.5°C” in the figure.
“Synergies with mitigation confidence” in the data sheet is equivalent to “Confidence level in potential feasibility and in synergies with mitigation” of “Synergies with mitigation’
“Potential feasibility level” in the data sheet  is equivalent to “Feasibility level and synergies with mitigation” of “Potential feasibility up to 1.5°C” in the figure.
“Synergies with mitigation” in the data sheet  is equivalent to “Feasibility level and synergies with mitigation” of “Synergies with mitigation’
“Energy systems” in the data sheet is equivalent to “ENERGY SUPPLY” in the figure.
“Energy reliability” in the data sheet  is equivalent to “Energy reliability (e.g. diversification, access, stability)
“Land and ocean ecosystems” in the data sheet  is equivalent to “LAND, WATER, FOOD” in the figure.
“Forest-based adaptation including sustainable forest management, forest conservation and restoration, reforestation and afforestation” in the data sheet is equivalent to “Forest-based adaptation” in the figure.
“Urban and infrastructure system” in the data sheet  is equivalent to “SETTLEMENTS AND INFRASTRUCTURE” in the figure.
“Health and health system adaptation’ in the data sheet  is equivalent to “Enhanced health services (e.g. WASH nutrition and diets)”
"Cross-sectional," which has "Health and health system adaptation" under ‘Climate responses and adaptation option,’ in the data sheet corresponds to "HEALTH" in the figure.
Other “Cross-sectional” in the data sheet is equivalent to “SOCIETY, LIVELIHOOD AND ECONOMY” in the figure.
“Human migration (migration, when voluntary, safe and orderly, allows reduction of risks to climatic and non-climatic stressors)” in the file is equivalent to “Human migration” in the figure.
</t>
  </si>
  <si>
    <t xml:space="preserve">Metadataworks </t>
  </si>
  <si>
    <t xml:space="preserve">- We found the data in another figure:  The left part references figure WGII SPM4.a, although the figures and graphics do not visually match the data does. Figure SPM4.a is not available in the DDC catalogue; however, we found that figure TS.11a  WGII is, which is an exact replica of figure WGII SPM4.a.   
- The data sheet contained additional data not represented in the figure. We removed the following columns: "Representative Key Risks," "Dimensions of Potential Feasibility: Economic," "Dimensions of Potential Feasibility: Environmental," "Dimensions of Potential Feasibility: Geophysical," "Dimensions of Potential Feasibility: Social," "Dimensions of Potential Feasibility: Institutional," and "Dimensions of Potential Feasibility: Technological."
</t>
  </si>
  <si>
    <t>https://beta.sedac.ciesin.columbia.edu/ddc/ar6-syr-spm-7a-lr-fig4-4a-mitigation/</t>
  </si>
  <si>
    <t xml:space="preserve">Figure SPM 7 (a) ( right) </t>
  </si>
  <si>
    <t xml:space="preserve">- Label indicators: "&lt;0 (US$ tCO2-eq-1)" in the datasheet is equivalent to "Costs are lower than the reference" in the figure.
"No costs could be allocated to this category" in the datasheet is equivalent to "Cost not allocated due to high variability or lack of data" in the figure.
"ENERGY" in the datasheet is equivlaent to "ENERGY SUPPLY" in the figure.
"Forest and fire management" in the datasheet is equivalent to "Improved sustianable forest management" in the figure.
"Biofuels" in the datasheet is equivalent to "Biofuels for transport" in the figure.
"Carbon capture with utilization and storage " in the datasheet is equivalent to "Carbon capture with utilisation (CCU) and CCS"
</t>
  </si>
  <si>
    <t>- The data from Metadatworks included additional information that did not match the figure, so we removed the excess data. We removed the sheets titles" New categories" and "WGIII data" which are drafts. From the "final" sheet, we removed the image, the "Merging" part with the last two rows,  the "Lower End Uncertainty Range" column, the "High End Uncertainty Range" column and the last " Smooth" column.</t>
  </si>
  <si>
    <t>https://beta.sedac.ciesin.columbia.edu/ddc/ar6-syr-spm-3a-lr-fig3-2a/</t>
  </si>
  <si>
    <t xml:space="preserve">Figure SPM 3 (a) </t>
  </si>
  <si>
    <t>- 4 Geotiffs are located in Data file based on GWLs.  Please note "BioExposure_GWL15" Geotiff file corresponds to data for GWL OF 1.5 °C</t>
  </si>
  <si>
    <t>raster</t>
  </si>
  <si>
    <t>https://beta.sedac.ciesin.columbia.edu/ddc/ar6-syr-lr-fig4-6/</t>
  </si>
  <si>
    <t xml:space="preserve">- Label indicators: “mean 2017-2020” in the data sheet is equivalent to “IEA data mean 2017-2020” in the figure.
"Value_Need_Low" and "Value_Need_High" in the data sheet represent the low and high value of " Annual mitigation investement needs (averaged until 2030)" in the figure. 
“Multiplication_Low” in the data sheet is equivalent to “Lower range” of “Multiplication factors” in the figure.
“Multiplication_High” in the data sheet is equivalent to “Upper range” of “Multiplication factors” in the figure.
-We rounded the data sheet the closest integer and match the figure.
</t>
  </si>
  <si>
    <t xml:space="preserve">- We rounded the data in the sheet to the nearest integer to match the figure. 
- We removed data from the sheet that was not displayed in the figure: The "Value_GDP_Share_Low" and "Value_GDP_Share_High" columns were removed. We removed, from the "Yearly Flows by Sector" table, the rows of the "Energy Efficiency (IEA)" panel sector. Additionally, we removed, from the "Average Flows, Range of Financing Needs, and Range of Multiplication Factors by Sector" table,  the values for "Transport," "Electricity," "Agriculture," and "Forestry and Other Land Use"  from the “value flow” column. 
</t>
  </si>
  <si>
    <t>https://beta.sedac.ciesin.columbia.edu/ddc/ar6-syr-lr-fig2-2a/</t>
  </si>
  <si>
    <t xml:space="preserve">- To calculate the total cumulative CO2 emissions for each region, sum the values of "co2_cumulative CO2-FFI (GtCO2)" and "co2_cumulative CO2-LULUCF (GtCO2)" by region. 
-To determine the total share percentage of cumulative CO2 emissions for each region, sum the rounded percentages of "share % for CO2-FFI" and "share % for CO2-LULUCF" by region.
-Label indicators: "co2_cumulative CO2-FFI (GtCO2)" in the data sheet is equivalent to "Fossil fuel and industry (CO2FFI)" in the figure. "co2_cumulative CO2-LULUCF (GtCO2)" in the data sheet is equivalent to "Net CO2 from land use, land use change, forestry (CO2LULUCF)" in the figure.
</t>
  </si>
  <si>
    <t xml:space="preserve">- The data from Metadatworks needs to be summed to replicate the figure data. We are not allowed to create a summed column in the data sheet. However, the "Special Note in Usage" box we provided guides users on how to recreate the figure data based on the data from the sheet.  </t>
  </si>
  <si>
    <t>The data from Metadatworks is not a replica of the figure. Data columns needs to be summed to replicate the figure. Please read "Special note in usage"</t>
  </si>
  <si>
    <t>https://beta.sedac.ciesin.columbia.edu/ddc/ar6-syr-lr-fig2-2b/</t>
  </si>
  <si>
    <t>- Label indicator: “CO2-FFI” in the data sheet is equivilant to "Fossil fuel and industry (CO2-FFI)" in the figure. “CO2-LULUCF”  in the data sheet is equivilant to "Net CO2 from land use, land use change, forestry (CO2LULUCF) " in the figure.</t>
  </si>
  <si>
    <t>- Rounded the "Cumulative population in millions"</t>
  </si>
  <si>
    <t>3rd</t>
  </si>
  <si>
    <t>https://beta.sedac.ciesin.columbia.edu/ddc/ar6-syr-lr-fig2-5a/</t>
  </si>
  <si>
    <t>- Label indicator: "Past GHG emissions" row referes to the black line in the figure graph</t>
  </si>
  <si>
    <t xml:space="preserve">-Removed data that is not in the figure: 5 and 95 pathway subsets </t>
  </si>
  <si>
    <t>https://beta.sedac.ciesin.columbia.edu/ddc/ar6-syr-lr-fig2-5b/</t>
  </si>
  <si>
    <t xml:space="preserve">-Removed data that is not in the figure: "Policies implemented by the end of 2020" and "NDC's prior to COP26" pathway subsets </t>
  </si>
  <si>
    <t xml:space="preserve">image right side not required </t>
  </si>
  <si>
    <t>https://beta.sedac.ciesin.columbia.edu/ddc/ar6-syr-spm-4a-lr-fig3-3a-temperature/</t>
  </si>
  <si>
    <t xml:space="preserve">Figure SPM 4 (a) (left) </t>
  </si>
  <si>
    <t xml:space="preserve">-Label Indicator: The sheet "Hisotrical surface temperature" contains the observed historical data from the figure.  "Mean"  column displayed in the datsheet represents the black line , the " 5 %" and "95 %"  columns represents the grey shading. 
The sheet " Surface temperature " contains the projected data in the figure, displayed  as  colored scenarios lines and red and blue shading. 
"SSP1_1_9_Mean" in the data is displayed as the very low scenario, represented by the light blue line in the figure
"SSP1_2_6_5%"  in the data is displayed as the lower end range of the low scenario, represented by the lower blue shading
"SSP1_2_6_Mean" in the data is displayed as the low scenario, represented by the dark blue line in the figure.
"SSP1_2_6_95%" in the data is displayed as the higher end range of the Low scenario, represented by the upper blue shading.
"SSP2_4_5_Mean" in the data is displayed as the intermediate scenario, represented by the yellow line in the figure
 "SSP3_7_0_5%" in the data is displayed as the lower end range of the high scenario, represented by the lower red shading. 
 "SSP3_7_0_Mean "in the data is displayed as the high scenario, represented by the light red line in the figure.
 "SSP3_7_0_95%" in the data is displayed as the higher end range of the high scenario, represented by the upper red shading.
"SSP5_8_5_Mean" in the data is displayed as the very high scenario, represented by the dark red line in the figure
</t>
  </si>
  <si>
    <t>CEDA. for the spm,  metadataworks did create an archive page in the catalogue but they did not link back on the report webpage : https://ipcc-browser.ipcc-data.org/browser/dataset/6121/0  in addtion there is data that needs to be removed. the data is actually from CEDA for spm8 panel d</t>
  </si>
  <si>
    <t xml:space="preserve">-Removed uncessary data that do not display in the figure: very low SSP scenario 5% and 95 % ,  very high  SSP scenario 5% and 95 %,  intermediate SSP scenario 5% and 95 % . </t>
  </si>
  <si>
    <t>https://beta.sedac.ciesin.columbia.edu/ddc/ar6-syr-spm-4c-lr-fig3-3c-slr/</t>
  </si>
  <si>
    <t>Figure SPM 4 (c) (left)</t>
  </si>
  <si>
    <t xml:space="preserve">-Label Indicator: The sheet "Obs global mean sea level" contains the observed historical data from the figure. "Central" column is displayed as the black line, and "17%" and "83%" columns represent the grey shading. 
The sheet "Proj global mean sea level" contains the projected data in the figure and their range ,  displayed  as colored scenario lines and red and blue shading
"SSP1-1.9 Central" in the data is displayed as the very low scenario, represented by the light blue line in the figure. 
"SSP1-2.6 17%" in the data is displayed as the lower end range of the low scenario, represented by the lower blue shading
"SSP1-2.6 Central" in the data is displayed as the low scenario, represented by the dark blue line in the figure.
"SSP1-2.6 83%" in the data is displayed as the higher end range of the low scenario, represented by the upper blue shading
"SSP2-4.5 Central" in the data is displayed as the intermediate scenario, represented by the yellow line in the figure
 "SSP3-7.0 17%" in the data is displayed as the lower end range of the high scenario, represented by the lower red shading
 "SSP3-7.0 Central " in the data is displayed as the high scenario, represented by the light red line in the figure
 "SSP3-7.0 83%" in the data is displayed as the higher end range of the high scenario, represented by the upper red shading
"SSP5-8.5 Central" in the data is displayed as the very high scenario, represented by the dark red line in the figure 
"SSP5-8.5 Low Confidence 83%" in the data is displayed as the "low-likelihood, high-impact storyline, including ice-sheet instability processes" scenario, represented by the dashed red line in the figure.
Unit: The unit of the data in the datasheet is in meters; however, the data in the figure are in centimeters. Please multiply by 100 to convert the sea level rise to centimeters as shown in the figure.
</t>
  </si>
  <si>
    <t>-Removed uncessary data that do not display in the figure: SSP5-8.5 Low Confidence 95%</t>
  </si>
  <si>
    <t>https://beta.sedac.ciesin.columbia.edu/ddc/ar6-syr-spm-5a/</t>
  </si>
  <si>
    <t xml:space="preserve">Figure SPM5 (a) </t>
  </si>
  <si>
    <t>-The graphical components of this figure each have their own data in separate sheets</t>
  </si>
  <si>
    <r>
      <rPr>
        <rFont val="Calibri"/>
        <color rgb="FF6AA84F"/>
        <sz val="11.0"/>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rFont val="Calibri"/>
        <color rgb="FF6AA84F"/>
        <sz val="11.0"/>
        <u/>
      </rPr>
      <t xml:space="preserve">https://www.ipcc.ch/report/ar6/syr/figures/figure-spm-7  
</t>
    </r>
    <r>
      <rPr>
        <rFont val="Calibri"/>
        <color rgb="FF6AA84F"/>
        <sz val="11.0"/>
      </rPr>
      <t>-Removed empty unccesary column, removed hisotircal data  prior to 2000 ( 1990 to 1999). Created seperate sheets for each pathway garph data. removed empty rows and other descriptive rows that do not display in the figure .
-added unit</t>
    </r>
  </si>
  <si>
    <t>https://beta.sedac.ciesin.columbia.edu/ddc/ar6-syr-spm-5c/</t>
  </si>
  <si>
    <t>Figure SPM5 (c)</t>
  </si>
  <si>
    <r>
      <rPr>
        <rFont val="Calibri"/>
        <color rgb="FF6AA84F"/>
        <sz val="11.0"/>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rFont val="Calibri"/>
        <color rgb="FF6AA84F"/>
        <sz val="11.0"/>
        <u/>
      </rPr>
      <t>https://www.ipcc.ch/report/ar6/syr/figures/figure-spm-7</t>
    </r>
    <r>
      <rPr>
        <rFont val="Calibri"/>
        <color rgb="FF6AA84F"/>
        <sz val="11.0"/>
      </rPr>
      <t xml:space="preserve"> . 
-Removed empty unccesary column, removed hisotircal data  prior to 2000 ( 1990 to 1999). Created seperate sheets for each pathway garph data. removed empty row "y_middle"   for "model_uncertainty_methane (CH4)_whisker_description" column that is non existant on the figure. </t>
    </r>
  </si>
  <si>
    <t>https://beta.sedac.ciesin.columbia.edu/ddc/ar6-syr-spm-5e-lr-fig4-1b/</t>
  </si>
  <si>
    <t>Figure SPM5 (e)</t>
  </si>
  <si>
    <t xml:space="preserve">-Label indicator: The hatched bars represent negative values, while the solid bars represent positive values. The "AFOLU" row in the datasheet corresponds to the "Land-Use Change and Forestry" green bar in the figure. "Energy Supply (pos.)"" in the datasheet represents only the solid blue bar (positive values) in the figure. "Energy Supply (neg.)"" in the datasheet represents only the hatched blue bar (negative values) in the figure."
-To obtain the "Transport, Industry, and Buildings" emissions data in the figure, sum the rows "Transport," "Buildings," and "Industry" from the datasheet.
</t>
  </si>
  <si>
    <t xml:space="preserve">-Metadata grouped all the panels together , of which 3  did not match the figure exactly , we had to make changes in panel abc, and publish them seperatly .
-This panel is also a LR figure unlike the other SPM5 panels </t>
  </si>
  <si>
    <t>https://beta.sedac.ciesin.columbia.edu/ddc/ar6-syr-spm-5d/</t>
  </si>
  <si>
    <t>Figure SPM5 (d)</t>
  </si>
  <si>
    <t xml:space="preserve">-Label Indicator: "netzero_Kyoto gases (GHG)_C1_box_description" and "netzero_carbon dioxide (CO2)_C1_box_description" columns in the data sheet corresponds to the uncertainty ranges ( different percentiles) for GHG  and CO2 emissions, respectively. "netzero_Kyoto gases (GHG)_C1_box_value" in the data sheet corresponds to the to GHG emissions for pathways that limit warming to 1.5°C  ( blue). "netzero_Kyoto gases (GHG)_C3_box_value" in the data sheet corresponds to the to GHG emissions for pathways that limit warming to 2°C  ( green ). "netzero_carbon dioxide (CO2)_C1_box_value" in the data sheet corresponds to the to CO2 emissions for pathways that limit warming to 1.5°C  ( blue). "netzero_carbon dioxide (CO2)_C3_box_value" in the data sheet corresponds to the to CO2 emissions for pathways that limit warming to 2°C  ( green )
</t>
  </si>
  <si>
    <t xml:space="preserve">-Metadata grouped all the panels together , of which 3  did not match the figure eaxctly , we had to make changes in panel abc, and publish them seperatly .
-Rounded years: " p95" of "netzero_carbon dioxide (CO2)_C1_box_value" (2067.2 to 2067) . " p05" for "netzero_Kyoto gases (GHG)_C1_box_value" (2054.2 to 2054) 
-Removed irrelavent column to the figure </t>
  </si>
  <si>
    <t>https://beta.sedac.ciesin.columbia.edu/ddc/ar6-syr-spm-7b-lr-fig4-4b/</t>
  </si>
  <si>
    <t>Figure SPM7 (b)</t>
  </si>
  <si>
    <t xml:space="preserve">-The green arrowhead represents the "Demand-side mitigation potential (in %)". For the electricity sector, it highlights a 73% reduction potential, which doesnt include the addtional 60 %  of electrification as noted in the figure. 
-For the bracket bounds, they display only the lowest potential range value and highest potential range value from the factors, in this figure, the " Socio-cultural Factors Potential" and the " Technology Adoption Potential".
Food: 18% to 87%, driven by socio-cultural factors.
Land Transport: 0% from socio-cultural factors to 70% from technology adoption factors.
Buildings: 5% from socio-cultural factors to 70% from technology adoption factors.
Industry: 3% from socio-cultural factors to 28% from technology adoption factors
</t>
  </si>
  <si>
    <t xml:space="preserve">-Removed undisplayed data: Electricty data except emissions, removed potential factors of demand side emissions that are not displayed
-Grouped data on one sheet  </t>
  </si>
  <si>
    <t>https://beta.sedac.ciesin.columbia.edu/ddc/ar6-syr-spm-5b/</t>
  </si>
  <si>
    <t xml:space="preserve">Figure SPM5 (b) </t>
  </si>
  <si>
    <t>-Metadata grouped all the panels together , of which 3  did not match the figure eaxctly , we had to make changes in panel abc, and publish them seperatly . We seperated the panels  because we are following the example reference from SYR SPM data links at the IPCC site example  : https://www.ipcc.ch/report/ar6/syr/figures/figure-spm-7 . 
--Removed empty unccesary column, removed hisotircal data  prior to 2000 ( 1990 to 1999). Created seperate sheets for each pathway garph data. removed empty rows and other descriptive rows that do not display in the figure .
--added unit</t>
  </si>
  <si>
    <t>https://beta.sedac.ciesin.columbia.edu/ddc/ar6-syr-lr-fig2-4a/</t>
  </si>
  <si>
    <t>- The yellow shading in the figure represents the 2020 cost range of fossil fuels, between 55 and 148 $2020/MWh. If the cost of renewable energy, indicated by the blue lines/shading in the figure, falls within this range, it signifies that renewable energy is cost-competitive with fossil fuel prices from 2020.</t>
  </si>
  <si>
    <t>Metadataworks</t>
  </si>
  <si>
    <t xml:space="preserve">- Removed undisplayed data: CSP columns and Adoption columns </t>
  </si>
  <si>
    <t>https://beta.sedac.ciesin.columbia.edu/ddc/ar6-syr-lr-fig2-4b/</t>
  </si>
  <si>
    <t>- Removed undisplayed data: CSP columns and cost columns 
-Unit convergence from Megawatts to Giggawatts ( as displayed in IPCC the figure and mentioned in the abstract )</t>
  </si>
  <si>
    <t>4th</t>
  </si>
  <si>
    <t>--</t>
  </si>
  <si>
    <t>I and III</t>
  </si>
  <si>
    <t>Figure LR 2.1</t>
  </si>
  <si>
    <t>https://beta.sedac.ciesin.columbia.edu/ddc/ar6-syr-lr-fig2-1d/</t>
  </si>
  <si>
    <t>IPCC AR6 Synthesis Report LR Figure 2.1 (d): Humans are responsible</t>
  </si>
  <si>
    <t>CEDA</t>
  </si>
  <si>
    <t xml:space="preserve">-Combined two panel datasets (a and b)  in one that would display the full data of the figure panel </t>
  </si>
  <si>
    <r>
      <rPr>
        <rFont val="Arial"/>
        <color rgb="FF70AD47"/>
        <sz val="11.0"/>
      </rPr>
      <t xml:space="preserve"> </t>
    </r>
    <r>
      <rPr>
        <rFont val="Arial"/>
        <color rgb="FF70AD47"/>
        <sz val="11.0"/>
        <u/>
      </rPr>
      <t>https://doi.org/10.7927/b38b-zp83</t>
    </r>
  </si>
  <si>
    <t>Figure LR 2.3</t>
  </si>
  <si>
    <t>https://beta.sedac.ciesin.columbia.edu/ddc/ar6-syr-lr-fig2-3a/</t>
  </si>
  <si>
    <t xml:space="preserve">IPCC AR6 Synthesis Report LR Figure 2.3 (a): Synthesis of assessment of observed change in hot extremes, heavy precipitation and drought and confidence in human contribution in the world’s regions </t>
  </si>
  <si>
    <t>-The following sheets provide data for heat extremes, heavy precipitation and agricultural and ecological drought respectively. 
-Please refer to the spatial coverage for abbreviations of IPCC AR6 WGI reference regions</t>
  </si>
  <si>
    <t>-Grouped the source data panels into one excel book but in diffrent sheets, as they are not presented as diffrent panels in the current figure. 
-Removed and cleane undisplayed empty columns and rows</t>
  </si>
  <si>
    <r>
      <rPr>
        <rFont val="Arial"/>
        <color rgb="FF70AD47"/>
        <sz val="11.0"/>
      </rPr>
      <t xml:space="preserve"> </t>
    </r>
    <r>
      <rPr>
        <rFont val="Arial"/>
        <color rgb="FF70AD47"/>
        <sz val="11.0"/>
        <u/>
      </rPr>
      <t>https://doi.org/10.7927/87np-k228</t>
    </r>
  </si>
  <si>
    <t>Panel (c) (1)</t>
  </si>
  <si>
    <t>https://beta.sedac.ciesin.columbia.edu/ddc/ar6-syr-lr-fig3-2c1/</t>
  </si>
  <si>
    <t>IPCC AR6 Synthesis Report LR Figure 3.2 (c1): Impact of projected global warming levels on maize yield</t>
  </si>
  <si>
    <t xml:space="preserve">Figure SPM 3  (c)(1) _Link to SPM already in IPCC catalog </t>
  </si>
  <si>
    <t>For each projected global warming level (GWL), there is a GeoPackage file containing a shapefile that highlights the "areas with model disagreement", and a TIFF file that shows the percentage change in maize yield.</t>
  </si>
  <si>
    <t>Metadaworks</t>
  </si>
  <si>
    <t xml:space="preserve">ZIp file ( geotif and geopacakge (shapefile) ) </t>
  </si>
  <si>
    <t xml:space="preserve"> https://doi.org/10.7927/4q5z-bm48</t>
  </si>
  <si>
    <t xml:space="preserve">Panel (c) (2) </t>
  </si>
  <si>
    <t>https://beta.sedac.ciesin.columbia.edu/ddc/ar6-syr-lr-fig3-2c2/</t>
  </si>
  <si>
    <t>IPCC AR6 Synthesis Report LR Figure 3.2 (c2): Impact of projected global warming levels on fisheries yield</t>
  </si>
  <si>
    <t xml:space="preserve">Figure SPM 3 (c)  (2) _) _Link to SPM already in IPCC catalog </t>
  </si>
  <si>
    <t xml:space="preserve">The Data folder contains a GeoPackage with a single shapefile.
To view the data for the map representing the temperature range of '0.9 - 2.0°C' on the left side of the figure, select the 'RCP 26' column from the shapefile's attribute table. This column is associated with the 'Agreement' column, where the value 0 represents shaded areas or “Areas with model disagreement”, and the value 1 represents unshaded areas or “Areas with little or no production, or not assessed”.
To view the data for the map representing a temperature range of '3.4 - 5.2°C' on the right side of the figure, select the 'RCP 85' column from the shapefile's attribute table. This column is associated with 'Agreement1,' where the value 0 represents shaded areas or “Areas with model disagreement”, and the value 1 represents unshaded areas or “Areas with little or no production, or not assessed”.
</t>
  </si>
  <si>
    <t xml:space="preserve"> https://doi.org/10.7927/k1r9-kp8</t>
  </si>
  <si>
    <t>Figure LR 3.3</t>
  </si>
  <si>
    <t>Panel (b)  (left)</t>
  </si>
  <si>
    <t>https://beta.sedac.ciesin.columbia.edu/ddc/ar6-syr-lr-fig3-3b-land/</t>
  </si>
  <si>
    <t>IPCC AR6 Synthesis Report LR Figure 3.3 (b) (Left burning embers): Risks on land-based systems</t>
  </si>
  <si>
    <t>Figure SPM 4 (b)</t>
  </si>
  <si>
    <t xml:space="preserve">Link to SPM already in IPCC catalog </t>
  </si>
  <si>
    <t xml:space="preserve">Metadataworks/cieisin </t>
  </si>
  <si>
    <r>
      <rPr>
        <rFont val="Arial"/>
        <color rgb="FF70AD47"/>
        <sz val="11.0"/>
        <u/>
      </rPr>
      <t>https://doi.org/10.7927/f7bg-3k47</t>
    </r>
  </si>
  <si>
    <t xml:space="preserve">Descriptive Data </t>
  </si>
  <si>
    <t xml:space="preserve">Figure SPM 1  </t>
  </si>
  <si>
    <t>Figure SPM 6 and LR 4.2</t>
  </si>
  <si>
    <t xml:space="preserve">III and I </t>
  </si>
  <si>
    <t xml:space="preserve">Figure LR 1.1 </t>
  </si>
  <si>
    <t xml:space="preserve">Conceptual </t>
  </si>
  <si>
    <t xml:space="preserve">Figure LR 2.2 </t>
  </si>
  <si>
    <t xml:space="preserve">Table descriptive </t>
  </si>
  <si>
    <t xml:space="preserve">Figure Cross section Box 2 fig 1 </t>
  </si>
  <si>
    <t xml:space="preserve">Panel (c) </t>
  </si>
  <si>
    <t>Figure LR 4.3</t>
  </si>
  <si>
    <t xml:space="preserve">License Pending: </t>
  </si>
  <si>
    <t xml:space="preserve">revewied </t>
  </si>
  <si>
    <t xml:space="preserve">freddi otto </t>
  </si>
  <si>
    <t>https://beta.sedac.ciesin.columbia.edu/ddc/ar6-syr-lr-fig2-3b/</t>
  </si>
  <si>
    <t xml:space="preserve">IPCC AR6 Synthesis Report LR Figure 2.3 (b): Vulnerability of population &amp; per capita emissions per country in 2019
</t>
  </si>
  <si>
    <t xml:space="preserve">Author Fredi otto </t>
  </si>
  <si>
    <t>- Just removed empty "country" column  that is not in the figure.</t>
  </si>
  <si>
    <t xml:space="preserve">contact Fredi otto author  / TSU for data licensing </t>
  </si>
  <si>
    <t>Maximilian Witting</t>
  </si>
  <si>
    <r>
      <rPr>
        <rFont val="Calibri"/>
        <color rgb="FF0000FF"/>
        <sz val="11.0"/>
      </rPr>
      <t>Panel (</t>
    </r>
    <r>
      <rPr>
        <rFont val="Calibri"/>
        <color rgb="FF0000FF"/>
        <sz val="11.0"/>
      </rPr>
      <t>b)</t>
    </r>
  </si>
  <si>
    <t>https://beta.sedac.ciesin.columbia.edu/ddc/ar6-syr-lr-fig4-3b/</t>
  </si>
  <si>
    <t>IPCC AR6 Synthesis Report LR Figure 4.3 (b): Increased frequency of extreme sea level events by 2040</t>
  </si>
  <si>
    <t xml:space="preserve">-Label indicator: The "large circle" in the data sheet refers to the large brown circle in the figure representing Annual event. The "medium circle" in the data sheet refers to the medium  orange circle in the figure representing Decadal event. The "small circle" in the data sheet refers to the small beige circle in the figure representing Twice-a-century event. The "dot" in the data sheet refers to the smallest white circle in the figure representing  No change
</t>
  </si>
  <si>
    <t>Received from Maximilian Witting</t>
  </si>
  <si>
    <t xml:space="preserve">contact Maximilian Witting or Aimee Slangen author  / TSU for data licensing </t>
  </si>
  <si>
    <t xml:space="preserve">Shreya Some and Joyashree </t>
  </si>
  <si>
    <t>Figure LR 4.5</t>
  </si>
  <si>
    <t>https://beta.sedac.ciesin.columbia.edu/ddc/ar6-syr-lr-fig4-5/</t>
  </si>
  <si>
    <t>IPCC AR6 Synthesis Report LR Figure 4.5: Potential synergies and trade-offs between the portfolio of climate change mitigation and adaptation options and the Sustainable Development Goals</t>
  </si>
  <si>
    <t xml:space="preserve">-Label indicator:  “Mixed” label in the sheet is equivalent to “Both synergies and trade-offs/mixed” label in the figure.
“Limited/ no literature” label in the sheet is equivalent to “Limited evidence/no evidence/no assessment” label in the figure.
</t>
  </si>
  <si>
    <t xml:space="preserve">Author Shreya Some and Joyashree </t>
  </si>
  <si>
    <t xml:space="preserve">contact author Shreya Some or Joyashree  / TSU for data licensing </t>
  </si>
  <si>
    <t xml:space="preserve">no response  dr. Mora ( Hawai U ) </t>
  </si>
  <si>
    <t>Figure SPM 3 and LR 3.2</t>
  </si>
  <si>
    <t>https://beta.sedac.ciesin.columbia.edu/ddc/ar6-syr-spm-3b-lr-fig3-2b/</t>
  </si>
  <si>
    <t>IPCC AR6 Synthesis Report SPM.3 (b) and LR Figure 3.2 (b): Heat-humidity risks to human health</t>
  </si>
  <si>
    <t xml:space="preserve">Figure SPM 3 (b) </t>
  </si>
  <si>
    <t>-For visualization: The geotiffs in each folder scenario display data values of each year. The geotiffs need to be averaged across the years for each scenario to recreate the exact maps in the report.</t>
  </si>
  <si>
    <t xml:space="preserve">Received from Andreas </t>
  </si>
  <si>
    <t xml:space="preserve">contact andreas /DR.Mora ( hawai university)   / TSU for data licensing </t>
  </si>
  <si>
    <t xml:space="preserve">Arlene </t>
  </si>
  <si>
    <t>Figure LR 3.5 *</t>
  </si>
  <si>
    <t>https://beta.sedac.ciesin.columbia.edu/ddc/ar6-syr-lr-fig3-5a/</t>
  </si>
  <si>
    <t>IPCC AR6 Synthesis Report LR Figure 3.5 (a): Carbon budgets and cumulative past, projected, and committed emissions</t>
  </si>
  <si>
    <t xml:space="preserve">-Label indicator:  "Constant carbon emissions until 2030" in the datasheet is equivalent to "2020-2030 CO2 emissions assuming constant at 2019 level" in the figure. "All sectors - existing as of 2018" in the datasheet is equivalent to "Existing" in "Lifetime emissions from fossil fuel infrastructure without additional abatement, if historical operating patterns are maintained" in the figure. "Existing and Proposed as of 2018" in the datasheet is equivalent to "Existing and planned" in "Lifetime emissions from fossil fuel infrastructure without additional abatement, if historical operating patterns are maintained" in the figure.
</t>
  </si>
  <si>
    <t xml:space="preserve">Received from Arlene </t>
  </si>
  <si>
    <t xml:space="preserve">-Removed unessary data: sheets “Info”, “GCP_BurnedOilGasCoal”, “McGlade_Reserves”, “RemainingCarbonBudgets”, “Existing&amp;ProposedInfrastructure”, and “OverviewChart” do not contain the data or overlap with the sheet “Compilation”. From the sheet “Compilation”, “Oil”, “Gas”, and “Coal” are removed from the sheet as they are not included in the figure data.
-Data received had to be combined with data from metadataworks catalog for Historical emissions 1850 - 2019  WGI SPM 10 </t>
  </si>
  <si>
    <t xml:space="preserve">contact author Arlene / TSU for data licensing </t>
  </si>
  <si>
    <t>Kaj</t>
  </si>
  <si>
    <t xml:space="preserve">Figure LR 3.6 * </t>
  </si>
  <si>
    <t>https://beta.sedac.ciesin.columbia.edu/ddc/ar6-syr-lr-fig3-6c/</t>
  </si>
  <si>
    <t>IPCC AR6 Synthesis Report LR Figure 3.6 (c): Timing of reaching net-zero GHG and CO2 emissions for global modelled pathways that limit warming</t>
  </si>
  <si>
    <t xml:space="preserve">Received from Kaj </t>
  </si>
  <si>
    <t>-Removed data from other panels that do not display in the figure.  
-Data received combined  with data from Ceta catalogue SPM5 WG3. We found that the data is complete by combining the data received from KaJ (2-degree net zero) and the data from the catalog (1.5-degree net zero)“</t>
  </si>
  <si>
    <t xml:space="preserve">contact Kaj / TSU for data licensing </t>
  </si>
  <si>
    <t>kaj</t>
  </si>
  <si>
    <t>Figure LR 3.6</t>
  </si>
  <si>
    <t>https://beta.sedac.ciesin.columbia.edu/ddc/ar6-syr-lr-fig3-6a/</t>
  </si>
  <si>
    <t>IPCC AR6 Synthesis Report LR Figure 3.6 (a): Total GHG, CO2 and CH4 emissions and timing of reaching net-zero while keeping warming to 1.5°C with no or limited overshoot</t>
  </si>
  <si>
    <t>data histroical from spm5 syr</t>
  </si>
  <si>
    <t xml:space="preserve">The following sheets contain data for each emissions in the figure. </t>
  </si>
  <si>
    <t xml:space="preserve">Metadataworks and kaj </t>
  </si>
  <si>
    <t xml:space="preserve">-data for projections from Kaj 
-data for historical and policies from spm 5 syr 
-organised the data in diffrent sheets </t>
  </si>
  <si>
    <t>https://beta.sedac.ciesin.columbia.edu/ddc/ar6-syr-lr-fig3-6b/</t>
  </si>
  <si>
    <t>IPCC AR6 Synthesis Report LR Figure 3.6 (b): Total GHG, CO2 and CH4 emissions and timing of reaching net-zero while keeping warming to 2°C</t>
  </si>
  <si>
    <t xml:space="preserve">Note  for * </t>
  </si>
  <si>
    <t>data retrieived and rescued from both catalog( medataworks , ceda ) and author Kaj</t>
  </si>
  <si>
    <t xml:space="preserve">3.5 Panel(a) metadawork catalogue,   3.6 Panel (c) ceda catalogue ( both inc;lude data from author ) </t>
  </si>
  <si>
    <t>rows reviewed by IPCC</t>
  </si>
  <si>
    <t xml:space="preserve">BY NEXT WEEK </t>
  </si>
  <si>
    <t>waiting for DOI</t>
  </si>
  <si>
    <t>https://beta.sedac.ciesin.columbia.edu/ddc/ar6-syr-lr-fig2-1c/</t>
  </si>
  <si>
    <t>IPCC AR6 Synthesis Report LR Figure 2.1 (c): Changes in global surface temperature</t>
  </si>
  <si>
    <t xml:space="preserve">-Removed undisplayed data:  removed 6 columns of data  </t>
  </si>
  <si>
    <t>https://beta.sedac.ciesin.columbia.edu/ddc/ar6-syr-lr-fig2-3c/</t>
  </si>
  <si>
    <t>IPCC AR6 Synthesis Report LR Figure 2.3 (c): Observed impacts and related losses and damages of climate change</t>
  </si>
  <si>
    <t xml:space="preserve">-For Human systems in the 'Global" region "Impact' and 'Confidence in Attribution to Climate Change' on 'Animal and Livestock Health and Productivity' in the figure has been updated compared to the data sheet. Please note that the ' Impact' on 'Animal and Livestock Health and Productivity' should be listed as 'adverse and positive' instead of 'evidence limited; insufficient.' Additionally, the 'Confidence in Attribution to Climate Change' should be marked as 'low' instead of left blank.
-For ecosystems, increased climate impact attributes correspond to 'climate-driven changes observed, with no assessment of impact direction.' When confidence is indicated as 'limited evidence, insufficient,' there is no indication of impact for ecosystems.
</t>
  </si>
  <si>
    <t xml:space="preserve">-Removed "line of sight " rows that are not present in the figure and we removed the sytems of "Arctic ", "Cities by the sea" , "Mediterranean Region", " Mountain Regions", "deserts" , "biodiversity hotspots", "tropical forest", 'antarctic"
-Made note of un-updated data to latest figure version. 
-grouped data diffrent sheet panels in one , as in the latest figure they are only one panel  </t>
  </si>
  <si>
    <t>Panel (b)  (right)</t>
  </si>
  <si>
    <t>https://beta.sedac.ciesin.columbia.edu/ddc/ar6-syr-lr-fig3-3b-ocean-coastal/</t>
  </si>
  <si>
    <t>IPCC AR6 Synthesis Report LR Figure 3.3 (b) (Right burning embers): Risks on ocean and coastal ecosystems</t>
  </si>
  <si>
    <t>Figure LR 3.5</t>
  </si>
  <si>
    <t>https://beta.sedac.ciesin.columbia.edu/ddc/ar6-syr-lr-fig3-5b/</t>
  </si>
  <si>
    <t>IPCC AR6 Synthesis Report LR Figure 3.5 (b): Cumulative CO2 emissions and warming until 2050</t>
  </si>
  <si>
    <t>The following sheets provide data on historical warming and various warming scenarios depicted in the figure.</t>
  </si>
  <si>
    <t xml:space="preserve">-Re-organised the data
-removed information such as CH4 and CH2 </t>
  </si>
  <si>
    <t>Panel (d)   (left)</t>
  </si>
  <si>
    <t>https://beta.sedac.ciesin.columbia.edu/ddc/ar6-syr-lr-fig3-3d-morbidity-mortality/</t>
  </si>
  <si>
    <t>IPCC AR6 Synthesis Report LR Figure 3.3 (d) (Left burning embers): Heat-related morbidity and mortality</t>
  </si>
  <si>
    <t>Figure SPM 4 (d) (left)</t>
  </si>
  <si>
    <t>Metadetaworks</t>
  </si>
  <si>
    <t>Panel (d)  ( right)</t>
  </si>
  <si>
    <t>https://beta.sedac.ciesin.columbia.edu/ddc/ar6-syr-lr-fig3-3d-food</t>
  </si>
  <si>
    <t xml:space="preserve">IPCC AR6 Synthesis Report LR Figure 3.3 (d) (Right burning embers): Food insecurity
</t>
  </si>
  <si>
    <t xml:space="preserve">Figure SPM 4 (d) (right) </t>
  </si>
  <si>
    <t>rows below to be reviewed by IPCC</t>
  </si>
  <si>
    <t xml:space="preserve">In progress: Not created yet </t>
  </si>
  <si>
    <t xml:space="preserve">TO BETA BY NEXT WEEK </t>
  </si>
  <si>
    <t>TODAY</t>
  </si>
  <si>
    <t xml:space="preserve">II </t>
  </si>
  <si>
    <t xml:space="preserve">Panel (e) </t>
  </si>
  <si>
    <t>https://beta.sedac.ciesin.columbia.edu/ddc/ar6-syr-lr-fig3-3e/</t>
  </si>
  <si>
    <t>IPCC AR6 Synthesis Report LR Figure 3.3 (e): Examples of regional key risks</t>
  </si>
  <si>
    <t>Figure LR 3.1</t>
  </si>
  <si>
    <t>https://beta.sedac.ciesin.columbia.edu/ddc/ar6-syr-lr-fig3-1a/</t>
  </si>
  <si>
    <t>IPCC AR6 Synthesis Report LR Figure 3.1 (a): Simulated annual maximum daily temperature change</t>
  </si>
  <si>
    <t xml:space="preserve">Figure SPM 2 Panel (a) </t>
  </si>
  <si>
    <t xml:space="preserve">netcdf files ( zipped) </t>
  </si>
  <si>
    <t>https://beta.sedac.ciesin.columbia.edu/ddc/ar6-syr-lr-fig3-1c/</t>
  </si>
  <si>
    <t xml:space="preserve">Figure SPM 2 Panel (c) </t>
  </si>
  <si>
    <t>https://beta.sedac.ciesin.columbia.edu/ddc/ar6-syr-lr-fig4-3a/</t>
  </si>
  <si>
    <t xml:space="preserve">tracked back to AR5 data </t>
  </si>
  <si>
    <t xml:space="preserve">Ipcc catalogue data archive does not reflect the figure </t>
  </si>
  <si>
    <t xml:space="preserve"> II</t>
  </si>
  <si>
    <t>Figure SPM4 LR 3.3</t>
  </si>
  <si>
    <t>Panel (a) (Burning embers)</t>
  </si>
  <si>
    <t>https://beta.sedac.ciesin.columbia.edu/ddc/ar6-syr-lr-fig3-3a-rfc/</t>
  </si>
  <si>
    <t>https://www.nature.com/articles/nclimate3179#MOESM359</t>
  </si>
  <si>
    <t xml:space="preserve">Figure SPM 4 (a ) (right ) </t>
  </si>
  <si>
    <t>https://www.nature.com/articles/nclimate3179/tables/1</t>
  </si>
  <si>
    <t xml:space="preserve">Problematic data and requires licensing : </t>
  </si>
  <si>
    <t>Ask Arlene: data sent does not match</t>
  </si>
  <si>
    <t>LUCUCUF</t>
  </si>
  <si>
    <t xml:space="preserve">Ask Arlene : missing data , no consistency </t>
  </si>
  <si>
    <t>from WG1 figure 2.5</t>
  </si>
  <si>
    <t>Figure LR 3.4</t>
  </si>
  <si>
    <t xml:space="preserve">data form paper is not concsistent to the figure </t>
  </si>
  <si>
    <t>hard solution coastal</t>
  </si>
  <si>
    <t>Figure SPM 1</t>
  </si>
  <si>
    <t>Figure 1.25 wg1</t>
  </si>
  <si>
    <t>next ! figure has an error !</t>
  </si>
  <si>
    <t>https://beta.sedac.ciesin.columbia.edu/ddc/ar6-syr-lr-fig2-2c/</t>
  </si>
  <si>
    <t>https://github.com/mcc-apsis/AR6-Emissions-trends-and-drivers/blob/master/Results/Plot%20data/IPCC%20archive/ipcc_ar6_figure_spm_2a_archive.xlsx</t>
  </si>
  <si>
    <t>https://static-content.springer.com/esm/art%3A10.1038%2Fnclimate3179/MediaObjects/41558_2017_BFnclimate3179_MOESM359_ESM.pdf</t>
  </si>
  <si>
    <t xml:space="preserve">Figure has an  error </t>
  </si>
  <si>
    <t xml:space="preserve">catalog data issue </t>
  </si>
  <si>
    <t xml:space="preserve">Data archived  at the DDC catalogue are not the final data matching the figure in the published report. </t>
  </si>
  <si>
    <t>Figure SPM 2 and LR 3.1</t>
  </si>
  <si>
    <t xml:space="preserve">Tested on GIS and python(tif)  , data erroneous does not display the figure </t>
  </si>
  <si>
    <t xml:space="preserve">Netcdf </t>
  </si>
  <si>
    <t xml:space="preserve">Data source : metadatawork: </t>
  </si>
  <si>
    <t>https://ipcc-browser.ipcc-data.org/browser/dataset/6116/0</t>
  </si>
  <si>
    <t>STATUS UPDATE :</t>
  </si>
  <si>
    <t xml:space="preserve">Progress and final : </t>
  </si>
  <si>
    <r>
      <rPr>
        <rFont val="Calibri"/>
        <color rgb="FFFF0000"/>
      </rPr>
      <t xml:space="preserve">22 </t>
    </r>
    <r>
      <rPr>
        <rFont val="Calibri"/>
        <color theme="1"/>
      </rPr>
      <t xml:space="preserve"> on IPCC catalogue</t>
    </r>
  </si>
  <si>
    <r>
      <rPr>
        <rFont val="Calibri"/>
        <color rgb="FFFF0000"/>
      </rPr>
      <t xml:space="preserve">8 </t>
    </r>
    <r>
      <rPr>
        <rFont val="Calibri"/>
        <color theme="1"/>
      </rPr>
      <t>descriptive/conceptual figures</t>
    </r>
  </si>
  <si>
    <r>
      <rPr>
        <rFont val="Calibri"/>
        <color rgb="FFFF0000"/>
      </rPr>
      <t xml:space="preserve">8 </t>
    </r>
    <r>
      <rPr>
        <rFont val="Calibri"/>
        <color theme="1"/>
      </rPr>
      <t xml:space="preserve"> licensing issue of beta landing page </t>
    </r>
  </si>
  <si>
    <r>
      <rPr>
        <rFont val="Calibri"/>
        <color rgb="FFFF0000"/>
      </rPr>
      <t xml:space="preserve">6 </t>
    </r>
    <r>
      <rPr>
        <rFont val="Calibri"/>
        <color rgb="FF000000"/>
      </rPr>
      <t xml:space="preserve">waitng for DOI </t>
    </r>
  </si>
  <si>
    <r>
      <rPr>
        <rFont val="Calibri"/>
        <color rgb="FFFF0000"/>
      </rPr>
      <t xml:space="preserve">5 </t>
    </r>
    <r>
      <rPr>
        <rFont val="Calibri"/>
        <color rgb="FF000000"/>
      </rPr>
      <t xml:space="preserve">On sedac not yet on IPCC </t>
    </r>
  </si>
  <si>
    <r>
      <rPr>
        <rFont val="Calibri"/>
        <color rgb="FFFF0000"/>
      </rPr>
      <t>2</t>
    </r>
    <r>
      <rPr>
        <rFont val="Calibri"/>
        <color rgb="FF000000"/>
      </rPr>
      <t xml:space="preserve"> (in alpha) </t>
    </r>
  </si>
  <si>
    <r>
      <rPr>
        <rFont val="Calibri"/>
        <b/>
        <color rgb="FFFF0000"/>
      </rPr>
      <t>43</t>
    </r>
    <r>
      <rPr>
        <rFont val="Calibri"/>
        <color rgb="FFFF0000"/>
      </rPr>
      <t xml:space="preserve"> </t>
    </r>
    <r>
      <rPr>
        <rFont val="Calibri"/>
        <color theme="1"/>
      </rPr>
      <t xml:space="preserve">beta landing dataset links </t>
    </r>
  </si>
  <si>
    <t xml:space="preserve">of which 8 need licensing </t>
  </si>
  <si>
    <t xml:space="preserve">Assement: </t>
  </si>
  <si>
    <r>
      <rPr>
        <rFont val="Calibri"/>
        <color rgb="FFFF0000"/>
      </rPr>
      <t xml:space="preserve">3 </t>
    </r>
    <r>
      <rPr>
        <rFont val="Calibri"/>
        <color theme="1"/>
      </rPr>
      <t xml:space="preserve">in line </t>
    </r>
  </si>
  <si>
    <r>
      <rPr>
        <rFont val="Calibri"/>
        <color rgb="FFFF0000"/>
      </rPr>
      <t>6</t>
    </r>
    <r>
      <rPr>
        <rFont val="Calibri"/>
        <color theme="1"/>
      </rPr>
      <t xml:space="preserve"> problematic and need licensing </t>
    </r>
  </si>
  <si>
    <t xml:space="preserve">~15 data recived from authors ( some are not accurate to figure  ) </t>
  </si>
  <si>
    <r>
      <rPr>
        <rFont val="Calibri"/>
        <color theme="1"/>
      </rPr>
      <t>left :</t>
    </r>
    <r>
      <rPr>
        <rFont val="Calibri"/>
        <b/>
        <color rgb="FFFF0000"/>
      </rPr>
      <t xml:space="preserve"> 9</t>
    </r>
  </si>
  <si>
    <t xml:space="preserve">Licensing: </t>
  </si>
  <si>
    <r>
      <rPr>
        <rFont val="Calibri"/>
        <color rgb="FFFF0000"/>
        <sz val="11.0"/>
      </rPr>
      <t>8</t>
    </r>
    <r>
      <rPr>
        <rFont val="Calibri"/>
        <color rgb="FF000000"/>
        <sz val="11.0"/>
      </rPr>
      <t xml:space="preserve"> NEED LICENSING but have no issuses</t>
    </r>
  </si>
  <si>
    <t>Overview SYR across organisations :</t>
  </si>
  <si>
    <t>Total number of dataset figure from CIESIN (DOI)  :</t>
  </si>
  <si>
    <r>
      <rPr>
        <rFont val="Calibri"/>
        <b val="0"/>
        <color rgb="FFFF0000"/>
      </rPr>
      <t>46</t>
    </r>
    <r>
      <rPr>
        <rFont val="Calibri"/>
        <b/>
        <color rgb="FFFF0000"/>
      </rPr>
      <t xml:space="preserve"> </t>
    </r>
    <r>
      <rPr>
        <rFont val="Calibri"/>
        <b val="0"/>
        <color theme="1"/>
      </rPr>
      <t xml:space="preserve">Datasets can be completed </t>
    </r>
  </si>
  <si>
    <r>
      <rPr>
        <rFont val="Calibri"/>
        <color rgb="FFFF0000"/>
      </rPr>
      <t>6</t>
    </r>
    <r>
      <rPr>
        <rFont val="Calibri"/>
        <color theme="1"/>
      </rPr>
      <t xml:space="preserve"> problemetic with issues to check</t>
    </r>
  </si>
  <si>
    <t xml:space="preserve">Total number of dataset figure (SPM) already in IPCC catalogue (DOI) </t>
  </si>
  <si>
    <r>
      <rPr>
        <rFont val="Calibri"/>
        <b/>
        <color rgb="FFFF0000"/>
      </rPr>
      <t>10</t>
    </r>
    <r>
      <rPr>
        <rFont val="Calibri"/>
        <color theme="1"/>
      </rPr>
      <t xml:space="preserve"> on metadatworks will not change</t>
    </r>
  </si>
  <si>
    <t>spm</t>
  </si>
  <si>
    <t xml:space="preserve">ADD all the doi's </t>
  </si>
  <si>
    <t xml:space="preserve">Total number of  dataset figure in synthesis report based on DOI : </t>
  </si>
  <si>
    <t>52 + 10</t>
  </si>
  <si>
    <t xml:space="preserve">count all DOI ( including spm from metadataworks ) _one doi  is considered one, &lt; so spm and lr from us is one , but spm in metadataworks that we didnt change is a one including an LR is an addtional one even if its the same. </t>
  </si>
  <si>
    <t xml:space="preserve">To group on web : 19 ( Including spm and LR )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</si>
</sst>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
  </numFmts>
  <fonts count="97">
    <font>
      <sz val="11.0"/>
      <color theme="1"/>
      <name val="Calibri"/>
      <scheme val="minor"/>
    </font>
    <font>
      <b/>
      <sz val="11.0"/>
      <color theme="1"/>
      <name val="Calibri"/>
    </font>
    <font>
      <sz val="11.0"/>
      <color theme="1"/>
      <name val="Calibri"/>
    </font>
    <font>
      <b/>
      <color theme="1"/>
      <name val="Calibri"/>
      <scheme val="minor"/>
    </font>
    <font>
      <color theme="1"/>
      <name val="Calibri"/>
      <scheme val="minor"/>
    </font>
    <font>
      <sz val="9.0"/>
      <color theme="1"/>
      <name val="Calibri"/>
    </font>
    <font>
      <b/>
      <sz val="9.0"/>
      <color theme="1"/>
      <name val="Calibri"/>
    </font>
    <font/>
    <font>
      <sz val="9.0"/>
      <color theme="1"/>
      <name val="Calibri"/>
      <scheme val="minor"/>
    </font>
    <font>
      <b/>
      <i/>
      <sz val="9.0"/>
      <color theme="1"/>
      <name val="Calibri"/>
    </font>
    <font>
      <i/>
      <sz val="9.0"/>
      <color theme="1"/>
      <name val="Calibri"/>
    </font>
    <font>
      <b/>
      <sz val="9.0"/>
      <color theme="1"/>
      <name val="Calibri"/>
      <scheme val="minor"/>
    </font>
    <font>
      <b/>
      <sz val="12.0"/>
      <color theme="1"/>
      <name val="Calibri"/>
    </font>
    <font>
      <b/>
      <color theme="1"/>
      <name val="Calibri"/>
    </font>
    <font>
      <sz val="9.0"/>
      <color rgb="FF000000"/>
      <name val="Calibri"/>
    </font>
    <font>
      <u/>
      <sz val="9.0"/>
      <color rgb="FF000000"/>
      <name val="Calibri"/>
    </font>
    <font>
      <u/>
      <sz val="9.0"/>
      <color rgb="FF000000"/>
    </font>
    <font>
      <sz val="9.0"/>
      <color rgb="FF000000"/>
      <name val="Calibri"/>
      <scheme val="minor"/>
    </font>
    <font>
      <b/>
      <sz val="9.0"/>
      <color theme="1"/>
      <name val="Roboto"/>
    </font>
    <font>
      <sz val="9.0"/>
      <color rgb="FF434343"/>
      <name val="Calibri"/>
    </font>
    <font>
      <u/>
      <sz val="9.0"/>
      <color rgb="FF434343"/>
      <name val="Calibri"/>
    </font>
    <font>
      <sz val="9.0"/>
      <color rgb="FF212529"/>
      <name val="Calibri"/>
    </font>
    <font>
      <sz val="9.0"/>
      <color rgb="FF434343"/>
      <name val="Calibri"/>
      <scheme val="minor"/>
    </font>
    <font>
      <u/>
      <sz val="9.0"/>
      <color rgb="FF434343"/>
      <name val="Calibri"/>
    </font>
    <font>
      <u/>
      <sz val="9.0"/>
      <color rgb="FF434343"/>
      <name val="Calibri"/>
    </font>
    <font>
      <u/>
      <sz val="9.0"/>
      <color rgb="FF434343"/>
      <name val="Calibri"/>
    </font>
    <font>
      <u/>
      <sz val="9.0"/>
      <color rgb="FF0000FF"/>
      <name val="Calibri"/>
    </font>
    <font>
      <u/>
      <sz val="9.0"/>
      <color rgb="FF0000FF"/>
      <name val="Calibri"/>
    </font>
    <font>
      <u/>
      <sz val="9.0"/>
      <color rgb="FF434343"/>
      <name val="Calibri"/>
    </font>
    <font>
      <u/>
      <sz val="9.0"/>
      <color rgb="FF0000FF"/>
      <name val="Calibri"/>
    </font>
    <font>
      <b/>
      <sz val="9.0"/>
      <color rgb="FFFFFFFF"/>
      <name val="Roboto"/>
    </font>
    <font>
      <u/>
      <sz val="9.0"/>
      <color theme="1"/>
      <name val="Calibri"/>
    </font>
    <font>
      <u/>
      <sz val="9.0"/>
      <color rgb="FF000000"/>
      <name val="Calibri"/>
    </font>
    <font>
      <sz val="9.0"/>
      <color rgb="FF252525"/>
      <name val="Calibri"/>
    </font>
    <font>
      <u/>
      <sz val="9.0"/>
      <color rgb="FF000000"/>
      <name val="Calibri"/>
    </font>
    <font>
      <u/>
      <sz val="9.0"/>
      <color theme="1"/>
      <name val="Calibri"/>
    </font>
    <font>
      <sz val="9.0"/>
      <color theme="1"/>
      <name val="Roboto"/>
    </font>
    <font>
      <color rgb="FF000000"/>
      <name val="Calibri"/>
      <scheme val="minor"/>
    </font>
    <font>
      <u/>
      <sz val="9.0"/>
      <color theme="1"/>
      <name val="Calibri"/>
    </font>
    <font>
      <u/>
      <sz val="9.0"/>
      <color theme="1"/>
      <name val="Calibri"/>
    </font>
    <font>
      <u/>
      <sz val="9.0"/>
      <color rgb="FF000000"/>
      <name val="Calibri"/>
    </font>
    <font>
      <u/>
      <sz val="9.0"/>
      <color theme="1"/>
      <name val="Calibri"/>
    </font>
    <font>
      <u/>
      <sz val="9.0"/>
      <color rgb="FF000000"/>
      <name val="Calibri"/>
    </font>
    <font>
      <u/>
      <sz val="9.0"/>
      <color theme="1"/>
      <name val="Calibri"/>
    </font>
    <font>
      <sz val="9.0"/>
      <color rgb="FFB10202"/>
      <name val="Calibri"/>
    </font>
    <font>
      <u/>
      <sz val="9.0"/>
      <color theme="1"/>
      <name val="Calibri"/>
    </font>
    <font>
      <b/>
      <sz val="11.0"/>
      <color rgb="FF000000"/>
      <name val="Arial"/>
    </font>
    <font>
      <b/>
      <sz val="11.0"/>
      <color theme="1"/>
      <name val="Arial"/>
    </font>
    <font>
      <sz val="11.0"/>
      <color rgb="FF000000"/>
      <name val="Arial"/>
    </font>
    <font>
      <u/>
      <sz val="11.0"/>
      <color rgb="FF0056B3"/>
      <name val="Arial"/>
    </font>
    <font>
      <u/>
      <sz val="11.0"/>
      <color rgb="FF0563C1"/>
      <name val="Arial"/>
    </font>
    <font>
      <b/>
      <sz val="11.0"/>
      <color rgb="FF6AA84F"/>
      <name val="Calibri"/>
    </font>
    <font>
      <color rgb="FF000000"/>
      <name val="Arial"/>
    </font>
    <font>
      <u/>
      <sz val="11.0"/>
      <color rgb="FF0056B3"/>
      <name val="Arial"/>
    </font>
    <font>
      <u/>
      <sz val="11.0"/>
      <color rgb="FF0000FF"/>
      <name val="Arial"/>
    </font>
    <font>
      <color rgb="FF6AA84F"/>
      <name val="Calibri"/>
    </font>
    <font>
      <color theme="9"/>
      <name val="Calibri"/>
    </font>
    <font>
      <color rgb="FF434343"/>
      <name val="Calibri"/>
    </font>
    <font>
      <sz val="11.0"/>
      <color rgb="FF434343"/>
      <name val="Calibri"/>
    </font>
    <font>
      <sz val="11.0"/>
      <color rgb="FF6AA84F"/>
      <name val="Calibri"/>
    </font>
    <font>
      <sz val="11.0"/>
      <color rgb="FF000000"/>
      <name val="Calibri"/>
    </font>
    <font>
      <u/>
      <sz val="11.0"/>
      <color rgb="FF0056B3"/>
      <name val="&quot;Aptos Narrow&quot;"/>
    </font>
    <font>
      <u/>
      <sz val="12.0"/>
      <color rgb="FF0056B3"/>
      <name val="Arial"/>
    </font>
    <font>
      <sz val="11.0"/>
      <color theme="9"/>
      <name val="Calibri"/>
    </font>
    <font>
      <u/>
      <sz val="12.0"/>
      <color rgb="FF0056B3"/>
      <name val="Arial"/>
    </font>
    <font>
      <color theme="1"/>
      <name val="Arial"/>
    </font>
    <font>
      <u/>
      <sz val="11.0"/>
      <color rgb="FF70AD47"/>
      <name val="Calibri"/>
    </font>
    <font>
      <u/>
      <sz val="11.0"/>
      <color rgb="FF70AD47"/>
      <name val="Arial"/>
    </font>
    <font>
      <color theme="1"/>
      <name val="Calibri"/>
    </font>
    <font>
      <u/>
      <sz val="11.0"/>
      <color rgb="FF70AD47"/>
      <name val="Arial"/>
    </font>
    <font>
      <u/>
      <color rgb="FF0000FF"/>
    </font>
    <font>
      <u/>
      <color rgb="FF6AA84F"/>
    </font>
    <font>
      <u/>
      <sz val="11.0"/>
      <color rgb="FF70AD47"/>
      <name val="Calibri"/>
    </font>
    <font>
      <u/>
      <color rgb="FF70AD47"/>
    </font>
    <font>
      <u/>
      <sz val="11.0"/>
      <color rgb="FF70AD47"/>
      <name val="Calibri"/>
    </font>
    <font>
      <u/>
      <sz val="11.0"/>
      <color rgb="FF6AA84F"/>
      <name val="Calibri"/>
    </font>
    <font>
      <u/>
      <sz val="11.0"/>
      <color rgb="FF0000FF"/>
      <name val="Calibri"/>
    </font>
    <font>
      <b/>
      <sz val="11.0"/>
      <color theme="9"/>
      <name val="Calibri"/>
    </font>
    <font>
      <sz val="11.0"/>
      <color rgb="FF70AD47"/>
      <name val="Calibri"/>
    </font>
    <font>
      <u/>
      <sz val="11.0"/>
      <color rgb="FF70AD47"/>
      <name val="Arial"/>
    </font>
    <font>
      <color rgb="FF7F6000"/>
      <name val="Calibri"/>
    </font>
    <font>
      <b/>
      <color rgb="FF000000"/>
      <name val="Calibri"/>
    </font>
    <font>
      <color rgb="FF0000FF"/>
      <name val="Calibri"/>
    </font>
    <font>
      <b/>
      <sz val="11.0"/>
      <color rgb="FF0000FF"/>
      <name val="Calibri"/>
    </font>
    <font>
      <sz val="11.0"/>
      <color rgb="FF0000FF"/>
      <name val="Calibri"/>
    </font>
    <font>
      <u/>
      <sz val="11.0"/>
      <color rgb="FF0563C1"/>
      <name val="Calibri"/>
    </font>
    <font>
      <sz val="11.0"/>
      <color rgb="FF212529"/>
      <name val="Calibri"/>
    </font>
    <font>
      <u/>
      <sz val="11.0"/>
      <color theme="10"/>
      <name val="Calibri"/>
    </font>
    <font>
      <u/>
      <sz val="11.0"/>
      <color rgb="FF0563C1"/>
      <name val="Calibri"/>
    </font>
    <font>
      <b/>
      <u/>
      <sz val="11.0"/>
      <color rgb="FF0563C1"/>
      <name val="Calibri"/>
    </font>
    <font>
      <b/>
      <u/>
      <sz val="11.0"/>
      <color rgb="FF000000"/>
      <name val="Calibri"/>
    </font>
    <font>
      <b/>
      <sz val="11.0"/>
      <color rgb="FFFF0000"/>
      <name val="Calibri"/>
    </font>
    <font>
      <b/>
      <u/>
      <color rgb="FF0000FF"/>
    </font>
    <font>
      <u/>
      <color rgb="FF0000FF"/>
    </font>
    <font>
      <color rgb="FF000000"/>
      <name val="Calibri"/>
    </font>
    <font>
      <color rgb="FFFF0000"/>
      <name val="Calibri"/>
    </font>
    <font>
      <b/>
      <color rgb="FFFF0000"/>
      <name val="Calibri"/>
    </font>
  </fonts>
  <fills count="33">
    <fill>
      <patternFill patternType="none"/>
    </fill>
    <fill>
      <patternFill patternType="lightGray"/>
    </fill>
    <fill>
      <patternFill patternType="solid">
        <fgColor rgb="FFEFEFEF"/>
        <bgColor rgb="FFEFEFEF"/>
      </patternFill>
    </fill>
    <fill>
      <patternFill patternType="solid">
        <fgColor rgb="FF93C47D"/>
        <bgColor rgb="FF93C47D"/>
      </patternFill>
    </fill>
    <fill>
      <patternFill patternType="solid">
        <fgColor rgb="FFF9CB9C"/>
        <bgColor rgb="FFF9CB9C"/>
      </patternFill>
    </fill>
    <fill>
      <patternFill patternType="solid">
        <fgColor rgb="FF9FC5E8"/>
        <bgColor rgb="FF9FC5E8"/>
      </patternFill>
    </fill>
    <fill>
      <patternFill patternType="solid">
        <fgColor rgb="FFB4A7D6"/>
        <bgColor rgb="FFB4A7D6"/>
      </patternFill>
    </fill>
    <fill>
      <patternFill patternType="solid">
        <fgColor rgb="FFC27BA0"/>
        <bgColor rgb="FFC27BA0"/>
      </patternFill>
    </fill>
    <fill>
      <patternFill patternType="solid">
        <fgColor rgb="FF3C78D8"/>
        <bgColor rgb="FF3C78D8"/>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A4C2F4"/>
        <bgColor rgb="FFA4C2F4"/>
      </patternFill>
    </fill>
    <fill>
      <patternFill patternType="solid">
        <fgColor rgb="FFF3F3F3"/>
        <bgColor rgb="FFF3F3F3"/>
      </patternFill>
    </fill>
    <fill>
      <patternFill patternType="solid">
        <fgColor rgb="FFFFFFFF"/>
        <bgColor rgb="FFFFFFFF"/>
      </patternFill>
    </fill>
    <fill>
      <patternFill patternType="solid">
        <fgColor rgb="FFF8F9FA"/>
        <bgColor rgb="FFF8F9FA"/>
      </patternFill>
    </fill>
    <fill>
      <patternFill patternType="solid">
        <fgColor rgb="FFF4CCCC"/>
        <bgColor rgb="FFF4CCCC"/>
      </patternFill>
    </fill>
    <fill>
      <patternFill patternType="solid">
        <fgColor rgb="FFFFFF00"/>
        <bgColor rgb="FFFFFF00"/>
      </patternFill>
    </fill>
    <fill>
      <patternFill patternType="solid">
        <fgColor rgb="FFEA9999"/>
        <bgColor rgb="FFEA9999"/>
      </patternFill>
    </fill>
    <fill>
      <patternFill patternType="solid">
        <fgColor rgb="FF356854"/>
        <bgColor rgb="FF356854"/>
      </patternFill>
    </fill>
    <fill>
      <patternFill patternType="solid">
        <fgColor rgb="FFF8F8F8"/>
        <bgColor rgb="FFF8F8F8"/>
      </patternFill>
    </fill>
    <fill>
      <patternFill patternType="solid">
        <fgColor rgb="FFFFF2CC"/>
        <bgColor rgb="FFFFF2CC"/>
      </patternFill>
    </fill>
    <fill>
      <patternFill patternType="solid">
        <fgColor rgb="FFF6F8F9"/>
        <bgColor rgb="FFF6F8F9"/>
      </patternFill>
    </fill>
    <fill>
      <patternFill patternType="solid">
        <fgColor rgb="FFF4F5FA"/>
        <bgColor rgb="FFF4F5FA"/>
      </patternFill>
    </fill>
    <fill>
      <patternFill patternType="solid">
        <fgColor rgb="FFF6F7FB"/>
        <bgColor rgb="FFF6F7FB"/>
      </patternFill>
    </fill>
    <fill>
      <patternFill patternType="solid">
        <fgColor rgb="FFCCCCCC"/>
        <bgColor rgb="FFCCCCCC"/>
      </patternFill>
    </fill>
    <fill>
      <patternFill patternType="solid">
        <fgColor rgb="FFB7B7B7"/>
        <bgColor rgb="FFB7B7B7"/>
      </patternFill>
    </fill>
    <fill>
      <patternFill patternType="solid">
        <fgColor rgb="FF6AA84F"/>
        <bgColor rgb="FF6AA84F"/>
      </patternFill>
    </fill>
    <fill>
      <patternFill patternType="solid">
        <fgColor rgb="FFFFD966"/>
        <bgColor rgb="FFFFD966"/>
      </patternFill>
    </fill>
    <fill>
      <patternFill patternType="solid">
        <fgColor theme="7"/>
        <bgColor theme="7"/>
      </patternFill>
    </fill>
    <fill>
      <patternFill patternType="solid">
        <fgColor rgb="FFFF0000"/>
        <bgColor rgb="FFFF0000"/>
      </patternFill>
    </fill>
  </fills>
  <borders count="48">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FFFFF"/>
      </bottom>
    </border>
    <border>
      <left style="thin">
        <color rgb="FFFFFFFF"/>
      </left>
      <right style="thin">
        <color rgb="FFFFFFFF"/>
      </right>
      <top style="thin">
        <color rgb="FFFFFFFF"/>
      </top>
      <bottom style="thin">
        <color rgb="FFF4CCCC"/>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8F9FA"/>
      </left>
      <right style="thin">
        <color rgb="FFF8F9FA"/>
      </right>
      <top style="thin">
        <color rgb="FFF8F9FA"/>
      </top>
      <bottom style="thin">
        <color rgb="FFF6F8F9"/>
      </bottom>
    </border>
    <border>
      <left style="thin">
        <color rgb="FFFFFFFF"/>
      </left>
      <right style="thin">
        <color rgb="FFFFFFFF"/>
      </right>
      <top style="thin">
        <color rgb="FFFFFFFF"/>
      </top>
      <bottom style="thin">
        <color rgb="FFF6F8F9"/>
      </bottom>
    </border>
    <border>
      <left style="thin">
        <color rgb="FFF6F8F9"/>
      </left>
      <right style="thin">
        <color rgb="FF284E3F"/>
      </right>
      <top style="thin">
        <color rgb="FFF6F8F9"/>
      </top>
      <bottom style="thin">
        <color rgb="FFF6F8F9"/>
      </bottom>
    </border>
    <border>
      <left style="thin">
        <color rgb="FFF4CCCC"/>
      </left>
      <right style="thin">
        <color rgb="FFF4CCCC"/>
      </right>
      <top style="thin">
        <color rgb="FFF4CCCC"/>
      </top>
      <bottom style="thin">
        <color rgb="FFF4CCCC"/>
      </bottom>
    </border>
    <border>
      <left style="thin">
        <color rgb="FFF6F8F9"/>
      </left>
      <right style="thin">
        <color rgb="FFF6F8F9"/>
      </right>
      <top style="thin">
        <color rgb="FFF6F8F9"/>
      </top>
      <bottom style="thin">
        <color rgb="FF284E3F"/>
      </bottom>
    </border>
    <border>
      <left style="thin">
        <color rgb="FFF8F9FA"/>
      </left>
      <right style="thin">
        <color rgb="FFF8F9FA"/>
      </right>
      <top style="thin">
        <color rgb="FFF8F9FA"/>
      </top>
      <bottom style="thin">
        <color rgb="FF284E3F"/>
      </bottom>
    </border>
    <border>
      <left style="thin">
        <color rgb="FFFFFFFF"/>
      </left>
      <right style="thin">
        <color rgb="FFFFFFFF"/>
      </right>
      <top style="thin">
        <color rgb="FFFFFFFF"/>
      </top>
      <bottom style="thin">
        <color rgb="FF284E3F"/>
      </bottom>
    </border>
    <border>
      <left style="thin">
        <color rgb="FFF4CCCC"/>
      </left>
      <right style="thin">
        <color rgb="FFF4CCCC"/>
      </right>
      <top style="thin">
        <color rgb="FFF4CCCC"/>
      </top>
      <bottom style="thin">
        <color rgb="FF284E3F"/>
      </bottom>
    </border>
    <border>
      <left style="thin">
        <color rgb="FFF6F8F9"/>
      </left>
      <right style="thin">
        <color rgb="FF284E3F"/>
      </right>
      <top style="thin">
        <color rgb="FFF6F8F9"/>
      </top>
      <bottom style="thin">
        <color rgb="FF284E3F"/>
      </bottom>
    </border>
    <border>
      <left style="thin">
        <color rgb="FFF8F9FA"/>
      </left>
      <right style="thin">
        <color rgb="FFF8F9FA"/>
      </right>
      <top style="thin">
        <color rgb="FFF8F9FA"/>
      </top>
      <bottom style="thin">
        <color rgb="FFF8F9FA"/>
      </bottom>
    </border>
    <border>
      <left style="thin">
        <color rgb="FFF8F8F8"/>
      </left>
      <right style="thin">
        <color rgb="FFF8F8F8"/>
      </right>
      <top style="thin">
        <color rgb="FFF8F8F8"/>
      </top>
      <bottom style="thin">
        <color rgb="FFF8F8F8"/>
      </bottom>
    </border>
    <border>
      <left style="thin">
        <color rgb="FFFFFF00"/>
      </left>
      <right style="thin">
        <color rgb="FFFFFF00"/>
      </right>
      <top style="thin">
        <color rgb="FFFFFF00"/>
      </top>
      <bottom style="thin">
        <color rgb="FFFFFF00"/>
      </bottom>
    </border>
    <border>
      <left style="thin">
        <color rgb="FFF8F9FA"/>
      </left>
      <right style="thin">
        <color rgb="FFF6F8F9"/>
      </right>
      <top style="thin">
        <color rgb="FFF8F9FA"/>
      </top>
      <bottom style="thin">
        <color rgb="FFF8F9FA"/>
      </bottom>
    </border>
    <border>
      <left style="thin">
        <color rgb="FFF8F9FA"/>
      </left>
      <right style="thin">
        <color rgb="FFFFFFFF"/>
      </right>
      <top style="thin">
        <color rgb="FFF8F9FA"/>
      </top>
      <bottom style="thin">
        <color rgb="FFF8F9FA"/>
      </bottom>
    </border>
    <border>
      <left style="thin">
        <color rgb="FFFFFFFF"/>
      </left>
      <right style="thin">
        <color rgb="FFF6F8F9"/>
      </right>
      <top style="thin">
        <color rgb="FFFFFFFF"/>
      </top>
      <bottom style="thin">
        <color rgb="FFFFFFFF"/>
      </bottom>
    </border>
    <border>
      <left style="thin">
        <color rgb="FF284E3F"/>
      </left>
      <right style="thin">
        <color rgb="FFFFFFFF"/>
      </right>
      <top style="thin">
        <color rgb="FFFFFFFF"/>
      </top>
      <bottom style="thin">
        <color rgb="FFF6F8F9"/>
      </bottom>
    </border>
    <border>
      <left style="thin">
        <color rgb="FFF8F9FA"/>
      </left>
      <right style="thin">
        <color rgb="FFF8F9FA"/>
      </right>
      <top style="thin">
        <color rgb="FFF8F9FA"/>
      </top>
      <bottom style="thin">
        <color rgb="FFF4CCCC"/>
      </bottom>
    </border>
    <border>
      <left style="thin">
        <color rgb="FFF8F9FA"/>
      </left>
      <right style="thin">
        <color rgb="FFF6F8F9"/>
      </right>
      <top style="thin">
        <color rgb="FFF8F9FA"/>
      </top>
      <bottom style="thin">
        <color rgb="FFF6F8F9"/>
      </bottom>
    </border>
    <border>
      <left style="thin">
        <color rgb="FFFFF2CC"/>
      </left>
      <right style="thin">
        <color rgb="FFFFF2CC"/>
      </right>
      <top style="thin">
        <color rgb="FFFFF2CC"/>
      </top>
      <bottom style="thin">
        <color rgb="FFFFF2CC"/>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000000"/>
      </bottom>
    </border>
    <border>
      <left style="thin">
        <color rgb="FFF4F5FA"/>
      </left>
      <right style="thin">
        <color rgb="FFF4F5FA"/>
      </right>
      <top style="thin">
        <color rgb="FFF4F5FA"/>
      </top>
      <bottom style="thin">
        <color rgb="FFF4F5FA"/>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6F8F9"/>
      </right>
      <top style="thin">
        <color rgb="FFFFFFFF"/>
      </top>
      <bottom style="thin">
        <color rgb="FFF6F8F9"/>
      </bottom>
    </border>
    <border>
      <left style="thin">
        <color rgb="FFFFFFFF"/>
      </left>
      <right style="thin">
        <color rgb="FFF6F8F9"/>
      </right>
      <top style="thin">
        <color rgb="FFFFFFFF"/>
      </top>
      <bottom style="thin">
        <color rgb="FF284E3F"/>
      </bottom>
    </border>
  </borders>
  <cellStyleXfs count="1">
    <xf borderId="0" fillId="0" fontId="0" numFmtId="0" applyAlignment="1" applyFont="1"/>
  </cellStyleXfs>
  <cellXfs count="35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vertical="bottom"/>
    </xf>
    <xf borderId="0" fillId="0" fontId="4" numFmtId="0" xfId="0" applyAlignment="1" applyFont="1">
      <alignment readingOrder="0"/>
    </xf>
    <xf borderId="0" fillId="0" fontId="5" numFmtId="0" xfId="0" applyFont="1"/>
    <xf borderId="0" fillId="2" fontId="5" numFmtId="0" xfId="0" applyFill="1" applyFont="1"/>
    <xf borderId="1" fillId="3" fontId="6" numFmtId="0" xfId="0" applyAlignment="1" applyBorder="1" applyFill="1" applyFont="1">
      <alignment horizontal="center" shrinkToFit="0" wrapText="1"/>
    </xf>
    <xf borderId="1" fillId="4" fontId="6" numFmtId="0" xfId="0" applyAlignment="1" applyBorder="1" applyFill="1" applyFont="1">
      <alignment horizontal="center" shrinkToFit="0" wrapText="1"/>
    </xf>
    <xf borderId="2" fillId="0" fontId="7" numFmtId="0" xfId="0" applyBorder="1" applyFont="1"/>
    <xf borderId="0" fillId="5" fontId="6" numFmtId="0" xfId="0" applyAlignment="1" applyFill="1" applyFont="1">
      <alignment horizontal="center" readingOrder="0" shrinkToFit="0" wrapText="1"/>
    </xf>
    <xf borderId="1" fillId="6" fontId="6" numFmtId="0" xfId="0" applyAlignment="1" applyBorder="1" applyFill="1" applyFont="1">
      <alignment horizontal="center" shrinkToFit="0" wrapText="1"/>
    </xf>
    <xf borderId="1" fillId="7" fontId="6" numFmtId="0" xfId="0" applyAlignment="1" applyBorder="1" applyFill="1" applyFont="1">
      <alignment horizontal="center" shrinkToFit="0" wrapText="1"/>
    </xf>
    <xf borderId="0" fillId="8" fontId="6" numFmtId="0" xfId="0" applyAlignment="1" applyFill="1" applyFont="1">
      <alignment horizontal="center" readingOrder="0"/>
    </xf>
    <xf borderId="0" fillId="0" fontId="8" numFmtId="0" xfId="0" applyFont="1"/>
    <xf borderId="3" fillId="2" fontId="6" numFmtId="0" xfId="0" applyBorder="1" applyFont="1"/>
    <xf borderId="4" fillId="9" fontId="6" numFmtId="0" xfId="0" applyAlignment="1" applyBorder="1" applyFill="1" applyFont="1">
      <alignment horizontal="center" readingOrder="0" shrinkToFit="0" wrapText="1"/>
    </xf>
    <xf borderId="3" fillId="9" fontId="6" numFmtId="0" xfId="0" applyAlignment="1" applyBorder="1" applyFont="1">
      <alignment horizontal="center" readingOrder="0" shrinkToFit="0" wrapText="1"/>
    </xf>
    <xf borderId="3" fillId="9" fontId="9" numFmtId="0" xfId="0" applyAlignment="1" applyBorder="1" applyFont="1">
      <alignment horizontal="center" readingOrder="0" shrinkToFit="0" wrapText="1"/>
    </xf>
    <xf borderId="4" fillId="10" fontId="6" numFmtId="0" xfId="0" applyAlignment="1" applyBorder="1" applyFill="1" applyFont="1">
      <alignment horizontal="center" shrinkToFit="0" wrapText="1"/>
    </xf>
    <xf borderId="3" fillId="10" fontId="6" numFmtId="0" xfId="0" applyAlignment="1" applyBorder="1" applyFont="1">
      <alignment horizontal="center" shrinkToFit="0" wrapText="1"/>
    </xf>
    <xf borderId="3" fillId="10" fontId="6" numFmtId="0" xfId="0" applyAlignment="1" applyBorder="1" applyFont="1">
      <alignment horizontal="center" readingOrder="0" shrinkToFit="0" wrapText="1"/>
    </xf>
    <xf borderId="5" fillId="10" fontId="9" numFmtId="0" xfId="0" applyAlignment="1" applyBorder="1" applyFont="1">
      <alignment horizontal="center" readingOrder="0" shrinkToFit="0" vertical="center" wrapText="1"/>
    </xf>
    <xf borderId="3" fillId="11" fontId="6" numFmtId="0" xfId="0" applyAlignment="1" applyBorder="1" applyFill="1" applyFont="1">
      <alignment horizontal="center" shrinkToFit="0" wrapText="1"/>
    </xf>
    <xf borderId="5" fillId="11" fontId="9" numFmtId="0" xfId="0" applyAlignment="1" applyBorder="1" applyFont="1">
      <alignment horizontal="center" shrinkToFit="0" wrapText="1"/>
    </xf>
    <xf borderId="3" fillId="12" fontId="9" numFmtId="0" xfId="0" applyAlignment="1" applyBorder="1" applyFill="1" applyFont="1">
      <alignment horizontal="center" readingOrder="0" shrinkToFit="0" wrapText="1"/>
    </xf>
    <xf borderId="5" fillId="12" fontId="9" numFmtId="0" xfId="0" applyAlignment="1" applyBorder="1" applyFont="1">
      <alignment horizontal="center" readingOrder="0" shrinkToFit="0" wrapText="1"/>
    </xf>
    <xf borderId="3" fillId="13" fontId="9" numFmtId="0" xfId="0" applyAlignment="1" applyBorder="1" applyFill="1" applyFont="1">
      <alignment horizontal="center" readingOrder="0" shrinkToFit="0" wrapText="1"/>
    </xf>
    <xf borderId="5" fillId="13" fontId="9" numFmtId="0" xfId="0" applyAlignment="1" applyBorder="1" applyFont="1">
      <alignment horizontal="center" readingOrder="0" shrinkToFit="0" wrapText="1"/>
    </xf>
    <xf borderId="3" fillId="14" fontId="9" numFmtId="0" xfId="0" applyAlignment="1" applyBorder="1" applyFill="1" applyFont="1">
      <alignment horizontal="center" readingOrder="0" shrinkToFit="0" wrapText="1"/>
    </xf>
    <xf borderId="3" fillId="14" fontId="9" numFmtId="0" xfId="0" applyAlignment="1" applyBorder="1" applyFont="1">
      <alignment horizontal="center" shrinkToFit="0" vertical="center" wrapText="1"/>
    </xf>
    <xf borderId="0" fillId="0" fontId="2" numFmtId="0" xfId="0" applyFont="1"/>
    <xf borderId="1" fillId="0" fontId="5" numFmtId="0" xfId="0" applyAlignment="1" applyBorder="1" applyFont="1">
      <alignment horizontal="center" shrinkToFit="0" wrapText="1"/>
    </xf>
    <xf borderId="0" fillId="0" fontId="5" numFmtId="0" xfId="0" applyAlignment="1" applyFont="1">
      <alignment horizontal="center" shrinkToFit="0" wrapText="1"/>
    </xf>
    <xf borderId="0" fillId="0" fontId="8" numFmtId="0" xfId="0" applyAlignment="1" applyFont="1">
      <alignment horizontal="center" readingOrder="0"/>
    </xf>
    <xf borderId="0" fillId="2" fontId="5" numFmtId="0" xfId="0" applyAlignment="1" applyFont="1">
      <alignment horizontal="center" shrinkToFit="0" wrapText="1"/>
    </xf>
    <xf borderId="2" fillId="2" fontId="10" numFmtId="0" xfId="0" applyAlignment="1" applyBorder="1" applyFont="1">
      <alignment horizontal="center" shrinkToFit="0" wrapText="1"/>
    </xf>
    <xf borderId="0" fillId="0" fontId="5" numFmtId="164" xfId="0" applyAlignment="1" applyFont="1" applyNumberFormat="1">
      <alignment horizontal="center" shrinkToFit="0" wrapText="1"/>
    </xf>
    <xf borderId="2" fillId="15" fontId="5" numFmtId="9" xfId="0" applyAlignment="1" applyBorder="1" applyFill="1" applyFont="1" applyNumberFormat="1">
      <alignment horizontal="center" shrinkToFit="0" wrapText="1"/>
    </xf>
    <xf borderId="0" fillId="16" fontId="10" numFmtId="0" xfId="0" applyAlignment="1" applyFill="1" applyFont="1">
      <alignment horizontal="center" shrinkToFit="0" wrapText="1"/>
    </xf>
    <xf borderId="0" fillId="16" fontId="10" numFmtId="164" xfId="0" applyAlignment="1" applyFont="1" applyNumberFormat="1">
      <alignment horizontal="center" shrinkToFit="0" wrapText="1"/>
    </xf>
    <xf borderId="2" fillId="15" fontId="10" numFmtId="164" xfId="0" applyAlignment="1" applyBorder="1" applyFont="1" applyNumberFormat="1">
      <alignment horizontal="center" shrinkToFit="0" wrapText="1"/>
    </xf>
    <xf borderId="0" fillId="16" fontId="10" numFmtId="3" xfId="0" applyAlignment="1" applyFont="1" applyNumberFormat="1">
      <alignment horizontal="center" shrinkToFit="0" wrapText="1"/>
    </xf>
    <xf borderId="0" fillId="0" fontId="8" numFmtId="3" xfId="0" applyAlignment="1" applyFont="1" applyNumberFormat="1">
      <alignment horizontal="center"/>
    </xf>
    <xf borderId="0" fillId="0" fontId="5" numFmtId="3" xfId="0" applyAlignment="1" applyFont="1" applyNumberFormat="1">
      <alignment horizontal="center"/>
    </xf>
    <xf borderId="0" fillId="2" fontId="5" numFmtId="164" xfId="0" applyAlignment="1" applyFont="1" applyNumberFormat="1">
      <alignment horizontal="center"/>
    </xf>
    <xf borderId="1" fillId="0" fontId="5" numFmtId="0" xfId="0" applyAlignment="1" applyBorder="1" applyFont="1">
      <alignment horizontal="center" readingOrder="0" shrinkToFit="0" wrapText="1"/>
    </xf>
    <xf borderId="0" fillId="0" fontId="5" numFmtId="0" xfId="0" applyAlignment="1" applyFont="1">
      <alignment horizontal="center" readingOrder="0" shrinkToFit="0" wrapText="1"/>
    </xf>
    <xf borderId="0" fillId="16" fontId="10" numFmtId="3" xfId="0" applyAlignment="1" applyFont="1" applyNumberFormat="1">
      <alignment horizontal="center" readingOrder="0" shrinkToFit="0" wrapText="1"/>
    </xf>
    <xf borderId="5" fillId="2" fontId="5" numFmtId="0" xfId="0" applyAlignment="1" applyBorder="1" applyFont="1">
      <alignment readingOrder="0"/>
    </xf>
    <xf borderId="3" fillId="0" fontId="5" numFmtId="0" xfId="0" applyAlignment="1" applyBorder="1" applyFont="1">
      <alignment horizontal="center" shrinkToFit="0" wrapText="1"/>
    </xf>
    <xf borderId="3" fillId="0" fontId="8" numFmtId="0" xfId="0" applyAlignment="1" applyBorder="1" applyFont="1">
      <alignment horizontal="center" readingOrder="0"/>
    </xf>
    <xf borderId="5" fillId="2" fontId="5" numFmtId="0" xfId="0" applyAlignment="1" applyBorder="1" applyFont="1">
      <alignment horizontal="center" shrinkToFit="0" wrapText="1"/>
    </xf>
    <xf borderId="4" fillId="0" fontId="5" numFmtId="0" xfId="0" applyAlignment="1" applyBorder="1" applyFont="1">
      <alignment horizontal="center" shrinkToFit="0" wrapText="1"/>
    </xf>
    <xf borderId="3" fillId="2" fontId="5" numFmtId="0" xfId="0" applyAlignment="1" applyBorder="1" applyFont="1">
      <alignment horizontal="center" shrinkToFit="0" wrapText="1"/>
    </xf>
    <xf borderId="5" fillId="2" fontId="10" numFmtId="0" xfId="0" applyAlignment="1" applyBorder="1" applyFont="1">
      <alignment horizontal="center" shrinkToFit="0" wrapText="1"/>
    </xf>
    <xf borderId="3" fillId="0" fontId="5" numFmtId="164" xfId="0" applyAlignment="1" applyBorder="1" applyFont="1" applyNumberFormat="1">
      <alignment horizontal="center" shrinkToFit="0" wrapText="1"/>
    </xf>
    <xf borderId="5" fillId="15" fontId="5" numFmtId="9" xfId="0" applyAlignment="1" applyBorder="1" applyFont="1" applyNumberFormat="1">
      <alignment horizontal="center" shrinkToFit="0" wrapText="1"/>
    </xf>
    <xf borderId="3" fillId="16" fontId="10" numFmtId="0" xfId="0" applyAlignment="1" applyBorder="1" applyFont="1">
      <alignment horizontal="center" readingOrder="0" shrinkToFit="0" wrapText="1"/>
    </xf>
    <xf borderId="3" fillId="16" fontId="10" numFmtId="0" xfId="0" applyAlignment="1" applyBorder="1" applyFont="1">
      <alignment horizontal="center" shrinkToFit="0" wrapText="1"/>
    </xf>
    <xf borderId="3" fillId="16" fontId="10" numFmtId="164" xfId="0" applyAlignment="1" applyBorder="1" applyFont="1" applyNumberFormat="1">
      <alignment horizontal="center" shrinkToFit="0" wrapText="1"/>
    </xf>
    <xf borderId="5" fillId="15" fontId="10" numFmtId="164" xfId="0" applyAlignment="1" applyBorder="1" applyFont="1" applyNumberFormat="1">
      <alignment horizontal="center" shrinkToFit="0" wrapText="1"/>
    </xf>
    <xf borderId="3" fillId="16" fontId="10" numFmtId="3" xfId="0" applyAlignment="1" applyBorder="1" applyFont="1" applyNumberFormat="1">
      <alignment horizontal="center" shrinkToFit="0" wrapText="1"/>
    </xf>
    <xf borderId="0" fillId="2" fontId="9" numFmtId="0" xfId="0" applyAlignment="1" applyFont="1">
      <alignment readingOrder="0"/>
    </xf>
    <xf borderId="1" fillId="0" fontId="9" numFmtId="0" xfId="0" applyAlignment="1" applyBorder="1" applyFont="1">
      <alignment horizontal="center" shrinkToFit="0" wrapText="1"/>
    </xf>
    <xf borderId="0" fillId="0" fontId="9" numFmtId="0" xfId="0" applyAlignment="1" applyFont="1">
      <alignment horizontal="center" shrinkToFit="0" wrapText="1"/>
    </xf>
    <xf borderId="0" fillId="0" fontId="11" numFmtId="0" xfId="0" applyAlignment="1" applyFont="1">
      <alignment horizontal="center" readingOrder="0"/>
    </xf>
    <xf borderId="2" fillId="2" fontId="9" numFmtId="0" xfId="0" applyAlignment="1" applyBorder="1" applyFont="1">
      <alignment horizontal="center" shrinkToFit="0" wrapText="1"/>
    </xf>
    <xf borderId="6" fillId="0" fontId="5" numFmtId="3" xfId="0" applyAlignment="1" applyBorder="1" applyFont="1" applyNumberFormat="1">
      <alignment horizontal="center"/>
    </xf>
    <xf borderId="6" fillId="2" fontId="6" numFmtId="164" xfId="0" applyAlignment="1" applyBorder="1" applyFont="1" applyNumberFormat="1">
      <alignment horizontal="center"/>
    </xf>
    <xf borderId="0" fillId="0" fontId="3" numFmtId="0" xfId="0" applyAlignment="1" applyFont="1">
      <alignment horizontal="center" readingOrder="0"/>
    </xf>
    <xf borderId="0" fillId="0" fontId="2" numFmtId="164" xfId="0" applyAlignment="1" applyFont="1" applyNumberFormat="1">
      <alignment vertical="bottom"/>
    </xf>
    <xf borderId="0" fillId="0" fontId="4" numFmtId="3" xfId="0" applyAlignment="1" applyFont="1" applyNumberFormat="1">
      <alignment readingOrder="0"/>
    </xf>
    <xf borderId="0" fillId="0" fontId="12" numFmtId="0" xfId="0" applyAlignment="1" applyFont="1">
      <alignment vertical="bottom"/>
    </xf>
    <xf borderId="7" fillId="0" fontId="3" numFmtId="0" xfId="0" applyAlignment="1" applyBorder="1" applyFont="1">
      <alignment readingOrder="0"/>
    </xf>
    <xf borderId="8" fillId="0" fontId="13" numFmtId="0" xfId="0" applyBorder="1" applyFont="1"/>
    <xf borderId="9" fillId="0" fontId="7" numFmtId="0" xfId="0" applyBorder="1" applyFont="1"/>
    <xf borderId="10" fillId="0" fontId="7" numFmtId="0" xfId="0" applyBorder="1" applyFont="1"/>
    <xf borderId="7" fillId="0" fontId="13" numFmtId="0" xfId="0" applyBorder="1" applyFont="1"/>
    <xf borderId="7" fillId="17" fontId="14" numFmtId="0" xfId="0" applyBorder="1" applyFill="1" applyFont="1"/>
    <xf borderId="8" fillId="0" fontId="14" numFmtId="0" xfId="0" applyAlignment="1" applyBorder="1" applyFont="1">
      <alignment readingOrder="0" shrinkToFit="0" vertical="center" wrapText="0"/>
    </xf>
    <xf borderId="7" fillId="0" fontId="15" numFmtId="0" xfId="0" applyAlignment="1" applyBorder="1" applyFont="1">
      <alignment readingOrder="0" shrinkToFit="0" vertical="center" wrapText="0"/>
    </xf>
    <xf borderId="7" fillId="0" fontId="14" numFmtId="0" xfId="0" applyAlignment="1" applyBorder="1" applyFont="1">
      <alignment readingOrder="0" shrinkToFit="0" vertical="center" wrapText="0"/>
    </xf>
    <xf borderId="8" fillId="0" fontId="14" numFmtId="0" xfId="0" applyAlignment="1" applyBorder="1" applyFont="1">
      <alignment readingOrder="0" shrinkToFit="0" vertical="center" wrapText="0"/>
    </xf>
    <xf borderId="7" fillId="0" fontId="16" numFmtId="0" xfId="0" applyAlignment="1" applyBorder="1" applyFont="1">
      <alignment readingOrder="0"/>
    </xf>
    <xf borderId="7" fillId="0" fontId="14" numFmtId="0" xfId="0" applyAlignment="1" applyBorder="1" applyFont="1">
      <alignment readingOrder="0" shrinkToFit="0" vertical="center" wrapText="0"/>
    </xf>
    <xf borderId="7" fillId="0" fontId="17" numFmtId="0" xfId="0" applyAlignment="1" applyBorder="1" applyFont="1">
      <alignment readingOrder="0"/>
    </xf>
    <xf borderId="11" fillId="0" fontId="6" numFmtId="0" xfId="0" applyAlignment="1" applyBorder="1" applyFont="1">
      <alignment horizontal="left" readingOrder="0" shrinkToFit="0" vertical="center" wrapText="0"/>
    </xf>
    <xf borderId="12" fillId="0" fontId="18" numFmtId="0" xfId="0" applyAlignment="1" applyBorder="1" applyFont="1">
      <alignment horizontal="left" readingOrder="0" shrinkToFit="0" vertical="center" wrapText="0"/>
    </xf>
    <xf borderId="12" fillId="0" fontId="18" numFmtId="49" xfId="0" applyAlignment="1" applyBorder="1" applyFont="1" applyNumberFormat="1">
      <alignment horizontal="left" readingOrder="0" shrinkToFit="0" vertical="center" wrapText="0"/>
    </xf>
    <xf borderId="12" fillId="0" fontId="11" numFmtId="49" xfId="0" applyAlignment="1" applyBorder="1" applyFont="1" applyNumberFormat="1">
      <alignment horizontal="left" readingOrder="0" shrinkToFit="0" vertical="center" wrapText="0"/>
    </xf>
    <xf borderId="13" fillId="0" fontId="18" numFmtId="0" xfId="0" applyAlignment="1" applyBorder="1" applyFont="1">
      <alignment horizontal="left" readingOrder="0" shrinkToFit="0" vertical="center" wrapText="0"/>
    </xf>
    <xf borderId="0" fillId="0" fontId="1" numFmtId="0" xfId="0" applyAlignment="1" applyFont="1">
      <alignment vertical="center"/>
    </xf>
    <xf borderId="0" fillId="0" fontId="2" numFmtId="0" xfId="0" applyAlignment="1" applyFont="1">
      <alignment vertical="center"/>
    </xf>
    <xf borderId="14" fillId="0" fontId="19" numFmtId="0" xfId="0" applyAlignment="1" applyBorder="1" applyFont="1">
      <alignment readingOrder="0" shrinkToFit="0" vertical="center" wrapText="0"/>
    </xf>
    <xf borderId="15" fillId="0" fontId="19" numFmtId="0" xfId="0" applyAlignment="1" applyBorder="1" applyFont="1">
      <alignment readingOrder="0" shrinkToFit="0" vertical="center" wrapText="0"/>
    </xf>
    <xf borderId="15" fillId="0" fontId="20" numFmtId="0" xfId="0" applyAlignment="1" applyBorder="1" applyFont="1">
      <alignment readingOrder="0" shrinkToFit="0" vertical="center" wrapText="0"/>
    </xf>
    <xf borderId="16" fillId="0" fontId="19" numFmtId="0" xfId="0" applyAlignment="1" applyBorder="1" applyFont="1">
      <alignment readingOrder="0" shrinkToFit="0" vertical="center" wrapText="0"/>
    </xf>
    <xf borderId="15" fillId="0" fontId="19"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21" numFmtId="0" xfId="0" applyAlignment="1" applyBorder="1" applyFont="1">
      <alignment horizontal="left" readingOrder="0" shrinkToFit="0" vertical="center" wrapText="0"/>
    </xf>
    <xf borderId="17" fillId="18" fontId="19" numFmtId="0" xfId="0" applyAlignment="1" applyBorder="1" applyFill="1" applyFont="1">
      <alignment readingOrder="0" shrinkToFit="0" vertical="center" wrapText="0"/>
    </xf>
    <xf borderId="15" fillId="0" fontId="19" numFmtId="0" xfId="0" applyAlignment="1" applyBorder="1" applyFont="1">
      <alignment shrinkToFit="0" vertical="center" wrapText="0"/>
    </xf>
    <xf borderId="15" fillId="0" fontId="22" numFmtId="0" xfId="0" applyAlignment="1" applyBorder="1" applyFont="1">
      <alignment shrinkToFit="0" vertical="center" wrapText="0"/>
    </xf>
    <xf borderId="15" fillId="0" fontId="5" numFmtId="0" xfId="0" applyAlignment="1" applyBorder="1" applyFont="1">
      <alignment readingOrder="0" shrinkToFit="0" vertical="center" wrapText="0"/>
    </xf>
    <xf borderId="18" fillId="0" fontId="5" numFmtId="0" xfId="0" applyAlignment="1" applyBorder="1" applyFont="1">
      <alignment readingOrder="0" shrinkToFit="0" vertical="center" wrapText="0"/>
    </xf>
    <xf borderId="0" fillId="0" fontId="19" numFmtId="0" xfId="0" applyFont="1"/>
    <xf borderId="19" fillId="0" fontId="19" numFmtId="0" xfId="0" applyAlignment="1" applyBorder="1" applyFont="1">
      <alignment readingOrder="0" shrinkToFit="0" vertical="center" wrapText="0"/>
    </xf>
    <xf borderId="20" fillId="0" fontId="19" numFmtId="0" xfId="0" applyAlignment="1" applyBorder="1" applyFont="1">
      <alignment readingOrder="0" shrinkToFit="0" vertical="center" wrapText="0"/>
    </xf>
    <xf borderId="20" fillId="0" fontId="23" numFmtId="0" xfId="0" applyAlignment="1" applyBorder="1" applyFont="1">
      <alignment readingOrder="0" shrinkToFit="0" vertical="center" wrapText="0"/>
    </xf>
    <xf borderId="20" fillId="0" fontId="5" numFmtId="0" xfId="0" applyAlignment="1" applyBorder="1" applyFont="1">
      <alignment shrinkToFit="0" vertical="center" wrapText="0"/>
    </xf>
    <xf borderId="21" fillId="0" fontId="19" numFmtId="0" xfId="0" applyAlignment="1" applyBorder="1" applyFont="1">
      <alignment readingOrder="0" shrinkToFit="0" vertical="center" wrapText="0"/>
    </xf>
    <xf borderId="20" fillId="0" fontId="19" numFmtId="0" xfId="0" applyAlignment="1" applyBorder="1" applyFont="1">
      <alignment readingOrder="0" shrinkToFit="0" vertical="center" wrapText="0"/>
    </xf>
    <xf borderId="20" fillId="0" fontId="5" numFmtId="0" xfId="0" applyAlignment="1" applyBorder="1" applyFont="1">
      <alignment readingOrder="0" shrinkToFit="0" vertical="center" wrapText="0"/>
    </xf>
    <xf borderId="20" fillId="0" fontId="5" numFmtId="0" xfId="0" applyAlignment="1" applyBorder="1" applyFont="1">
      <alignment readingOrder="0" shrinkToFit="0" vertical="center" wrapText="0"/>
    </xf>
    <xf borderId="22" fillId="0" fontId="19" numFmtId="0" xfId="0" applyAlignment="1" applyBorder="1" applyFont="1">
      <alignment readingOrder="0" shrinkToFit="0" vertical="center" wrapText="0"/>
    </xf>
    <xf borderId="20" fillId="0" fontId="21" numFmtId="0" xfId="0" applyAlignment="1" applyBorder="1" applyFont="1">
      <alignment horizontal="left" readingOrder="0" shrinkToFit="0" vertical="center" wrapText="0"/>
    </xf>
    <xf borderId="20" fillId="0" fontId="19" numFmtId="0" xfId="0" applyAlignment="1" applyBorder="1" applyFont="1">
      <alignment shrinkToFit="0" vertical="center" wrapText="0"/>
    </xf>
    <xf borderId="20" fillId="0" fontId="22" numFmtId="0" xfId="0" applyAlignment="1" applyBorder="1" applyFont="1">
      <alignment shrinkToFit="0" vertical="center" wrapText="0"/>
    </xf>
    <xf borderId="20" fillId="0" fontId="5" numFmtId="0" xfId="0" applyAlignment="1" applyBorder="1" applyFont="1">
      <alignment readingOrder="0" shrinkToFit="0" vertical="center" wrapText="0"/>
    </xf>
    <xf borderId="23" fillId="0" fontId="5" numFmtId="0" xfId="0" applyAlignment="1" applyBorder="1" applyFont="1">
      <alignment readingOrder="0" shrinkToFit="0" vertical="center" wrapText="0"/>
    </xf>
    <xf borderId="15" fillId="19" fontId="24" numFmtId="0" xfId="0" applyAlignment="1" applyBorder="1" applyFill="1" applyFont="1">
      <alignment readingOrder="0" shrinkToFit="0" vertical="center" wrapText="0"/>
    </xf>
    <xf borderId="15" fillId="19" fontId="19" numFmtId="0" xfId="0" applyAlignment="1" applyBorder="1" applyFont="1">
      <alignment readingOrder="0" shrinkToFit="0" vertical="center" wrapText="0"/>
    </xf>
    <xf borderId="15" fillId="19" fontId="19" numFmtId="0" xfId="0" applyAlignment="1" applyBorder="1" applyFont="1">
      <alignment shrinkToFit="0" vertical="center" wrapText="0"/>
    </xf>
    <xf borderId="24" fillId="18" fontId="19" numFmtId="0" xfId="0" applyAlignment="1" applyBorder="1" applyFont="1">
      <alignment readingOrder="0" shrinkToFit="0" vertical="center" wrapText="0"/>
    </xf>
    <xf borderId="15" fillId="19" fontId="5" numFmtId="0" xfId="0" applyAlignment="1" applyBorder="1" applyFont="1">
      <alignment readingOrder="0" shrinkToFit="0" vertical="center" wrapText="0"/>
    </xf>
    <xf borderId="20" fillId="19" fontId="25" numFmtId="0" xfId="0" applyAlignment="1" applyBorder="1" applyFont="1">
      <alignment readingOrder="0" shrinkToFit="0" vertical="center" wrapText="0"/>
    </xf>
    <xf borderId="20" fillId="19" fontId="19" numFmtId="0" xfId="0" applyAlignment="1" applyBorder="1" applyFont="1">
      <alignment readingOrder="0" shrinkToFit="0" vertical="center" wrapText="0"/>
    </xf>
    <xf borderId="20" fillId="19" fontId="19" numFmtId="0" xfId="0" applyAlignment="1" applyBorder="1" applyFont="1">
      <alignment shrinkToFit="0" vertical="center" wrapText="0"/>
    </xf>
    <xf borderId="20" fillId="19" fontId="5" numFmtId="0" xfId="0" applyAlignment="1" applyBorder="1" applyFont="1">
      <alignment readingOrder="0" shrinkToFit="0" vertical="center" wrapText="0"/>
    </xf>
    <xf borderId="20" fillId="20" fontId="14" numFmtId="0" xfId="0" applyAlignment="1" applyBorder="1" applyFill="1" applyFont="1">
      <alignment shrinkToFit="0" vertical="center" wrapText="0"/>
    </xf>
    <xf borderId="15" fillId="0" fontId="14" numFmtId="0" xfId="0" applyAlignment="1" applyBorder="1" applyFont="1">
      <alignment readingOrder="0" shrinkToFit="0" vertical="center" wrapText="0"/>
    </xf>
    <xf borderId="15" fillId="20" fontId="14" numFmtId="0" xfId="0" applyAlignment="1" applyBorder="1" applyFont="1">
      <alignment shrinkToFit="0" vertical="center" wrapText="0"/>
    </xf>
    <xf borderId="24" fillId="18" fontId="19" numFmtId="0" xfId="0" applyAlignment="1" applyBorder="1" applyFont="1">
      <alignment readingOrder="0" shrinkToFit="0" vertical="center" wrapText="0"/>
    </xf>
    <xf borderId="15" fillId="0" fontId="26" numFmtId="0" xfId="0" applyAlignment="1" applyBorder="1" applyFont="1">
      <alignment readingOrder="0" shrinkToFit="0" vertical="center" wrapText="0"/>
    </xf>
    <xf borderId="20" fillId="0" fontId="14" numFmtId="0" xfId="0" applyAlignment="1" applyBorder="1" applyFont="1">
      <alignment readingOrder="0" shrinkToFit="0" vertical="center" wrapText="0"/>
    </xf>
    <xf borderId="20" fillId="0" fontId="27" numFmtId="0" xfId="0" applyAlignment="1" applyBorder="1" applyFont="1">
      <alignment readingOrder="0" shrinkToFit="0" vertical="center" wrapText="0"/>
    </xf>
    <xf borderId="15" fillId="0" fontId="5" numFmtId="0" xfId="0" applyAlignment="1" applyBorder="1" applyFont="1">
      <alignment shrinkToFit="0" vertical="center" wrapText="0"/>
    </xf>
    <xf borderId="24" fillId="18" fontId="14" numFmtId="0" xfId="0" applyAlignment="1" applyBorder="1" applyFont="1">
      <alignment readingOrder="0" shrinkToFit="0" vertical="center" wrapText="0"/>
    </xf>
    <xf borderId="20" fillId="17" fontId="19" numFmtId="0" xfId="0" applyAlignment="1" applyBorder="1" applyFont="1">
      <alignment shrinkToFit="0" vertical="center" wrapText="0"/>
    </xf>
    <xf borderId="15" fillId="16" fontId="19" numFmtId="0" xfId="0" applyAlignment="1" applyBorder="1" applyFont="1">
      <alignment shrinkToFit="0" vertical="center" wrapText="0"/>
    </xf>
    <xf borderId="25" fillId="0" fontId="19" numFmtId="0" xfId="0" applyAlignment="1" applyBorder="1" applyFont="1">
      <alignment readingOrder="0" shrinkToFit="0" vertical="center" wrapText="0"/>
    </xf>
    <xf borderId="25" fillId="0" fontId="28" numFmtId="0" xfId="0" applyAlignment="1" applyBorder="1" applyFont="1">
      <alignment readingOrder="0" shrinkToFit="0" vertical="center" wrapText="0"/>
    </xf>
    <xf borderId="26" fillId="0" fontId="19" numFmtId="0" xfId="0" applyAlignment="1" applyBorder="1" applyFont="1">
      <alignment readingOrder="0" shrinkToFit="0" vertical="center" wrapText="0"/>
    </xf>
    <xf borderId="25" fillId="0" fontId="19" numFmtId="0" xfId="0" applyAlignment="1" applyBorder="1" applyFont="1">
      <alignment readingOrder="0" shrinkToFit="0" vertical="center" wrapText="0"/>
    </xf>
    <xf borderId="25" fillId="0" fontId="8"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27" fillId="0" fontId="19" numFmtId="0" xfId="0" applyAlignment="1" applyBorder="1" applyFont="1">
      <alignment readingOrder="0" shrinkToFit="0" vertical="center" wrapText="0"/>
    </xf>
    <xf borderId="25" fillId="0" fontId="19" numFmtId="0" xfId="0" applyAlignment="1" applyBorder="1" applyFont="1">
      <alignment shrinkToFit="0" vertical="center" wrapText="0"/>
    </xf>
    <xf borderId="28" fillId="18" fontId="19" numFmtId="0" xfId="0" applyAlignment="1" applyBorder="1" applyFont="1">
      <alignment readingOrder="0" shrinkToFit="0" vertical="center" wrapText="0"/>
    </xf>
    <xf borderId="25" fillId="0" fontId="19" numFmtId="0" xfId="0" applyAlignment="1" applyBorder="1" applyFont="1">
      <alignment readingOrder="0" shrinkToFit="0" vertical="center" wrapText="0"/>
    </xf>
    <xf borderId="25" fillId="0" fontId="22" numFmtId="0" xfId="0" applyAlignment="1" applyBorder="1" applyFont="1">
      <alignment shrinkToFit="0" vertical="center" wrapText="0"/>
    </xf>
    <xf borderId="25" fillId="0" fontId="29" numFmtId="0" xfId="0" applyAlignment="1" applyBorder="1" applyFont="1">
      <alignment readingOrder="0" shrinkToFit="0" vertical="center" wrapText="0"/>
    </xf>
    <xf borderId="25" fillId="19" fontId="19"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11" fillId="21" fontId="30" numFmtId="0" xfId="0" applyAlignment="1" applyBorder="1" applyFill="1" applyFont="1">
      <alignment horizontal="left" readingOrder="0" shrinkToFit="0" vertical="center" wrapText="0"/>
    </xf>
    <xf borderId="12" fillId="21" fontId="30" numFmtId="0" xfId="0" applyAlignment="1" applyBorder="1" applyFont="1">
      <alignment horizontal="left" readingOrder="0" shrinkToFit="0" vertical="center" wrapText="0"/>
    </xf>
    <xf borderId="12" fillId="21" fontId="30" numFmtId="49" xfId="0" applyAlignment="1" applyBorder="1" applyFont="1" applyNumberFormat="1">
      <alignment horizontal="left" readingOrder="0" shrinkToFit="0" vertical="center" wrapText="0"/>
    </xf>
    <xf borderId="12" fillId="21" fontId="30" numFmtId="0" xfId="0" applyAlignment="1" applyBorder="1" applyFont="1">
      <alignment horizontal="left" readingOrder="0" shrinkToFit="0" vertical="center" wrapText="0"/>
    </xf>
    <xf borderId="13" fillId="21" fontId="30" numFmtId="0" xfId="0" applyAlignment="1" applyBorder="1" applyFont="1">
      <alignment horizontal="left" readingOrder="0" shrinkToFit="0" vertical="center" wrapText="0"/>
    </xf>
    <xf borderId="15" fillId="0" fontId="31" numFmtId="0" xfId="0" applyAlignment="1" applyBorder="1" applyFont="1">
      <alignment readingOrder="0" shrinkToFit="0" vertical="center" wrapText="0"/>
    </xf>
    <xf borderId="30" fillId="0" fontId="19" numFmtId="0" xfId="0" applyAlignment="1" applyBorder="1" applyFont="1">
      <alignment readingOrder="0" shrinkToFit="0" vertical="center" wrapText="0"/>
    </xf>
    <xf borderId="15" fillId="0" fontId="14" numFmtId="0" xfId="0" applyAlignment="1" applyBorder="1" applyFont="1">
      <alignment shrinkToFit="0" vertical="center" wrapText="0"/>
    </xf>
    <xf borderId="15"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0"/>
    </xf>
    <xf borderId="30" fillId="0" fontId="32" numFmtId="0" xfId="0" applyAlignment="1" applyBorder="1" applyFont="1">
      <alignment readingOrder="0" shrinkToFit="0" vertical="center" wrapText="0"/>
    </xf>
    <xf borderId="30" fillId="0" fontId="5" numFmtId="0" xfId="0" applyAlignment="1" applyBorder="1" applyFont="1">
      <alignment shrinkToFit="0" vertical="center" wrapText="0"/>
    </xf>
    <xf borderId="31" fillId="22" fontId="33" numFmtId="0" xfId="0" applyAlignment="1" applyBorder="1" applyFill="1" applyFont="1">
      <alignment readingOrder="0" shrinkToFit="0" vertical="center" wrapText="0"/>
    </xf>
    <xf borderId="32" fillId="19" fontId="5" numFmtId="0" xfId="0" applyAlignment="1" applyBorder="1" applyFont="1">
      <alignment readingOrder="0" shrinkToFit="0" vertical="center" wrapText="0"/>
    </xf>
    <xf borderId="32" fillId="19" fontId="5" numFmtId="0" xfId="0" applyAlignment="1" applyBorder="1" applyFont="1">
      <alignment shrinkToFit="0" vertical="center" wrapText="0"/>
    </xf>
    <xf borderId="24" fillId="18" fontId="34" numFmtId="0" xfId="0" applyAlignment="1" applyBorder="1" applyFont="1">
      <alignment readingOrder="0" shrinkToFit="0" vertical="center" wrapText="0"/>
    </xf>
    <xf borderId="30" fillId="0" fontId="19" numFmtId="0" xfId="0" applyAlignment="1" applyBorder="1" applyFont="1">
      <alignment shrinkToFit="0" vertical="center" wrapText="0"/>
    </xf>
    <xf borderId="33" fillId="0" fontId="5" numFmtId="0" xfId="0" applyAlignment="1" applyBorder="1" applyFont="1">
      <alignment readingOrder="0" shrinkToFit="0" vertical="center" wrapText="0"/>
    </xf>
    <xf borderId="20" fillId="0" fontId="5" numFmtId="0" xfId="0" applyAlignment="1" applyBorder="1" applyFont="1">
      <alignment readingOrder="0" shrinkToFit="0" vertical="center" wrapText="0"/>
    </xf>
    <xf borderId="34" fillId="0" fontId="5" numFmtId="0" xfId="0" applyAlignment="1" applyBorder="1" applyFont="1">
      <alignment readingOrder="0" shrinkToFit="0" vertical="center" wrapText="0"/>
    </xf>
    <xf borderId="30" fillId="0" fontId="35" numFmtId="0" xfId="0" applyAlignment="1" applyBorder="1" applyFont="1">
      <alignment readingOrder="0" shrinkToFit="0" vertical="center" wrapText="0"/>
    </xf>
    <xf borderId="15" fillId="0" fontId="36" numFmtId="0" xfId="0" applyAlignment="1" applyBorder="1" applyFont="1">
      <alignment shrinkToFit="0" vertical="center" wrapText="0"/>
    </xf>
    <xf borderId="30" fillId="0" fontId="14" numFmtId="0" xfId="0" applyAlignment="1" applyBorder="1" applyFont="1">
      <alignment shrinkToFit="0" vertical="center" wrapText="0"/>
    </xf>
    <xf borderId="30" fillId="18" fontId="14" numFmtId="0" xfId="0" applyAlignment="1" applyBorder="1" applyFont="1">
      <alignment readingOrder="0" shrinkToFit="0" vertical="center" wrapText="0"/>
    </xf>
    <xf borderId="30" fillId="18" fontId="5" numFmtId="0" xfId="0" applyAlignment="1" applyBorder="1" applyFont="1">
      <alignment readingOrder="0" shrinkToFit="0" vertical="center" wrapText="0"/>
    </xf>
    <xf borderId="30" fillId="0" fontId="19" numFmtId="0" xfId="0" applyAlignment="1" applyBorder="1" applyFont="1">
      <alignment readingOrder="0" shrinkToFit="0" vertical="center" wrapText="0"/>
    </xf>
    <xf borderId="35" fillId="0" fontId="5" numFmtId="0" xfId="0" applyAlignment="1" applyBorder="1" applyFont="1">
      <alignment readingOrder="0" shrinkToFit="0" vertical="center" wrapText="0"/>
    </xf>
    <xf borderId="17" fillId="18" fontId="14" numFmtId="0" xfId="0" applyAlignment="1" applyBorder="1" applyFont="1">
      <alignment readingOrder="0" shrinkToFit="0" vertical="center" wrapText="0"/>
    </xf>
    <xf borderId="20" fillId="0" fontId="37" numFmtId="0" xfId="0" applyAlignment="1" applyBorder="1" applyFont="1">
      <alignment shrinkToFit="0" vertical="center" wrapText="0"/>
    </xf>
    <xf borderId="35" fillId="0" fontId="19" numFmtId="0" xfId="0" applyAlignment="1" applyBorder="1" applyFont="1">
      <alignment readingOrder="0" shrinkToFit="0" vertical="center" wrapText="0"/>
    </xf>
    <xf borderId="36" fillId="0" fontId="19" numFmtId="0" xfId="0" applyAlignment="1" applyBorder="1" applyFont="1">
      <alignment readingOrder="0" shrinkToFit="0" vertical="center" wrapText="0"/>
    </xf>
    <xf borderId="21" fillId="0" fontId="5" numFmtId="0" xfId="0" applyAlignment="1" applyBorder="1" applyFont="1">
      <alignment readingOrder="0" shrinkToFit="0" vertical="center" wrapText="0"/>
    </xf>
    <xf borderId="21" fillId="0" fontId="38" numFmtId="0" xfId="0" applyAlignment="1" applyBorder="1" applyFont="1">
      <alignment readingOrder="0" shrinkToFit="0" vertical="center" wrapText="0"/>
    </xf>
    <xf borderId="22" fillId="0" fontId="19" numFmtId="0" xfId="0" applyAlignment="1" applyBorder="1" applyFont="1">
      <alignment shrinkToFit="0" vertical="center" wrapText="0"/>
    </xf>
    <xf borderId="22" fillId="0" fontId="5" numFmtId="0" xfId="0" applyAlignment="1" applyBorder="1" applyFont="1">
      <alignment readingOrder="0" shrinkToFit="0" vertical="center" wrapText="0"/>
    </xf>
    <xf borderId="22" fillId="0" fontId="5" numFmtId="0" xfId="0" applyAlignment="1" applyBorder="1" applyFont="1">
      <alignment readingOrder="0" shrinkToFit="0" vertical="center" wrapText="0"/>
    </xf>
    <xf borderId="21" fillId="0" fontId="5" numFmtId="0" xfId="0" applyAlignment="1" applyBorder="1" applyFont="1">
      <alignment shrinkToFit="0" vertical="center" wrapText="0"/>
    </xf>
    <xf borderId="37" fillId="18" fontId="14" numFmtId="0" xfId="0" applyAlignment="1" applyBorder="1" applyFont="1">
      <alignment readingOrder="0" shrinkToFit="0" vertical="center" wrapText="0"/>
    </xf>
    <xf borderId="38" fillId="0" fontId="5" numFmtId="0" xfId="0" applyAlignment="1" applyBorder="1" applyFont="1">
      <alignment readingOrder="0" shrinkToFit="0" vertical="center" wrapText="0"/>
    </xf>
    <xf borderId="39" fillId="23" fontId="5" numFmtId="0" xfId="0" applyAlignment="1" applyBorder="1" applyFill="1" applyFont="1">
      <alignment readingOrder="0" shrinkToFit="0" vertical="center" wrapText="0"/>
    </xf>
    <xf borderId="15" fillId="19" fontId="5" numFmtId="0" xfId="0" applyAlignment="1" applyBorder="1" applyFont="1">
      <alignment readingOrder="0" shrinkToFit="0" vertical="center" wrapText="0"/>
    </xf>
    <xf borderId="40" fillId="0" fontId="19" numFmtId="0" xfId="0" applyAlignment="1" applyBorder="1" applyFont="1">
      <alignment readingOrder="0" shrinkToFit="0" vertical="center" wrapText="0"/>
    </xf>
    <xf borderId="20" fillId="0" fontId="39" numFmtId="0" xfId="0" applyAlignment="1" applyBorder="1" applyFont="1">
      <alignment readingOrder="0" shrinkToFit="0" vertical="center" wrapText="0"/>
    </xf>
    <xf borderId="24" fillId="18" fontId="14" numFmtId="0" xfId="0" applyAlignment="1" applyBorder="1" applyFont="1">
      <alignment readingOrder="0" shrinkToFit="0" vertical="center" wrapText="0"/>
    </xf>
    <xf borderId="20" fillId="0" fontId="5" numFmtId="0" xfId="0" applyAlignment="1" applyBorder="1" applyFont="1">
      <alignment shrinkToFit="0" vertical="center" wrapText="0"/>
    </xf>
    <xf borderId="20" fillId="0" fontId="14" numFmtId="0" xfId="0" applyAlignment="1" applyBorder="1" applyFont="1">
      <alignment shrinkToFit="0" vertical="center" wrapText="0"/>
    </xf>
    <xf borderId="20" fillId="19" fontId="5" numFmtId="0" xfId="0" applyAlignment="1" applyBorder="1" applyFont="1">
      <alignment readingOrder="0" shrinkToFit="0" vertical="center" wrapText="0"/>
    </xf>
    <xf borderId="15" fillId="0" fontId="5" numFmtId="0" xfId="0" applyAlignment="1" applyBorder="1" applyFont="1">
      <alignment shrinkToFit="0" vertical="center" wrapText="0"/>
    </xf>
    <xf borderId="15" fillId="0" fontId="14" numFmtId="0" xfId="0" applyAlignment="1" applyBorder="1" applyFont="1">
      <alignment shrinkToFit="0" vertical="center" wrapText="0"/>
    </xf>
    <xf borderId="15" fillId="0" fontId="19" numFmtId="0" xfId="0" applyAlignment="1" applyBorder="1" applyFont="1">
      <alignment shrinkToFit="0" vertical="center" wrapText="0"/>
    </xf>
    <xf borderId="15" fillId="0" fontId="40" numFmtId="0" xfId="0" applyAlignment="1" applyBorder="1" applyFont="1">
      <alignment readingOrder="0" shrinkToFit="0" vertical="center" wrapText="0"/>
    </xf>
    <xf borderId="20" fillId="0" fontId="19" numFmtId="0" xfId="0" applyAlignment="1" applyBorder="1" applyFont="1">
      <alignment shrinkToFit="0" vertical="center" wrapText="0"/>
    </xf>
    <xf borderId="20" fillId="0" fontId="14" numFmtId="0" xfId="0" applyAlignment="1" applyBorder="1" applyFont="1">
      <alignment shrinkToFit="0" vertical="center" wrapText="0"/>
    </xf>
    <xf borderId="24" fillId="18" fontId="5" numFmtId="0" xfId="0" applyAlignment="1" applyBorder="1" applyFont="1">
      <alignment shrinkToFit="0" vertical="center" wrapText="0"/>
    </xf>
    <xf borderId="24" fillId="18" fontId="5" numFmtId="0" xfId="0" applyAlignment="1" applyBorder="1" applyFont="1">
      <alignment readingOrder="0" shrinkToFit="0" vertical="center" wrapText="0"/>
    </xf>
    <xf borderId="24" fillId="18" fontId="41" numFmtId="0" xfId="0" applyAlignment="1" applyBorder="1" applyFont="1">
      <alignment readingOrder="0" shrinkToFit="0" vertical="center" wrapText="0"/>
    </xf>
    <xf borderId="20" fillId="0" fontId="19"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20" fillId="0" fontId="42" numFmtId="0" xfId="0" applyAlignment="1" applyBorder="1" applyFont="1">
      <alignment readingOrder="0" shrinkToFit="0" vertical="center" wrapText="0"/>
    </xf>
    <xf borderId="41" fillId="0" fontId="19" numFmtId="0" xfId="0" applyAlignment="1" applyBorder="1" applyFont="1">
      <alignment readingOrder="0" shrinkToFit="0" vertical="center" wrapText="0"/>
    </xf>
    <xf borderId="25" fillId="0" fontId="43"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25" fillId="0" fontId="5" numFmtId="0" xfId="0" applyAlignment="1" applyBorder="1" applyFont="1">
      <alignment shrinkToFit="0" vertical="center" wrapText="0"/>
    </xf>
    <xf borderId="28" fillId="18" fontId="5" numFmtId="0" xfId="0" applyAlignment="1" applyBorder="1" applyFont="1">
      <alignment readingOrder="0" shrinkToFit="0" vertical="center" wrapText="0"/>
    </xf>
    <xf borderId="25" fillId="0" fontId="19" numFmtId="0" xfId="0" applyAlignment="1" applyBorder="1" applyFont="1">
      <alignment shrinkToFit="0" vertical="center" wrapText="0"/>
    </xf>
    <xf borderId="42" fillId="0" fontId="19" numFmtId="0" xfId="0" applyAlignment="1" applyBorder="1" applyFont="1">
      <alignment shrinkToFit="0" vertical="center" wrapText="0"/>
    </xf>
    <xf borderId="25" fillId="0" fontId="5" numFmtId="0" xfId="0" applyAlignment="1" applyBorder="1" applyFont="1">
      <alignment readingOrder="0" shrinkToFit="0" vertical="center" wrapText="0"/>
    </xf>
    <xf borderId="0" fillId="0" fontId="2" numFmtId="0" xfId="0" applyAlignment="1" applyFont="1">
      <alignment vertical="bottom"/>
    </xf>
    <xf borderId="15" fillId="0" fontId="8" numFmtId="0" xfId="0" applyAlignment="1" applyBorder="1" applyFont="1">
      <alignment readingOrder="0" shrinkToFit="0" vertical="center" wrapText="0"/>
    </xf>
    <xf borderId="15" fillId="0" fontId="14" numFmtId="0" xfId="0" applyAlignment="1" applyBorder="1" applyFont="1">
      <alignment readingOrder="0" shrinkToFit="0" vertical="center" wrapText="0"/>
    </xf>
    <xf borderId="30" fillId="0" fontId="5" numFmtId="0" xfId="0" applyAlignment="1" applyBorder="1" applyFont="1">
      <alignment readingOrder="0" shrinkToFit="0" vertical="center" wrapText="0"/>
    </xf>
    <xf borderId="18" fillId="0" fontId="5" numFmtId="0" xfId="0" applyAlignment="1" applyBorder="1" applyFont="1">
      <alignment readingOrder="0" shrinkToFit="0" vertical="center" wrapText="0"/>
    </xf>
    <xf borderId="20" fillId="0" fontId="8" numFmtId="0" xfId="0" applyAlignment="1" applyBorder="1" applyFont="1">
      <alignment readingOrder="0" shrinkToFit="0" vertical="center" wrapText="0"/>
    </xf>
    <xf borderId="20" fillId="0" fontId="14" numFmtId="0" xfId="0" applyAlignment="1" applyBorder="1" applyFont="1">
      <alignment readingOrder="0" shrinkToFit="0" vertical="center" wrapText="0"/>
    </xf>
    <xf borderId="23" fillId="0" fontId="5" numFmtId="0" xfId="0" applyAlignment="1" applyBorder="1" applyFont="1">
      <alignment readingOrder="0" shrinkToFit="0" vertical="center" wrapText="0"/>
    </xf>
    <xf borderId="30" fillId="24" fontId="44" numFmtId="0" xfId="0" applyAlignment="1" applyBorder="1" applyFill="1" applyFont="1">
      <alignment shrinkToFit="0" vertical="center" wrapText="0"/>
    </xf>
    <xf borderId="15" fillId="24" fontId="5" numFmtId="0" xfId="0" applyAlignment="1" applyBorder="1" applyFont="1">
      <alignment shrinkToFit="0" vertical="center" wrapText="0"/>
    </xf>
    <xf borderId="30" fillId="24" fontId="44" numFmtId="0" xfId="0" applyAlignment="1" applyBorder="1" applyFont="1">
      <alignment readingOrder="0" shrinkToFit="0" vertical="center" wrapText="0"/>
    </xf>
    <xf borderId="15" fillId="24" fontId="5" numFmtId="0" xfId="0" applyAlignment="1" applyBorder="1" applyFont="1">
      <alignment readingOrder="0" shrinkToFit="0" vertical="center" wrapText="0"/>
    </xf>
    <xf borderId="18" fillId="0" fontId="5" numFmtId="0" xfId="0" applyAlignment="1" applyBorder="1" applyFont="1">
      <alignment readingOrder="0" shrinkToFit="0" vertical="center" wrapText="0"/>
    </xf>
    <xf borderId="20" fillId="24" fontId="5" numFmtId="0" xfId="0" applyAlignment="1" applyBorder="1" applyFont="1">
      <alignment shrinkToFit="0" vertical="center" wrapText="0"/>
    </xf>
    <xf borderId="15" fillId="16" fontId="5" numFmtId="0" xfId="0" applyAlignment="1" applyBorder="1" applyFont="1">
      <alignment shrinkToFit="0" vertical="center" wrapText="0"/>
    </xf>
    <xf borderId="20" fillId="24" fontId="5" numFmtId="0" xfId="0" applyAlignment="1" applyBorder="1" applyFont="1">
      <alignment readingOrder="0" shrinkToFit="0" vertical="center" wrapText="0"/>
    </xf>
    <xf borderId="39" fillId="23" fontId="19" numFmtId="0" xfId="0" applyAlignment="1" applyBorder="1" applyFont="1">
      <alignment readingOrder="0" shrinkToFit="0" vertical="center" wrapText="0"/>
    </xf>
    <xf borderId="20" fillId="0" fontId="5" numFmtId="0" xfId="0" applyAlignment="1" applyBorder="1" applyFont="1">
      <alignment shrinkToFit="0" vertical="center" wrapText="0"/>
    </xf>
    <xf borderId="15" fillId="0" fontId="5" numFmtId="0" xfId="0" applyAlignment="1" applyBorder="1" applyFont="1">
      <alignment shrinkToFit="0" vertical="center" wrapText="0"/>
    </xf>
    <xf borderId="15" fillId="16" fontId="5" numFmtId="0" xfId="0" applyAlignment="1" applyBorder="1" applyFont="1">
      <alignment readingOrder="0" shrinkToFit="0" vertical="center" wrapText="0"/>
    </xf>
    <xf borderId="15" fillId="0" fontId="4" numFmtId="0" xfId="0" applyAlignment="1" applyBorder="1" applyFont="1">
      <alignment readingOrder="0" shrinkToFit="0" vertical="center" wrapText="0"/>
    </xf>
    <xf borderId="20" fillId="0" fontId="4" numFmtId="0" xfId="0" applyAlignment="1" applyBorder="1" applyFont="1">
      <alignment readingOrder="0" shrinkToFit="0" vertical="center" wrapText="0"/>
    </xf>
    <xf borderId="43" fillId="25" fontId="21" numFmtId="0" xfId="0" applyAlignment="1" applyBorder="1" applyFill="1" applyFont="1">
      <alignment horizontal="left" readingOrder="0" shrinkToFit="0" vertical="center" wrapText="0"/>
    </xf>
    <xf borderId="44" fillId="0" fontId="19"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7" fillId="0" fontId="45" numFmtId="0" xfId="0" applyAlignment="1" applyBorder="1" applyFont="1">
      <alignment readingOrder="0" shrinkToFit="0" vertical="center" wrapText="0"/>
    </xf>
    <xf borderId="27" fillId="0" fontId="19" numFmtId="0" xfId="0" applyAlignment="1" applyBorder="1" applyFont="1">
      <alignment readingOrder="0" shrinkToFit="0" vertical="center" wrapText="0"/>
    </xf>
    <xf borderId="27" fillId="0" fontId="8" numFmtId="0" xfId="0" applyAlignment="1" applyBorder="1" applyFont="1">
      <alignment readingOrder="0" shrinkToFit="0" vertical="center" wrapText="0"/>
    </xf>
    <xf borderId="27" fillId="0" fontId="5" numFmtId="0" xfId="0" applyAlignment="1" applyBorder="1" applyFont="1">
      <alignment shrinkToFit="0" vertical="center" wrapText="0"/>
    </xf>
    <xf borderId="27" fillId="0" fontId="19" numFmtId="0" xfId="0" applyAlignment="1" applyBorder="1" applyFont="1">
      <alignment shrinkToFit="0" vertical="center" wrapText="0"/>
    </xf>
    <xf borderId="27" fillId="0" fontId="19" numFmtId="0" xfId="0" applyAlignment="1" applyBorder="1" applyFont="1">
      <alignment shrinkToFit="0" vertical="center" wrapText="0"/>
    </xf>
    <xf borderId="27" fillId="19" fontId="19"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45" fillId="0" fontId="5" numFmtId="0" xfId="0" applyAlignment="1" applyBorder="1" applyFont="1">
      <alignment readingOrder="0" shrinkToFit="0" vertical="center" wrapText="0"/>
    </xf>
    <xf borderId="46" fillId="0" fontId="19" numFmtId="0" xfId="0" applyAlignment="1" applyBorder="1" applyFont="1">
      <alignment readingOrder="0" shrinkToFit="0" vertical="center" wrapText="0"/>
    </xf>
    <xf borderId="30" fillId="24" fontId="5" numFmtId="0" xfId="0" applyAlignment="1" applyBorder="1" applyFont="1">
      <alignment shrinkToFit="0" vertical="center" wrapText="0"/>
    </xf>
    <xf borderId="25" fillId="0" fontId="14" numFmtId="0" xfId="0" applyAlignment="1" applyBorder="1" applyFont="1">
      <alignment readingOrder="0" shrinkToFit="0" vertical="center" wrapText="0"/>
    </xf>
    <xf borderId="25" fillId="20" fontId="14" numFmtId="0" xfId="0" applyAlignment="1" applyBorder="1" applyFont="1">
      <alignment shrinkToFit="0" vertical="center" wrapText="0"/>
    </xf>
    <xf borderId="47" fillId="0" fontId="19" numFmtId="0" xfId="0" applyAlignment="1" applyBorder="1" applyFont="1">
      <alignment readingOrder="0" shrinkToFit="0" vertical="center" wrapText="0"/>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49" numFmtId="0" xfId="0" applyAlignment="1" applyFont="1">
      <alignment vertical="bottom"/>
    </xf>
    <xf borderId="0" fillId="16" fontId="50" numFmtId="0" xfId="0" applyAlignment="1" applyFont="1">
      <alignment vertical="bottom"/>
    </xf>
    <xf borderId="0" fillId="0" fontId="48" numFmtId="0" xfId="0" applyAlignment="1" applyFont="1">
      <alignment shrinkToFit="0" vertical="bottom" wrapText="0"/>
    </xf>
    <xf borderId="0" fillId="0" fontId="51" numFmtId="0" xfId="0" applyFont="1"/>
    <xf borderId="0" fillId="0" fontId="46" numFmtId="0" xfId="0" applyFont="1"/>
    <xf borderId="0" fillId="0" fontId="52" numFmtId="0" xfId="0" applyFont="1"/>
    <xf borderId="0" fillId="0" fontId="48" numFmtId="0" xfId="0" applyAlignment="1" applyFont="1">
      <alignment horizontal="left" vertical="center"/>
    </xf>
    <xf borderId="0" fillId="0" fontId="53" numFmtId="0" xfId="0" applyFont="1"/>
    <xf borderId="0" fillId="0" fontId="54" numFmtId="0" xfId="0" applyFont="1"/>
    <xf borderId="0" fillId="0" fontId="52" numFmtId="0" xfId="0" applyAlignment="1" applyFont="1">
      <alignment shrinkToFit="0" wrapText="0"/>
    </xf>
    <xf borderId="0" fillId="0" fontId="55" numFmtId="0" xfId="0" applyFont="1"/>
    <xf borderId="0" fillId="0" fontId="56" numFmtId="0" xfId="0" applyFont="1"/>
    <xf borderId="0" fillId="0" fontId="48" numFmtId="0" xfId="0" applyAlignment="1" applyFont="1">
      <alignment vertical="center"/>
    </xf>
    <xf borderId="0" fillId="0" fontId="57" numFmtId="0" xfId="0" applyFont="1"/>
    <xf borderId="0" fillId="0" fontId="58" numFmtId="0" xfId="0" applyAlignment="1" applyFont="1">
      <alignment vertical="bottom"/>
    </xf>
    <xf borderId="0" fillId="0" fontId="59" numFmtId="0" xfId="0" applyAlignment="1" applyFont="1">
      <alignment vertical="bottom"/>
    </xf>
    <xf borderId="0" fillId="0" fontId="60" numFmtId="0" xfId="0" applyFont="1"/>
    <xf borderId="0" fillId="0" fontId="61" numFmtId="0" xfId="0" applyAlignment="1" applyFont="1">
      <alignment vertical="bottom"/>
    </xf>
    <xf borderId="0" fillId="0" fontId="62" numFmtId="0" xfId="0" applyAlignment="1" applyFont="1">
      <alignment vertical="bottom"/>
    </xf>
    <xf borderId="0" fillId="0" fontId="63" numFmtId="0" xfId="0" applyAlignment="1" applyFont="1">
      <alignment vertical="bottom"/>
    </xf>
    <xf borderId="0" fillId="0" fontId="64" numFmtId="0" xfId="0" applyFont="1"/>
    <xf borderId="0" fillId="0" fontId="65" numFmtId="0" xfId="0" applyFont="1"/>
    <xf borderId="0" fillId="0" fontId="1" numFmtId="0" xfId="0" applyFont="1"/>
    <xf borderId="0" fillId="0" fontId="1" numFmtId="0" xfId="0" applyAlignment="1" applyFont="1">
      <alignment shrinkToFit="0" wrapText="0"/>
    </xf>
    <xf borderId="0" fillId="0" fontId="59" numFmtId="0" xfId="0" applyAlignment="1" applyFont="1">
      <alignment horizontal="left" vertical="center"/>
    </xf>
    <xf borderId="0" fillId="0" fontId="66" numFmtId="0" xfId="0" applyAlignment="1" applyFont="1">
      <alignment vertical="center"/>
    </xf>
    <xf borderId="0" fillId="0" fontId="55" numFmtId="0" xfId="0" applyAlignment="1" applyFont="1">
      <alignment shrinkToFit="0" wrapText="0"/>
    </xf>
    <xf borderId="0" fillId="0" fontId="67" numFmtId="0" xfId="0" applyAlignment="1" applyFont="1">
      <alignment vertical="bottom"/>
    </xf>
    <xf borderId="0" fillId="0" fontId="68" numFmtId="0" xfId="0" applyFont="1"/>
    <xf borderId="0" fillId="0" fontId="69" numFmtId="0" xfId="0" applyFont="1"/>
    <xf borderId="0" fillId="0" fontId="70" numFmtId="0" xfId="0" applyFont="1"/>
    <xf borderId="0" fillId="0" fontId="71" numFmtId="0" xfId="0" applyFont="1"/>
    <xf borderId="0" fillId="0" fontId="59" numFmtId="0" xfId="0" applyAlignment="1" applyFont="1">
      <alignment vertical="center"/>
    </xf>
    <xf borderId="0" fillId="0" fontId="72" numFmtId="0" xfId="0" applyFont="1"/>
    <xf borderId="0" fillId="0" fontId="73" numFmtId="0" xfId="0" applyFont="1"/>
    <xf borderId="0" fillId="0" fontId="51" numFmtId="0" xfId="0" applyAlignment="1" applyFont="1">
      <alignment vertical="bottom"/>
    </xf>
    <xf borderId="0" fillId="0" fontId="74" numFmtId="0" xfId="0" applyAlignment="1" applyFont="1">
      <alignment vertical="bottom"/>
    </xf>
    <xf borderId="0" fillId="0" fontId="75" numFmtId="0" xfId="0" applyAlignment="1" applyFont="1">
      <alignment vertical="bottom"/>
    </xf>
    <xf borderId="0" fillId="0" fontId="76" numFmtId="0" xfId="0" applyAlignment="1" applyFont="1">
      <alignment vertical="bottom"/>
    </xf>
    <xf borderId="0" fillId="0" fontId="77" numFmtId="0" xfId="0" applyAlignment="1" applyFont="1">
      <alignment vertical="bottom"/>
    </xf>
    <xf borderId="0" fillId="0" fontId="78" numFmtId="0" xfId="0" applyAlignment="1" applyFont="1">
      <alignment vertical="bottom"/>
    </xf>
    <xf borderId="0" fillId="0" fontId="77" numFmtId="0" xfId="0" applyFont="1"/>
    <xf borderId="0" fillId="0" fontId="56" numFmtId="0" xfId="0" applyAlignment="1" applyFont="1">
      <alignment shrinkToFit="0" wrapText="0"/>
    </xf>
    <xf borderId="0" fillId="16" fontId="63" numFmtId="0" xfId="0" applyAlignment="1" applyFont="1">
      <alignment horizontal="left"/>
    </xf>
    <xf borderId="0" fillId="26" fontId="79" numFmtId="0" xfId="0" applyAlignment="1" applyFill="1" applyFont="1">
      <alignment horizontal="left"/>
    </xf>
    <xf borderId="0" fillId="0" fontId="80" numFmtId="0" xfId="0" applyFont="1"/>
    <xf borderId="0" fillId="0" fontId="68" numFmtId="0" xfId="0" applyAlignment="1" applyFont="1">
      <alignment shrinkToFit="0" wrapText="0"/>
    </xf>
    <xf borderId="0" fillId="0" fontId="81" numFmtId="0" xfId="0" applyFont="1"/>
    <xf borderId="0" fillId="0" fontId="82" numFmtId="0" xfId="0" applyFont="1"/>
    <xf borderId="0" fillId="14" fontId="68" numFmtId="0" xfId="0" applyFont="1"/>
    <xf borderId="0" fillId="14" fontId="1" numFmtId="0" xfId="0" applyFont="1"/>
    <xf borderId="0" fillId="14" fontId="83" numFmtId="0" xfId="0" applyFont="1"/>
    <xf borderId="0" fillId="14" fontId="82" numFmtId="0" xfId="0" applyFont="1"/>
    <xf borderId="0" fillId="14" fontId="84" numFmtId="0" xfId="0" applyAlignment="1" applyFont="1">
      <alignment vertical="center"/>
    </xf>
    <xf borderId="0" fillId="14" fontId="85" numFmtId="0" xfId="0" applyAlignment="1" applyFont="1">
      <alignment vertical="center"/>
    </xf>
    <xf borderId="0" fillId="14" fontId="68" numFmtId="0" xfId="0" applyAlignment="1" applyFont="1">
      <alignment shrinkToFit="0" wrapText="0"/>
    </xf>
    <xf borderId="0" fillId="14" fontId="86" numFmtId="0" xfId="0" applyAlignment="1" applyFont="1">
      <alignment shrinkToFit="0" wrapText="0"/>
    </xf>
    <xf borderId="0" fillId="14" fontId="87" numFmtId="0" xfId="0" applyAlignment="1" applyFont="1">
      <alignment vertical="center"/>
    </xf>
    <xf borderId="0" fillId="27" fontId="82" numFmtId="0" xfId="0" applyFill="1" applyFont="1"/>
    <xf borderId="0" fillId="28" fontId="68" numFmtId="0" xfId="0" applyFill="1" applyFont="1"/>
    <xf borderId="0" fillId="0" fontId="88" numFmtId="0" xfId="0" applyAlignment="1" applyFont="1">
      <alignment vertical="bottom"/>
    </xf>
    <xf borderId="8" fillId="27" fontId="1" numFmtId="0" xfId="0" applyBorder="1" applyFont="1"/>
    <xf borderId="9" fillId="27" fontId="68" numFmtId="0" xfId="0" applyBorder="1" applyFont="1"/>
    <xf borderId="10" fillId="27" fontId="68" numFmtId="0" xfId="0" applyBorder="1" applyFont="1"/>
    <xf borderId="0" fillId="0" fontId="2" numFmtId="0" xfId="0" applyFont="1"/>
    <xf borderId="0" fillId="0" fontId="1" numFmtId="0" xfId="0" applyAlignment="1" applyFont="1">
      <alignment vertical="bottom"/>
    </xf>
    <xf borderId="0" fillId="0" fontId="13" numFmtId="0" xfId="0" applyFont="1"/>
    <xf borderId="0" fillId="29" fontId="13" numFmtId="0" xfId="0" applyFill="1" applyFont="1"/>
    <xf borderId="0" fillId="30" fontId="68" numFmtId="0" xfId="0" applyFill="1" applyFont="1"/>
    <xf borderId="0" fillId="30" fontId="1" numFmtId="0" xfId="0" applyFont="1"/>
    <xf borderId="0" fillId="30" fontId="68" numFmtId="0" xfId="0" applyAlignment="1" applyFont="1">
      <alignment shrinkToFit="0" wrapText="0"/>
    </xf>
    <xf borderId="0" fillId="31" fontId="68" numFmtId="0" xfId="0" applyFill="1" applyFont="1"/>
    <xf borderId="0" fillId="19" fontId="13" numFmtId="0" xfId="0" applyFont="1"/>
    <xf borderId="0" fillId="19" fontId="1" numFmtId="0" xfId="0" applyFont="1"/>
    <xf borderId="0" fillId="19" fontId="89" numFmtId="0" xfId="0" applyAlignment="1" applyFont="1">
      <alignment vertical="bottom"/>
    </xf>
    <xf borderId="0" fillId="19" fontId="90" numFmtId="0" xfId="0" applyAlignment="1" applyFont="1">
      <alignment shrinkToFit="0" vertical="bottom" wrapText="0"/>
    </xf>
    <xf borderId="0" fillId="19" fontId="91" numFmtId="0" xfId="0" applyAlignment="1" applyFont="1">
      <alignment vertical="bottom"/>
    </xf>
    <xf borderId="0" fillId="19" fontId="92" numFmtId="0" xfId="0" applyFont="1"/>
    <xf borderId="0" fillId="19" fontId="13" numFmtId="0" xfId="0" applyAlignment="1" applyFont="1">
      <alignment shrinkToFit="0" wrapText="0"/>
    </xf>
    <xf borderId="0" fillId="32" fontId="68" numFmtId="0" xfId="0" applyFill="1" applyFont="1"/>
    <xf borderId="0" fillId="32" fontId="1" numFmtId="0" xfId="0" applyFont="1"/>
    <xf borderId="0" fillId="32" fontId="93" numFmtId="0" xfId="0" applyFont="1"/>
    <xf borderId="0" fillId="32" fontId="68" numFmtId="0" xfId="0" applyAlignment="1" applyFont="1">
      <alignment shrinkToFit="0" wrapText="0"/>
    </xf>
    <xf borderId="0" fillId="0" fontId="68" numFmtId="165" xfId="0" applyFont="1" applyNumberFormat="1"/>
    <xf borderId="0" fillId="0" fontId="2" numFmtId="165" xfId="0" applyFont="1" applyNumberFormat="1"/>
    <xf borderId="0" fillId="0" fontId="94" numFmtId="165" xfId="0" applyFont="1" applyNumberFormat="1"/>
    <xf borderId="0" fillId="0" fontId="95" numFmtId="0" xfId="0" applyFont="1"/>
    <xf borderId="0" fillId="0" fontId="60" numFmtId="0" xfId="0" applyAlignment="1" applyFont="1">
      <alignment horizontal="left"/>
    </xf>
    <xf borderId="0" fillId="0" fontId="95" numFmtId="0" xfId="0" applyAlignment="1" applyFont="1">
      <alignment horizontal="left"/>
    </xf>
    <xf borderId="0" fillId="0" fontId="96" numFmtId="0" xfId="0" applyAlignment="1" applyFont="1">
      <alignment horizontal="left"/>
    </xf>
    <xf borderId="0" fillId="16" fontId="60" numFmtId="165" xfId="0" applyAlignment="1" applyFont="1" applyNumberFormat="1">
      <alignment horizontal="right"/>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WGIII SPM-style">
      <tableStyleElement dxfId="1" type="headerRow"/>
      <tableStyleElement dxfId="2" type="firstRowStripe"/>
      <tableStyleElement dxfId="3" type="secondRowStripe"/>
    </tableStyle>
    <tableStyle count="3" pivot="0" name="WGIII TS-style">
      <tableStyleElement dxfId="1" type="headerRow"/>
      <tableStyleElement dxfId="2" type="firstRowStripe"/>
      <tableStyleElement dxfId="3" type="secondRowStripe"/>
    </tableStyle>
    <tableStyle count="3" pivot="0" name="WGIII Chapters-style">
      <tableStyleElement dxfId="1" type="headerRow"/>
      <tableStyleElement dxfId="2" type="firstRowStripe"/>
      <tableStyleElement dxfId="3" type="secondRowStripe"/>
    </tableStyle>
    <tableStyle count="3" pivot="0" name="WGIII Annex-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AR6 WGIII Figures (Count)</a:t>
            </a:r>
          </a:p>
        </c:rich>
      </c:tx>
      <c:overlay val="0"/>
    </c:title>
    <c:plotArea>
      <c:layout/>
      <c:barChart>
        <c:barDir val="bar"/>
        <c:grouping val="stacked"/>
        <c:ser>
          <c:idx val="0"/>
          <c:order val="0"/>
          <c:tx>
            <c:strRef>
              <c:f>Analysis!$C$7:$C$8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Analysis!$C$9:$C$13</c:f>
              <c:numCache/>
            </c:numRef>
          </c:val>
        </c:ser>
        <c:ser>
          <c:idx val="1"/>
          <c:order val="1"/>
          <c:tx>
            <c:strRef>
              <c:f>Analysis!$D$7:$D$8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Analysis!$D$9:$D$13</c:f>
              <c:numCache/>
            </c:numRef>
          </c:val>
        </c:ser>
        <c:overlap val="100"/>
        <c:axId val="65603638"/>
        <c:axId val="1892669236"/>
      </c:barChart>
      <c:catAx>
        <c:axId val="656036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2669236"/>
      </c:catAx>
      <c:valAx>
        <c:axId val="18926692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60363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AR6 WGIII Error mix (% of total errors)</a:t>
            </a:r>
          </a:p>
        </c:rich>
      </c:tx>
      <c:overlay val="0"/>
    </c:title>
    <c:plotArea>
      <c:layout/>
      <c:barChart>
        <c:barDir val="bar"/>
        <c:grouping val="stacked"/>
        <c:ser>
          <c:idx val="0"/>
          <c:order val="0"/>
          <c:tx>
            <c:strRef>
              <c:f>Analysis!$M$7:$M$8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Analysis!$M$9:$M$13</c:f>
              <c:numCache/>
            </c:numRef>
          </c:val>
        </c:ser>
        <c:ser>
          <c:idx val="1"/>
          <c:order val="1"/>
          <c:tx>
            <c:strRef>
              <c:f>Analysis!$N$7:$N$8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Analysis!$N$9:$N$13</c:f>
              <c:numCache/>
            </c:numRef>
          </c:val>
        </c:ser>
        <c:ser>
          <c:idx val="2"/>
          <c:order val="2"/>
          <c:tx>
            <c:strRef>
              <c:f>Analysis!$O$7:$O$8</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Analysis!$O$9:$O$13</c:f>
              <c:numCache/>
            </c:numRef>
          </c:val>
        </c:ser>
        <c:ser>
          <c:idx val="3"/>
          <c:order val="3"/>
          <c:tx>
            <c:strRef>
              <c:f>Analysis!$P$7:$P$8</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Analysis!$P$9:$P$13</c:f>
              <c:numCache/>
            </c:numRef>
          </c:val>
        </c:ser>
        <c:overlap val="100"/>
        <c:axId val="2136094425"/>
        <c:axId val="1891977000"/>
      </c:barChart>
      <c:catAx>
        <c:axId val="21360944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1977000"/>
      </c:catAx>
      <c:valAx>
        <c:axId val="18919770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609442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AR6 WGIII % data-driven figures with issues</a:t>
            </a:r>
          </a:p>
        </c:rich>
      </c:tx>
      <c:overlay val="0"/>
    </c:title>
    <c:plotArea>
      <c:layout/>
      <c:barChart>
        <c:barDir val="bar"/>
        <c:grouping val="stacked"/>
        <c:ser>
          <c:idx val="0"/>
          <c:order val="0"/>
          <c:tx>
            <c:strRef>
              <c:f>Analysis!$T$7:$T$8</c:f>
            </c:strRef>
          </c:tx>
          <c:spPr>
            <a:solidFill>
              <a:srgbClr val="CC412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Analysis!$T$9:$T$13</c:f>
              <c:numCache/>
            </c:numRef>
          </c:val>
        </c:ser>
        <c:ser>
          <c:idx val="1"/>
          <c:order val="1"/>
          <c:tx>
            <c:strRef>
              <c:f>Analysis!$U$7:$U$8</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Analysis!$B$9:$B$13</c:f>
            </c:strRef>
          </c:cat>
          <c:val>
            <c:numRef>
              <c:f>Analysis!$U$9:$U$13</c:f>
              <c:numCache/>
            </c:numRef>
          </c:val>
        </c:ser>
        <c:overlap val="100"/>
        <c:axId val="1698387181"/>
        <c:axId val="1431245478"/>
      </c:barChart>
      <c:catAx>
        <c:axId val="16983871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1245478"/>
      </c:catAx>
      <c:valAx>
        <c:axId val="14312454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8387181"/>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13</xdr:row>
      <xdr:rowOff>142875</xdr:rowOff>
    </xdr:from>
    <xdr:ext cx="3752850" cy="2609850"/>
    <xdr:graphicFrame>
      <xdr:nvGraphicFramePr>
        <xdr:cNvPr id="20966901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371475</xdr:colOff>
      <xdr:row>13</xdr:row>
      <xdr:rowOff>142875</xdr:rowOff>
    </xdr:from>
    <xdr:ext cx="4029075" cy="2609850"/>
    <xdr:graphicFrame>
      <xdr:nvGraphicFramePr>
        <xdr:cNvPr id="134741797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57150</xdr:colOff>
      <xdr:row>13</xdr:row>
      <xdr:rowOff>142875</xdr:rowOff>
    </xdr:from>
    <xdr:ext cx="3752850" cy="2609850"/>
    <xdr:graphicFrame>
      <xdr:nvGraphicFramePr>
        <xdr:cNvPr id="463168394"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D25" displayName="WGIII_SPM" name="WGIII_SPM" id="1">
  <tableColumns count="30">
    <tableColumn name="WGs" id="1"/>
    <tableColumn name="Figure" id="2"/>
    <tableColumn name="Figure Link" id="3"/>
    <tableColumn name="Panel" id="4"/>
    <tableColumn name="Type" id="5"/>
    <tableColumn name="Data status" id="6"/>
    <tableColumn name="Review status" id="7"/>
    <tableColumn name="Figure title" id="8"/>
    <tableColumn name="Panel title" id="9"/>
    <tableColumn name="Subtitle" id="10"/>
    <tableColumn name="Authors and source" id="11"/>
    <tableColumn name="Data/Figure Citation" id="12"/>
    <tableColumn name="Report Citation" id="13"/>
    <tableColumn name="Metadata issues" id="14"/>
    <tableColumn name="Data issues" id="15"/>
    <tableColumn name="Other issues" id="16"/>
    <tableColumn name="Notes" id="17"/>
    <tableColumn name="Issues?" id="18"/>
    <tableColumn name="License:" id="19"/>
    <tableColumn name="Data Format " id="20"/>
    <tableColumn name="DOI " id="21"/>
    <tableColumn name="IPCC catalogue link " id="22"/>
    <tableColumn name="Appears in SPM" id="23"/>
    <tableColumn name="Appears in TS" id="24"/>
    <tableColumn name="Appears in Chapter" id="25"/>
    <tableColumn name="Equivalents" id="26"/>
    <tableColumn name="Unique?" id="27"/>
    <tableColumn name="Unique data driven?" id="28"/>
    <tableColumn name="Unique data driven &amp; Archived &amp; No issue?" id="29"/>
    <tableColumn name="Unique data driven &amp; Archived" id="30"/>
  </tableColumns>
  <tableStyleInfo name="WGIII SPM-style" showColumnStripes="0" showFirstColumn="1" showLastColumn="1" showRowStripes="1"/>
</table>
</file>

<file path=xl/tables/table2.xml><?xml version="1.0" encoding="utf-8"?>
<table xmlns="http://schemas.openxmlformats.org/spreadsheetml/2006/main" ref="A1:AD67" displayName="WGIII_TS" name="WGIII_TS" id="2">
  <tableColumns count="30">
    <tableColumn name="WGs" id="1"/>
    <tableColumn name="Figure" id="2"/>
    <tableColumn name="Figure link" id="3"/>
    <tableColumn name="Panel" id="4"/>
    <tableColumn name="Type" id="5"/>
    <tableColumn name="Data status" id="6"/>
    <tableColumn name="Review status" id="7"/>
    <tableColumn name="Figure title" id="8"/>
    <tableColumn name="Panel title" id="9"/>
    <tableColumn name="Subtitle" id="10"/>
    <tableColumn name="Authors and source" id="11"/>
    <tableColumn name="Data/figure citation" id="12"/>
    <tableColumn name="Citation to the report" id="13"/>
    <tableColumn name="Metadata issues" id="14"/>
    <tableColumn name="Data issues" id="15"/>
    <tableColumn name="Other issues" id="16"/>
    <tableColumn name="Notes" id="17"/>
    <tableColumn name="Issues?" id="18"/>
    <tableColumn name="License:" id="19"/>
    <tableColumn name="Data Format " id="20"/>
    <tableColumn name="DOI " id="21"/>
    <tableColumn name="IPCC catalogue link " id="22"/>
    <tableColumn name="Appears in SPM" id="23"/>
    <tableColumn name="Appears in TS" id="24"/>
    <tableColumn name="Appears in Chapter" id="25"/>
    <tableColumn name="Equivalents" id="26"/>
    <tableColumn name="Unique?" id="27"/>
    <tableColumn name="Unique data driven?" id="28"/>
    <tableColumn name="Unique data driven &amp; Archived &amp; No issue?" id="29"/>
    <tableColumn name="Unique data driven &amp; Archived" id="30"/>
  </tableColumns>
  <tableStyleInfo name="WGIII TS-style" showColumnStripes="0" showFirstColumn="1" showLastColumn="1" showRowStripes="1"/>
</table>
</file>

<file path=xl/tables/table3.xml><?xml version="1.0" encoding="utf-8"?>
<table xmlns="http://schemas.openxmlformats.org/spreadsheetml/2006/main" ref="A1:AE514" displayName="WGIII_TS_2" name="WGIII_TS_2" id="3">
  <tableColumns count="31">
    <tableColumn name="WGs" id="1"/>
    <tableColumn name="Chapter" id="2"/>
    <tableColumn name="Figure" id="3"/>
    <tableColumn name="Figure link" id="4"/>
    <tableColumn name="Panel" id="5"/>
    <tableColumn name="Type" id="6"/>
    <tableColumn name="Data status" id="7"/>
    <tableColumn name="Review status" id="8"/>
    <tableColumn name="Figure title" id="9"/>
    <tableColumn name="Panel title" id="10"/>
    <tableColumn name="Subtitle" id="11"/>
    <tableColumn name="Authors and source" id="12"/>
    <tableColumn name="Data/figure citation" id="13"/>
    <tableColumn name="Citation to the report" id="14"/>
    <tableColumn name="Metadata issues" id="15"/>
    <tableColumn name="Data issues" id="16"/>
    <tableColumn name="Other issues" id="17"/>
    <tableColumn name="Notes" id="18"/>
    <tableColumn name="Issues?" id="19"/>
    <tableColumn name="License:" id="20"/>
    <tableColumn name="Data Format " id="21"/>
    <tableColumn name="DOI " id="22"/>
    <tableColumn name="IPCC catalogue link " id="23"/>
    <tableColumn name="Appears in SPM" id="24"/>
    <tableColumn name="Appears in TS" id="25"/>
    <tableColumn name="Appears in Chapter" id="26"/>
    <tableColumn name="Equivalents" id="27"/>
    <tableColumn name="Unique?" id="28"/>
    <tableColumn name="Unique data driven?" id="29"/>
    <tableColumn name="Unique data driven &amp; Archived &amp; No issue?" id="30"/>
    <tableColumn name="Unique data driven &amp; Archived" id="31"/>
  </tableColumns>
  <tableStyleInfo name="WGIII Chapters-style" showColumnStripes="0" showFirstColumn="1" showLastColumn="1" showRowStripes="1"/>
</table>
</file>

<file path=xl/tables/table4.xml><?xml version="1.0" encoding="utf-8"?>
<table xmlns="http://schemas.openxmlformats.org/spreadsheetml/2006/main" ref="A1:AE11" displayName="WGIII_SPM_2" name="WGIII_SPM_2" id="4">
  <tableColumns count="31">
    <tableColumn name="WGs" id="1"/>
    <tableColumn name="Annex" id="2"/>
    <tableColumn name="Figure" id="3"/>
    <tableColumn name="Figure Link" id="4"/>
    <tableColumn name="Panel" id="5"/>
    <tableColumn name="Type" id="6"/>
    <tableColumn name="Data status" id="7"/>
    <tableColumn name="Review status" id="8"/>
    <tableColumn name="Figure title" id="9"/>
    <tableColumn name="Panel title" id="10"/>
    <tableColumn name="Subtitle" id="11"/>
    <tableColumn name="Authors and source" id="12"/>
    <tableColumn name="Data/Figure Citation" id="13"/>
    <tableColumn name="Report Citation" id="14"/>
    <tableColumn name="Metadata issues" id="15"/>
    <tableColumn name="Data issues" id="16"/>
    <tableColumn name="Other issues" id="17"/>
    <tableColumn name="Notes" id="18"/>
    <tableColumn name="Issues?" id="19"/>
    <tableColumn name="License:" id="20"/>
    <tableColumn name="Data Format " id="21"/>
    <tableColumn name="DOI " id="22"/>
    <tableColumn name="IPCC catalogue link " id="23"/>
    <tableColumn name="Appears in SPM" id="24"/>
    <tableColumn name="Appears in TS" id="25"/>
    <tableColumn name="Appears in Chapter" id="26"/>
    <tableColumn name="Equivalents" id="27"/>
    <tableColumn name="Unique?" id="28"/>
    <tableColumn name="Unique data driven?" id="29"/>
    <tableColumn name="Unique data driven &amp; Archived &amp; No issue?" id="30"/>
    <tableColumn name="Unique data driven &amp; Archived" id="31"/>
  </tableColumns>
  <tableStyleInfo name="WGIII Anne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pcc.ch/report/ar6/wg3/figures/chapter-8/figure-8-13" TargetMode="External"/><Relationship Id="rId10" Type="http://schemas.openxmlformats.org/officeDocument/2006/relationships/hyperlink" Target="https://www.ipcc.ch/report/ar6/wg3/figures/chapter-8" TargetMode="External"/><Relationship Id="rId13" Type="http://schemas.openxmlformats.org/officeDocument/2006/relationships/hyperlink" Target="https://www.ipcc.ch/report/ar6/wg3/figures/chapter-8" TargetMode="External"/><Relationship Id="rId12" Type="http://schemas.openxmlformats.org/officeDocument/2006/relationships/hyperlink" Target="https://www.ipcc.ch/report/ar6/wg3/figures/chapter-8" TargetMode="External"/><Relationship Id="rId1" Type="http://schemas.openxmlformats.org/officeDocument/2006/relationships/comments" Target="../comments1.xml"/><Relationship Id="rId2" Type="http://schemas.openxmlformats.org/officeDocument/2006/relationships/hyperlink" Target="https://www.ipcc.ch/report/ar6/wg3/figures/summary-for-policymakers/figure-spm-5/" TargetMode="External"/><Relationship Id="rId3" Type="http://schemas.openxmlformats.org/officeDocument/2006/relationships/hyperlink" Target="https://www.ipcc.ch/report/ar6/wg3/figures/technical-summary/figure-ts-11" TargetMode="External"/><Relationship Id="rId4" Type="http://schemas.openxmlformats.org/officeDocument/2006/relationships/hyperlink" Target="https://www.ipcc.ch/report/ar6/wg3/figures/chapter-2" TargetMode="External"/><Relationship Id="rId9" Type="http://schemas.openxmlformats.org/officeDocument/2006/relationships/hyperlink" Target="https://www.ipcc.ch/report/ar6/wg3/figures/chapter-7/" TargetMode="External"/><Relationship Id="rId15" Type="http://schemas.openxmlformats.org/officeDocument/2006/relationships/drawing" Target="../drawings/drawing1.xml"/><Relationship Id="rId14" Type="http://schemas.openxmlformats.org/officeDocument/2006/relationships/hyperlink" Target="https://www.ipcc.ch/report/ar6/wg3/figures/chapter-9/box-9-1-figure-2" TargetMode="External"/><Relationship Id="rId16" Type="http://schemas.openxmlformats.org/officeDocument/2006/relationships/vmlDrawing" Target="../drawings/vmlDrawing1.vml"/><Relationship Id="rId5" Type="http://schemas.openxmlformats.org/officeDocument/2006/relationships/hyperlink" Target="https://www.ipcc.ch/report/ar6/wg3/figures/chapter-6" TargetMode="External"/><Relationship Id="rId6" Type="http://schemas.openxmlformats.org/officeDocument/2006/relationships/hyperlink" Target="https://www.ipcc.ch/report/ar6/wg3/figures/chapter-6/box-6-2-figure-1" TargetMode="External"/><Relationship Id="rId7" Type="http://schemas.openxmlformats.org/officeDocument/2006/relationships/hyperlink" Target="https://www.ipcc.ch/report/ar6/wg3/figures/chapter-6" TargetMode="External"/><Relationship Id="rId8" Type="http://schemas.openxmlformats.org/officeDocument/2006/relationships/hyperlink" Target="https://www.ipcc.ch/report/ar6/wg3/figures/chapter-6"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pcc.ch/report/ar6/wg3/figures/summary-for-policymakers/figure-spm-5/" TargetMode="External"/><Relationship Id="rId42" Type="http://schemas.openxmlformats.org/officeDocument/2006/relationships/hyperlink" Target="https://www.ipcc.ch/report/ar6/wg3/figures/summary-for-policymakers/figure-spm-5/" TargetMode="External"/><Relationship Id="rId41" Type="http://schemas.openxmlformats.org/officeDocument/2006/relationships/hyperlink" Target="https://ipcc-browser.ipcc-data.org/browser/dataset?id=445" TargetMode="External"/><Relationship Id="rId44" Type="http://schemas.openxmlformats.org/officeDocument/2006/relationships/hyperlink" Target="https://www.ipcc.ch/report/ar6/wg3/figures/summary-for-policymakers/figure-spm-5/" TargetMode="External"/><Relationship Id="rId43" Type="http://schemas.openxmlformats.org/officeDocument/2006/relationships/hyperlink" Target="https://ipcc-browser.ipcc-data.org/browser/dataset?id=445" TargetMode="External"/><Relationship Id="rId46" Type="http://schemas.openxmlformats.org/officeDocument/2006/relationships/hyperlink" Target="https://www.ipcc.ch/report/ar6/wg3/figures/summary-for-policymakers/figure-spm-5/" TargetMode="External"/><Relationship Id="rId45" Type="http://schemas.openxmlformats.org/officeDocument/2006/relationships/hyperlink" Target="https://ipcc-browser.ipcc-data.org/browser/dataset?id=445" TargetMode="External"/><Relationship Id="rId1" Type="http://schemas.openxmlformats.org/officeDocument/2006/relationships/hyperlink" Target="https://www.ipcc.ch/report/ar6/wg3/figures/summary-for-policymakers/figure-spm-1/" TargetMode="External"/><Relationship Id="rId2" Type="http://schemas.openxmlformats.org/officeDocument/2006/relationships/hyperlink" Target="https://doi.org/10.48490/vfxm-tm28" TargetMode="External"/><Relationship Id="rId3" Type="http://schemas.openxmlformats.org/officeDocument/2006/relationships/hyperlink" Target="https://ipcc-browser.ipcc-data.org/browser/dataset?id=437" TargetMode="External"/><Relationship Id="rId4" Type="http://schemas.openxmlformats.org/officeDocument/2006/relationships/hyperlink" Target="https://www.ipcc.ch/report/ar6/wg3/figures/summary-for-policymakers/figure-spm-1/" TargetMode="External"/><Relationship Id="rId9" Type="http://schemas.openxmlformats.org/officeDocument/2006/relationships/hyperlink" Target="https://ipcc-browser.ipcc-data.org/browser/dataset?id=441" TargetMode="External"/><Relationship Id="rId48" Type="http://schemas.openxmlformats.org/officeDocument/2006/relationships/hyperlink" Target="https://www.ipcc.ch/report/ar6/wg3/figures/summary-for-policymakers/figure-spm-6/" TargetMode="External"/><Relationship Id="rId47" Type="http://schemas.openxmlformats.org/officeDocument/2006/relationships/hyperlink" Target="https://ipcc-browser.ipcc-data.org/browser/dataset?id=445" TargetMode="External"/><Relationship Id="rId49" Type="http://schemas.openxmlformats.org/officeDocument/2006/relationships/hyperlink" Target="https://doi.org/10.48490/f0z3-n524" TargetMode="External"/><Relationship Id="rId5" Type="http://schemas.openxmlformats.org/officeDocument/2006/relationships/hyperlink" Target="https://doi.org/10.48490/vfxm-tm28" TargetMode="External"/><Relationship Id="rId6" Type="http://schemas.openxmlformats.org/officeDocument/2006/relationships/hyperlink" Target="https://ipcc-browser.ipcc-data.org/browser/dataset?id=437" TargetMode="External"/><Relationship Id="rId7" Type="http://schemas.openxmlformats.org/officeDocument/2006/relationships/hyperlink" Target="https://www.ipcc.ch/report/ar6/wg3/figures/summary-for-policymakers/figure-spm-2/" TargetMode="External"/><Relationship Id="rId8" Type="http://schemas.openxmlformats.org/officeDocument/2006/relationships/hyperlink" Target="https://doi.org/10.48490/g19x-6k84" TargetMode="External"/><Relationship Id="rId31" Type="http://schemas.openxmlformats.org/officeDocument/2006/relationships/hyperlink" Target="https://www.ipcc.ch/report/ar6/wg3/figures/summary-for-policymakers/figure-spm-box/" TargetMode="External"/><Relationship Id="rId30" Type="http://schemas.openxmlformats.org/officeDocument/2006/relationships/hyperlink" Target="https://ipcc-browser.ipcc-data.org/browser/dataset/4134/0" TargetMode="External"/><Relationship Id="rId33" Type="http://schemas.openxmlformats.org/officeDocument/2006/relationships/hyperlink" Target="https://ipcc-browser.ipcc-data.org/browser/dataset/4134/0" TargetMode="External"/><Relationship Id="rId32" Type="http://schemas.openxmlformats.org/officeDocument/2006/relationships/hyperlink" Target="https://doi.org/10.48490/1jk5-0z97" TargetMode="External"/><Relationship Id="rId35" Type="http://schemas.openxmlformats.org/officeDocument/2006/relationships/hyperlink" Target="https://doi.org/10.48490/rbkj-8684" TargetMode="External"/><Relationship Id="rId34" Type="http://schemas.openxmlformats.org/officeDocument/2006/relationships/hyperlink" Target="https://www.ipcc.ch/report/ar6/wg3/figures/summary-for-policymakers/figure-spm-5/" TargetMode="External"/><Relationship Id="rId37" Type="http://schemas.openxmlformats.org/officeDocument/2006/relationships/hyperlink" Target="https://www.ipcc.ch/report/ar6/wg3/figures/summary-for-policymakers/figure-spm-5/" TargetMode="External"/><Relationship Id="rId36" Type="http://schemas.openxmlformats.org/officeDocument/2006/relationships/hyperlink" Target="https://ipcc-browser.ipcc-data.org/browser/dataset?id=445" TargetMode="External"/><Relationship Id="rId39" Type="http://schemas.openxmlformats.org/officeDocument/2006/relationships/hyperlink" Target="https://ipcc-browser.ipcc-data.org/browser/dataset?id=445" TargetMode="External"/><Relationship Id="rId38" Type="http://schemas.openxmlformats.org/officeDocument/2006/relationships/hyperlink" Target="https://doi.org/10.48490/rbkj-8684" TargetMode="External"/><Relationship Id="rId62" Type="http://schemas.openxmlformats.org/officeDocument/2006/relationships/hyperlink" Target="https://ipcc-browser.ipcc-data.org/browser/dataset?id=448" TargetMode="External"/><Relationship Id="rId61" Type="http://schemas.openxmlformats.org/officeDocument/2006/relationships/hyperlink" Target="https://doi.org/10.48490/ttqs-6w04" TargetMode="External"/><Relationship Id="rId20" Type="http://schemas.openxmlformats.org/officeDocument/2006/relationships/hyperlink" Target="https://doi.org/10.48490/ys3e-mq98" TargetMode="External"/><Relationship Id="rId63" Type="http://schemas.openxmlformats.org/officeDocument/2006/relationships/drawing" Target="../drawings/drawing2.xml"/><Relationship Id="rId22" Type="http://schemas.openxmlformats.org/officeDocument/2006/relationships/hyperlink" Target="https://www.ipcc.ch/report/ar6/wg3/figures/summary-for-policymakers/figure-spm-4/" TargetMode="External"/><Relationship Id="rId21" Type="http://schemas.openxmlformats.org/officeDocument/2006/relationships/hyperlink" Target="https://ipcc-browser.ipcc-data.org/browser/dataset?id=3878" TargetMode="External"/><Relationship Id="rId65" Type="http://schemas.openxmlformats.org/officeDocument/2006/relationships/table" Target="../tables/table1.xml"/><Relationship Id="rId24" Type="http://schemas.openxmlformats.org/officeDocument/2006/relationships/hyperlink" Target="https://www.ipcc.ch/report/ar6/wg3/figures/summary-for-policymakers/figure-spm-4/" TargetMode="External"/><Relationship Id="rId23" Type="http://schemas.openxmlformats.org/officeDocument/2006/relationships/hyperlink" Target="https://ipcc-browser.ipcc-data.org/browser/dataset?id=3878" TargetMode="External"/><Relationship Id="rId60" Type="http://schemas.openxmlformats.org/officeDocument/2006/relationships/hyperlink" Target="https://www.ipcc.ch/report/ar6/wg3/figures/summary-for-policymakers/figure-spm-8/" TargetMode="External"/><Relationship Id="rId26" Type="http://schemas.openxmlformats.org/officeDocument/2006/relationships/hyperlink" Target="https://www.ipcc.ch/report/ar6/wg3/figures/summary-for-policymakers/figure-spm-4/" TargetMode="External"/><Relationship Id="rId25" Type="http://schemas.openxmlformats.org/officeDocument/2006/relationships/hyperlink" Target="https://ipcc-browser.ipcc-data.org/browser/dataset?id=3878" TargetMode="External"/><Relationship Id="rId28" Type="http://schemas.openxmlformats.org/officeDocument/2006/relationships/hyperlink" Target="https://www.ipcc.ch/report/ar6/wg3/figures/summary-for-policymakers/figure-spm-box/" TargetMode="External"/><Relationship Id="rId27" Type="http://schemas.openxmlformats.org/officeDocument/2006/relationships/hyperlink" Target="https://ipcc-browser.ipcc-data.org/browser/dataset?id=3878" TargetMode="External"/><Relationship Id="rId29" Type="http://schemas.openxmlformats.org/officeDocument/2006/relationships/hyperlink" Target="https://doi.org/10.48490/1jk5-0z97" TargetMode="External"/><Relationship Id="rId51" Type="http://schemas.openxmlformats.org/officeDocument/2006/relationships/hyperlink" Target="https://www.ipcc.ch/report/ar6/wg3/figures/summary-for-policymakers/figure-spm-6/" TargetMode="External"/><Relationship Id="rId50" Type="http://schemas.openxmlformats.org/officeDocument/2006/relationships/hyperlink" Target="https://ipcc-browser.ipcc-data.org/browser/dataset?id=446" TargetMode="External"/><Relationship Id="rId53" Type="http://schemas.openxmlformats.org/officeDocument/2006/relationships/hyperlink" Target="https://ipcc-browser.ipcc-data.org/browser/dataset?id=446" TargetMode="External"/><Relationship Id="rId52" Type="http://schemas.openxmlformats.org/officeDocument/2006/relationships/hyperlink" Target="https://doi.org/10.48490/f0z3-n524" TargetMode="External"/><Relationship Id="rId11" Type="http://schemas.openxmlformats.org/officeDocument/2006/relationships/hyperlink" Target="https://ipcc-browser.ipcc-data.org/browser/dataset?id=441" TargetMode="External"/><Relationship Id="rId55" Type="http://schemas.openxmlformats.org/officeDocument/2006/relationships/hyperlink" Target="https://doi.org/10.48490/f0z3-n524" TargetMode="External"/><Relationship Id="rId10" Type="http://schemas.openxmlformats.org/officeDocument/2006/relationships/hyperlink" Target="https://www.ipcc.ch/report/ar6/wg3/figures/summary-for-policymakers/figure-spm-2/" TargetMode="External"/><Relationship Id="rId54" Type="http://schemas.openxmlformats.org/officeDocument/2006/relationships/hyperlink" Target="https://www.ipcc.ch/report/ar6/wg3/figures/summary-for-policymakers/figure-spm-6/" TargetMode="External"/><Relationship Id="rId13" Type="http://schemas.openxmlformats.org/officeDocument/2006/relationships/hyperlink" Target="https://ipcc-browser.ipcc-data.org/browser/dataset?id=441" TargetMode="External"/><Relationship Id="rId57" Type="http://schemas.openxmlformats.org/officeDocument/2006/relationships/hyperlink" Target="https://www.ipcc.ch/report/ar6/wg3/figures/summary-for-policymakers/figure-spm-7/" TargetMode="External"/><Relationship Id="rId12" Type="http://schemas.openxmlformats.org/officeDocument/2006/relationships/hyperlink" Target="https://www.ipcc.ch/report/ar6/wg3/figures/summary-for-policymakers/figure-spm-2/" TargetMode="External"/><Relationship Id="rId56" Type="http://schemas.openxmlformats.org/officeDocument/2006/relationships/hyperlink" Target="https://ipcc-browser.ipcc-data.org/browser/dataset?id=446" TargetMode="External"/><Relationship Id="rId15" Type="http://schemas.openxmlformats.org/officeDocument/2006/relationships/hyperlink" Target="https://ipcc-browser.ipcc-data.org/browser/dataset?id=441" TargetMode="External"/><Relationship Id="rId59" Type="http://schemas.openxmlformats.org/officeDocument/2006/relationships/hyperlink" Target="https://ipcc-browser.ipcc-data.org/browser/dataset?id=447" TargetMode="External"/><Relationship Id="rId14" Type="http://schemas.openxmlformats.org/officeDocument/2006/relationships/hyperlink" Target="https://www.ipcc.ch/report/ar6/wg3/figures/summary-for-policymakers/figure-spm-2/" TargetMode="External"/><Relationship Id="rId58" Type="http://schemas.openxmlformats.org/officeDocument/2006/relationships/hyperlink" Target="https://doi.org/10.48490/ayfg-tv12" TargetMode="External"/><Relationship Id="rId17" Type="http://schemas.openxmlformats.org/officeDocument/2006/relationships/hyperlink" Target="https://doi.org/10.48490/bt54-cr34" TargetMode="External"/><Relationship Id="rId16" Type="http://schemas.openxmlformats.org/officeDocument/2006/relationships/hyperlink" Target="https://www.ipcc.ch/report/ar6/wg3/figures/summary-for-policymakers/figure-spm-3/" TargetMode="External"/><Relationship Id="rId19" Type="http://schemas.openxmlformats.org/officeDocument/2006/relationships/hyperlink" Target="https://www.ipcc.ch/report/ar6/wg3/figures/summary-for-policymakers/figure-spm-4/" TargetMode="External"/><Relationship Id="rId18" Type="http://schemas.openxmlformats.org/officeDocument/2006/relationships/hyperlink" Target="https://ipcc-browser.ipcc-data.org/browser/dataset?id=44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ipcc.ch/report/ar6/wg3/figures/technical-summary/figure-ts-5" TargetMode="External"/><Relationship Id="rId42" Type="http://schemas.openxmlformats.org/officeDocument/2006/relationships/hyperlink" Target="https://doi.org/10.48490/pekv-q242" TargetMode="External"/><Relationship Id="rId41" Type="http://schemas.openxmlformats.org/officeDocument/2006/relationships/hyperlink" Target="https://www.ipcc.ch/report/ar6/wg3/figures/technical-summary/figure-ts-6" TargetMode="External"/><Relationship Id="rId44" Type="http://schemas.openxmlformats.org/officeDocument/2006/relationships/hyperlink" Target="https://www.ipcc.ch/report/ar6/wg3/figures/technical-summary/figure-ts-7" TargetMode="External"/><Relationship Id="rId43" Type="http://schemas.openxmlformats.org/officeDocument/2006/relationships/hyperlink" Target="https://ipcc-browser.ipcc-data.org/browser/dataset/2898/0" TargetMode="External"/><Relationship Id="rId46" Type="http://schemas.openxmlformats.org/officeDocument/2006/relationships/hyperlink" Target="https://ipcc-browser.ipcc-data.org/browser/dataset/4269/0" TargetMode="External"/><Relationship Id="rId45" Type="http://schemas.openxmlformats.org/officeDocument/2006/relationships/hyperlink" Target="https://doi.org/10.48490/03ga-hc45" TargetMode="External"/><Relationship Id="rId107" Type="http://schemas.openxmlformats.org/officeDocument/2006/relationships/hyperlink" Target="https://doi.org/10.48490/hmzt-6897" TargetMode="External"/><Relationship Id="rId106" Type="http://schemas.openxmlformats.org/officeDocument/2006/relationships/hyperlink" Target="https://www.ipcc.ch/report/ar6/wg3/figures/technical-summary/figure-ts-17" TargetMode="External"/><Relationship Id="rId105" Type="http://schemas.openxmlformats.org/officeDocument/2006/relationships/hyperlink" Target="https://www.ipcc.ch/report/ar6/wg3/figures/technical-summary/figure-ts-16" TargetMode="External"/><Relationship Id="rId104" Type="http://schemas.openxmlformats.org/officeDocument/2006/relationships/hyperlink" Target="https://ipcc-browser.ipcc-data.org/browser/dataset/3317/0" TargetMode="External"/><Relationship Id="rId109" Type="http://schemas.openxmlformats.org/officeDocument/2006/relationships/hyperlink" Target="https://www.ipcc.ch/report/ar6/wg3/figures/technical-summary/figure-ts-17" TargetMode="External"/><Relationship Id="rId108" Type="http://schemas.openxmlformats.org/officeDocument/2006/relationships/hyperlink" Target="https://ipcc-browser.ipcc-data.org/browser/dataset/3721/0" TargetMode="External"/><Relationship Id="rId48" Type="http://schemas.openxmlformats.org/officeDocument/2006/relationships/hyperlink" Target="https://doi.org/10.48490/3ff2-jx69" TargetMode="External"/><Relationship Id="rId47" Type="http://schemas.openxmlformats.org/officeDocument/2006/relationships/hyperlink" Target="https://www.ipcc.ch/report/ar6/wg3/figures/technical-summary/figure-ts-8" TargetMode="External"/><Relationship Id="rId49" Type="http://schemas.openxmlformats.org/officeDocument/2006/relationships/hyperlink" Target="https://ipcc-browser.ipcc-data.org/browser/dataset/3495/0" TargetMode="External"/><Relationship Id="rId103" Type="http://schemas.openxmlformats.org/officeDocument/2006/relationships/hyperlink" Target="https://doi.org/10.48490/x651-8t08" TargetMode="External"/><Relationship Id="rId102" Type="http://schemas.openxmlformats.org/officeDocument/2006/relationships/hyperlink" Target="https://www.ipcc.ch/report/ar6/wg3/figures/technical-summary/figure-ts-15" TargetMode="External"/><Relationship Id="rId101" Type="http://schemas.openxmlformats.org/officeDocument/2006/relationships/hyperlink" Target="https://ipcc-browser.ipcc-data.org/browser/dataset/3317/0" TargetMode="External"/><Relationship Id="rId100" Type="http://schemas.openxmlformats.org/officeDocument/2006/relationships/hyperlink" Target="https://doi.org/10.48490/x651-8t08" TargetMode="External"/><Relationship Id="rId31" Type="http://schemas.openxmlformats.org/officeDocument/2006/relationships/hyperlink" Target="https://www.ipcc.ch/report/ar6/wg3/figures/technical-summary/figure-ts-4" TargetMode="External"/><Relationship Id="rId30" Type="http://schemas.openxmlformats.org/officeDocument/2006/relationships/hyperlink" Target="https://www.ipcc.ch/report/ar6/wg3/figures/technical-summary/figure-ts-4" TargetMode="External"/><Relationship Id="rId33" Type="http://schemas.openxmlformats.org/officeDocument/2006/relationships/hyperlink" Target="https://ipcc-browser.ipcc-data.org/browser/dataset/5173/0" TargetMode="External"/><Relationship Id="rId32" Type="http://schemas.openxmlformats.org/officeDocument/2006/relationships/hyperlink" Target="https://doi.org/10.48490/a71k-2z21" TargetMode="External"/><Relationship Id="rId35" Type="http://schemas.openxmlformats.org/officeDocument/2006/relationships/hyperlink" Target="https://doi.org/10.48490/4s4c-5c47" TargetMode="External"/><Relationship Id="rId34" Type="http://schemas.openxmlformats.org/officeDocument/2006/relationships/hyperlink" Target="https://www.ipcc.ch/report/ar6/wg3/figures/technical-summary/figure-ts-5" TargetMode="External"/><Relationship Id="rId37" Type="http://schemas.openxmlformats.org/officeDocument/2006/relationships/hyperlink" Target="https://www.ipcc.ch/report/ar6/wg3/figures/technical-summary/figure-ts-5" TargetMode="External"/><Relationship Id="rId36" Type="http://schemas.openxmlformats.org/officeDocument/2006/relationships/hyperlink" Target="https://ipcc-browser.ipcc-data.org/browser/dataset/442/0" TargetMode="External"/><Relationship Id="rId39" Type="http://schemas.openxmlformats.org/officeDocument/2006/relationships/hyperlink" Target="https://ipcc-browser.ipcc-data.org/browser/dataset/2983/0" TargetMode="External"/><Relationship Id="rId38" Type="http://schemas.openxmlformats.org/officeDocument/2006/relationships/hyperlink" Target="https://doi.org/10.48490/pv7s-5054" TargetMode="External"/><Relationship Id="rId20" Type="http://schemas.openxmlformats.org/officeDocument/2006/relationships/hyperlink" Target="https://ipcc-browser.ipcc-data.org/browser/dataset/4268/0" TargetMode="External"/><Relationship Id="rId22" Type="http://schemas.openxmlformats.org/officeDocument/2006/relationships/hyperlink" Target="https://doi.org/10.48490/v7k2-8165" TargetMode="External"/><Relationship Id="rId21" Type="http://schemas.openxmlformats.org/officeDocument/2006/relationships/hyperlink" Target="https://www.ipcc.ch/report/ar6/wg3/figures/technical-summary/figure-ts-2" TargetMode="External"/><Relationship Id="rId24" Type="http://schemas.openxmlformats.org/officeDocument/2006/relationships/hyperlink" Target="https://www.ipcc.ch/report/ar6/wg3/figures/technical-summary/figure-ts-3" TargetMode="External"/><Relationship Id="rId23" Type="http://schemas.openxmlformats.org/officeDocument/2006/relationships/hyperlink" Target="https://ipcc-browser.ipcc-data.org/browser/dataset/4268/0" TargetMode="External"/><Relationship Id="rId129" Type="http://schemas.openxmlformats.org/officeDocument/2006/relationships/hyperlink" Target="https://doi.org/10.48490/gyyt-ya69" TargetMode="External"/><Relationship Id="rId128" Type="http://schemas.openxmlformats.org/officeDocument/2006/relationships/hyperlink" Target="https://www.ipcc.ch/report/ar6/wg3/figures/technical-summary/figure-ts-20/" TargetMode="External"/><Relationship Id="rId127" Type="http://schemas.openxmlformats.org/officeDocument/2006/relationships/hyperlink" Target="https://ipcc-browser.ipcc-data.org/browser/dataset/3349/0" TargetMode="External"/><Relationship Id="rId126" Type="http://schemas.openxmlformats.org/officeDocument/2006/relationships/hyperlink" Target="https://doi.org/10.48490/gyyt-ya69" TargetMode="External"/><Relationship Id="rId26" Type="http://schemas.openxmlformats.org/officeDocument/2006/relationships/hyperlink" Target="https://ipcc-browser.ipcc-data.org/browser/dataset/2993/0" TargetMode="External"/><Relationship Id="rId121" Type="http://schemas.openxmlformats.org/officeDocument/2006/relationships/hyperlink" Target="https://www.ipcc.ch/report/ar6/wg3/figures/technical-summary/figure-ts-19" TargetMode="External"/><Relationship Id="rId25" Type="http://schemas.openxmlformats.org/officeDocument/2006/relationships/hyperlink" Target="https://doi.org/10.48490/k664-ph42" TargetMode="External"/><Relationship Id="rId120" Type="http://schemas.openxmlformats.org/officeDocument/2006/relationships/hyperlink" Target="https://ipcc-browser.ipcc-data.org/browser/dataset/2901/0" TargetMode="External"/><Relationship Id="rId28" Type="http://schemas.openxmlformats.org/officeDocument/2006/relationships/hyperlink" Target="https://doi.org/10.48490/k664-ph42" TargetMode="External"/><Relationship Id="rId27" Type="http://schemas.openxmlformats.org/officeDocument/2006/relationships/hyperlink" Target="https://www.ipcc.ch/report/ar6/wg3/figures/technical-summary/figure-ts-3" TargetMode="External"/><Relationship Id="rId125" Type="http://schemas.openxmlformats.org/officeDocument/2006/relationships/hyperlink" Target="https://www.ipcc.ch/report/ar6/wg3/figures/technical-summary/figure-ts-20/" TargetMode="External"/><Relationship Id="rId29" Type="http://schemas.openxmlformats.org/officeDocument/2006/relationships/hyperlink" Target="https://ipcc-browser.ipcc-data.org/browser/dataset/2993/0" TargetMode="External"/><Relationship Id="rId124" Type="http://schemas.openxmlformats.org/officeDocument/2006/relationships/hyperlink" Target="https://ipcc-browser.ipcc-data.org/browser/dataset/2902/0" TargetMode="External"/><Relationship Id="rId123" Type="http://schemas.openxmlformats.org/officeDocument/2006/relationships/hyperlink" Target="https://doi.org/10.48490/3srw-vd03" TargetMode="External"/><Relationship Id="rId122" Type="http://schemas.openxmlformats.org/officeDocument/2006/relationships/hyperlink" Target="https://www.ipcc.ch/report/ar6/wg3/figures/technical-summary/figure-ts-19)" TargetMode="External"/><Relationship Id="rId95" Type="http://schemas.openxmlformats.org/officeDocument/2006/relationships/hyperlink" Target="https://www.ipcc.ch/report/ar6/wg3/figures/technical-summary/figure-ts-13" TargetMode="External"/><Relationship Id="rId94" Type="http://schemas.openxmlformats.org/officeDocument/2006/relationships/hyperlink" Target="https://ipcc-browser.ipcc-data.org/browser/dataset/2900/0" TargetMode="External"/><Relationship Id="rId97" Type="http://schemas.openxmlformats.org/officeDocument/2006/relationships/hyperlink" Target="https://ipcc-browser.ipcc-data.org/browser/dataset/2900/0" TargetMode="External"/><Relationship Id="rId96" Type="http://schemas.openxmlformats.org/officeDocument/2006/relationships/hyperlink" Target="https://doi.org/10.48490/8c2n-g241" TargetMode="External"/><Relationship Id="rId11" Type="http://schemas.openxmlformats.org/officeDocument/2006/relationships/hyperlink" Target="https://www.ipcc.ch/report/ar6/wg3/figures/technical-summary/box-ts-4-figure-1" TargetMode="External"/><Relationship Id="rId99" Type="http://schemas.openxmlformats.org/officeDocument/2006/relationships/hyperlink" Target="https://www.ipcc.ch/report/ar6/wg3/figures/technical-summary/figure-ts-15" TargetMode="External"/><Relationship Id="rId10" Type="http://schemas.openxmlformats.org/officeDocument/2006/relationships/hyperlink" Target="https://www.ipcc.ch/report/ar6/wg3/figures/technical-summary/box-ts-4-figure-1" TargetMode="External"/><Relationship Id="rId98" Type="http://schemas.openxmlformats.org/officeDocument/2006/relationships/hyperlink" Target="https://www.ipcc.ch/report/ar6/wg3/figures/technical-summary/figure-ts-14" TargetMode="External"/><Relationship Id="rId13" Type="http://schemas.openxmlformats.org/officeDocument/2006/relationships/hyperlink" Target="https://www.ipcc.ch/report/ar6/wg3/figures/technical-summary/box-ts-13-figure-1" TargetMode="External"/><Relationship Id="rId12" Type="http://schemas.openxmlformats.org/officeDocument/2006/relationships/hyperlink" Target="https://www.ipcc.ch/report/ar6/wg3/figures/technical-summary/box-ts-6-figure-1" TargetMode="External"/><Relationship Id="rId91" Type="http://schemas.openxmlformats.org/officeDocument/2006/relationships/hyperlink" Target="https://ipcc-browser.ipcc-data.org/browser/dataset/2899/0" TargetMode="External"/><Relationship Id="rId90" Type="http://schemas.openxmlformats.org/officeDocument/2006/relationships/hyperlink" Target="https://doi.org/10.48490/c28g-2r38" TargetMode="External"/><Relationship Id="rId93" Type="http://schemas.openxmlformats.org/officeDocument/2006/relationships/hyperlink" Target="https://doi.org/10.48490/8c2n-g241" TargetMode="External"/><Relationship Id="rId92" Type="http://schemas.openxmlformats.org/officeDocument/2006/relationships/hyperlink" Target="https://www.ipcc.ch/report/ar6/wg3/figures/technical-summary/figure-ts-13" TargetMode="External"/><Relationship Id="rId118" Type="http://schemas.openxmlformats.org/officeDocument/2006/relationships/hyperlink" Target="https://www.ipcc.ch/report/ar6/wg3/figures/technical-summary/figure-ts-18" TargetMode="External"/><Relationship Id="rId117" Type="http://schemas.openxmlformats.org/officeDocument/2006/relationships/hyperlink" Target="https://ipcc-browser.ipcc-data.org/browser/dataset/3721/0" TargetMode="External"/><Relationship Id="rId116" Type="http://schemas.openxmlformats.org/officeDocument/2006/relationships/hyperlink" Target="https://doi.org/10.48490/hmzt-6897" TargetMode="External"/><Relationship Id="rId115" Type="http://schemas.openxmlformats.org/officeDocument/2006/relationships/hyperlink" Target="https://www.ipcc.ch/report/ar6/wg3/figures/technical-summary/figure-ts-17" TargetMode="External"/><Relationship Id="rId119" Type="http://schemas.openxmlformats.org/officeDocument/2006/relationships/hyperlink" Target="https://doi.org/10.48490/3zq3-0314" TargetMode="External"/><Relationship Id="rId15" Type="http://schemas.openxmlformats.org/officeDocument/2006/relationships/hyperlink" Target="https://www.ipcc.ch/report/ar6/wg3/figures/technical-summary/figure-ts-1" TargetMode="External"/><Relationship Id="rId110" Type="http://schemas.openxmlformats.org/officeDocument/2006/relationships/hyperlink" Target="https://doi.org/10.48490/hmzt-6897" TargetMode="External"/><Relationship Id="rId14" Type="http://schemas.openxmlformats.org/officeDocument/2006/relationships/hyperlink" Target="https://www.ipcc.ch/report/ar6/wg3/figures/technical-summary/box-ts-15-figure-1" TargetMode="External"/><Relationship Id="rId17" Type="http://schemas.openxmlformats.org/officeDocument/2006/relationships/hyperlink" Target="https://ipcc-browser.ipcc-data.org/browser/dataset/2897/0" TargetMode="External"/><Relationship Id="rId16" Type="http://schemas.openxmlformats.org/officeDocument/2006/relationships/hyperlink" Target="https://doi.org/10.48490/apcw-3630" TargetMode="External"/><Relationship Id="rId19" Type="http://schemas.openxmlformats.org/officeDocument/2006/relationships/hyperlink" Target="https://doi.org/10.48490/v7k2-8165" TargetMode="External"/><Relationship Id="rId114" Type="http://schemas.openxmlformats.org/officeDocument/2006/relationships/hyperlink" Target="https://ipcc-browser.ipcc-data.org/browser/dataset/3721/0" TargetMode="External"/><Relationship Id="rId18" Type="http://schemas.openxmlformats.org/officeDocument/2006/relationships/hyperlink" Target="https://www.ipcc.ch/report/ar6/wg3/figures/technical-summary/figure-ts-2" TargetMode="External"/><Relationship Id="rId113" Type="http://schemas.openxmlformats.org/officeDocument/2006/relationships/hyperlink" Target="https://doi.org/10.48490/hmzt-6897" TargetMode="External"/><Relationship Id="rId112" Type="http://schemas.openxmlformats.org/officeDocument/2006/relationships/hyperlink" Target="https://www.ipcc.ch/report/ar6/wg3/figures/technical-summary/figure-ts-17" TargetMode="External"/><Relationship Id="rId111" Type="http://schemas.openxmlformats.org/officeDocument/2006/relationships/hyperlink" Target="https://ipcc-browser.ipcc-data.org/browser/dataset/3721/0" TargetMode="External"/><Relationship Id="rId84" Type="http://schemas.openxmlformats.org/officeDocument/2006/relationships/hyperlink" Target="https://doi.org/10.48490/jby3-ec53" TargetMode="External"/><Relationship Id="rId83" Type="http://schemas.openxmlformats.org/officeDocument/2006/relationships/hyperlink" Target="https://ipcc-browser.ipcc-data.org/browser/dataset/5775/0" TargetMode="External"/><Relationship Id="rId86" Type="http://schemas.openxmlformats.org/officeDocument/2006/relationships/hyperlink" Target="https://www.ipcc.ch/report/ar6/wg3/figures/technical-summary/figure-ts-12" TargetMode="External"/><Relationship Id="rId85" Type="http://schemas.openxmlformats.org/officeDocument/2006/relationships/hyperlink" Target="https://ipcc-browser.ipcc-data.org/browser/dataset/5775/0" TargetMode="External"/><Relationship Id="rId88" Type="http://schemas.openxmlformats.org/officeDocument/2006/relationships/hyperlink" Target="https://ipcc-browser.ipcc-data.org/browser/dataset/2899/0" TargetMode="External"/><Relationship Id="rId150" Type="http://schemas.openxmlformats.org/officeDocument/2006/relationships/hyperlink" Target="https://ipcc-browser.ipcc-data.org/browser/dataset/2904/0" TargetMode="External"/><Relationship Id="rId87" Type="http://schemas.openxmlformats.org/officeDocument/2006/relationships/hyperlink" Target="https://doi.org/10.48490/c28g-2r38" TargetMode="External"/><Relationship Id="rId89" Type="http://schemas.openxmlformats.org/officeDocument/2006/relationships/hyperlink" Target="https://www.ipcc.ch/report/ar6/wg3/figures/technical-summary/figure-ts-12" TargetMode="External"/><Relationship Id="rId80" Type="http://schemas.openxmlformats.org/officeDocument/2006/relationships/hyperlink" Target="https://doi.org/10.48490/jby3-ec53" TargetMode="External"/><Relationship Id="rId82" Type="http://schemas.openxmlformats.org/officeDocument/2006/relationships/hyperlink" Target="https://doi.org/10.48490/jby3-ec53" TargetMode="External"/><Relationship Id="rId81" Type="http://schemas.openxmlformats.org/officeDocument/2006/relationships/hyperlink" Target="https://ipcc-browser.ipcc-data.org/browser/dataset/5775/0" TargetMode="External"/><Relationship Id="rId1" Type="http://schemas.openxmlformats.org/officeDocument/2006/relationships/hyperlink" Target="https://www.ipcc.ch/report/ar6/wg3/figures/technical-summary/box-ts-1-figure-1" TargetMode="External"/><Relationship Id="rId2" Type="http://schemas.openxmlformats.org/officeDocument/2006/relationships/hyperlink" Target="https://doi.org/10.48490/hd2q-c531" TargetMode="External"/><Relationship Id="rId3" Type="http://schemas.openxmlformats.org/officeDocument/2006/relationships/hyperlink" Target="https://ipcc-browser.ipcc-data.org/browser/dataset/3012/0" TargetMode="External"/><Relationship Id="rId149" Type="http://schemas.openxmlformats.org/officeDocument/2006/relationships/hyperlink" Target="https://doi.org/10.48490/fcy3-ps83" TargetMode="External"/><Relationship Id="rId4" Type="http://schemas.openxmlformats.org/officeDocument/2006/relationships/hyperlink" Target="https://www.ipcc.ch/report/ar6/wg3/figures/technical-summary/box-ts-1-figure-1" TargetMode="External"/><Relationship Id="rId148" Type="http://schemas.openxmlformats.org/officeDocument/2006/relationships/hyperlink" Target="https://www.ipcc.ch/report/ar6/wg3/figures/technical-summary/figure-ts-26" TargetMode="External"/><Relationship Id="rId9" Type="http://schemas.openxmlformats.org/officeDocument/2006/relationships/hyperlink" Target="https://www.ipcc.ch/report/ar6/wg3/figures/technical-summary/box-ts-4-figure-1" TargetMode="External"/><Relationship Id="rId143" Type="http://schemas.openxmlformats.org/officeDocument/2006/relationships/hyperlink" Target="https://www.ipcc.ch/report/ar6/wg3/figures/technical-summary/figure-ts-24" TargetMode="External"/><Relationship Id="rId142" Type="http://schemas.openxmlformats.org/officeDocument/2006/relationships/hyperlink" Target="https://ipcc-browser.ipcc-data.org/browser/dataset/3318/0" TargetMode="External"/><Relationship Id="rId141" Type="http://schemas.openxmlformats.org/officeDocument/2006/relationships/hyperlink" Target="https://doi.org/10.48490/cpat-9r16" TargetMode="External"/><Relationship Id="rId140" Type="http://schemas.openxmlformats.org/officeDocument/2006/relationships/hyperlink" Target="https://www.ipcc.ch/report/ar6/wg3/figures/technical-summary/figure-ts-24" TargetMode="External"/><Relationship Id="rId5" Type="http://schemas.openxmlformats.org/officeDocument/2006/relationships/hyperlink" Target="https://www.ipcc.ch/report/ar6/wg3/figures/technical-summary/box-ts-1-figure-1" TargetMode="External"/><Relationship Id="rId147" Type="http://schemas.openxmlformats.org/officeDocument/2006/relationships/hyperlink" Target="https://ipcc-browser.ipcc-data.org/browser/dataset/3848/0" TargetMode="External"/><Relationship Id="rId6" Type="http://schemas.openxmlformats.org/officeDocument/2006/relationships/hyperlink" Target="https://doi.org/10.48490/hd2q-c531" TargetMode="External"/><Relationship Id="rId146" Type="http://schemas.openxmlformats.org/officeDocument/2006/relationships/hyperlink" Target="https://doi.org/10.48490/dw6j-ef56" TargetMode="External"/><Relationship Id="rId7" Type="http://schemas.openxmlformats.org/officeDocument/2006/relationships/hyperlink" Target="https://ipcc-browser.ipcc-data.org/browser/dataset/3012/0" TargetMode="External"/><Relationship Id="rId145" Type="http://schemas.openxmlformats.org/officeDocument/2006/relationships/hyperlink" Target="https://www.ipcc.ch/report/ar6/wg3/figures/technical-summary/figure-ts-25" TargetMode="External"/><Relationship Id="rId8" Type="http://schemas.openxmlformats.org/officeDocument/2006/relationships/hyperlink" Target="https://www.ipcc.ch/report/ar6/wg3/figures/technical-summary/box-ts-3-figure-1/" TargetMode="External"/><Relationship Id="rId144" Type="http://schemas.openxmlformats.org/officeDocument/2006/relationships/hyperlink" Target="https://ipcc-browser.ipcc-data.org/browser/dataset/3318/0" TargetMode="External"/><Relationship Id="rId73" Type="http://schemas.openxmlformats.org/officeDocument/2006/relationships/hyperlink" Target="https://ipcc-browser.ipcc-data.org/browser/dataset/4271/0" TargetMode="External"/><Relationship Id="rId72" Type="http://schemas.openxmlformats.org/officeDocument/2006/relationships/hyperlink" Target="https://doi.org/10.48490/5twd-k346" TargetMode="External"/><Relationship Id="rId75" Type="http://schemas.openxmlformats.org/officeDocument/2006/relationships/hyperlink" Target="https://doi.org/10.48490/5twd-k346" TargetMode="External"/><Relationship Id="rId74" Type="http://schemas.openxmlformats.org/officeDocument/2006/relationships/hyperlink" Target="https://www.ipcc.ch/report/ar6/wg3/figures/technical-summary/figure-ts-10" TargetMode="External"/><Relationship Id="rId77" Type="http://schemas.openxmlformats.org/officeDocument/2006/relationships/hyperlink" Target="https://www.ipcc.ch/report/ar6/wg3/figures/technical-summary/figure-ts-10" TargetMode="External"/><Relationship Id="rId76" Type="http://schemas.openxmlformats.org/officeDocument/2006/relationships/hyperlink" Target="https://ipcc-browser.ipcc-data.org/browser/dataset/4271/0" TargetMode="External"/><Relationship Id="rId79" Type="http://schemas.openxmlformats.org/officeDocument/2006/relationships/hyperlink" Target="https://ipcc-browser.ipcc-data.org/browser/dataset/4271/0" TargetMode="External"/><Relationship Id="rId78" Type="http://schemas.openxmlformats.org/officeDocument/2006/relationships/hyperlink" Target="https://doi.org/10.48490/5twd-k346" TargetMode="External"/><Relationship Id="rId71" Type="http://schemas.openxmlformats.org/officeDocument/2006/relationships/hyperlink" Target="https://www.ipcc.ch/report/ar6/wg3/figures/technical-summary/figure-ts-10" TargetMode="External"/><Relationship Id="rId70" Type="http://schemas.openxmlformats.org/officeDocument/2006/relationships/hyperlink" Target="https://ipcc-browser.ipcc-data.org/browser/dataset/4271/0" TargetMode="External"/><Relationship Id="rId139" Type="http://schemas.openxmlformats.org/officeDocument/2006/relationships/hyperlink" Target="https://ipcc-browser.ipcc-data.org/browser/dataset/4273/0" TargetMode="External"/><Relationship Id="rId138" Type="http://schemas.openxmlformats.org/officeDocument/2006/relationships/hyperlink" Target="https://doi.org/10.48490/p7qq-c251" TargetMode="External"/><Relationship Id="rId137" Type="http://schemas.openxmlformats.org/officeDocument/2006/relationships/hyperlink" Target="https://www.ipcc.ch/report/ar6/wg3/figures/technical-summary/figure-ts-23" TargetMode="External"/><Relationship Id="rId132" Type="http://schemas.openxmlformats.org/officeDocument/2006/relationships/hyperlink" Target="https://doi.org/10.48490/g4ym-6p91" TargetMode="External"/><Relationship Id="rId131" Type="http://schemas.openxmlformats.org/officeDocument/2006/relationships/hyperlink" Target="https://www.ipcc.ch/report/ar6/wg3/figures/technical-summary/figure-ts-20/" TargetMode="External"/><Relationship Id="rId130" Type="http://schemas.openxmlformats.org/officeDocument/2006/relationships/hyperlink" Target="https://ipcc-browser.ipcc-data.org/browser/dataset/3349/0" TargetMode="External"/><Relationship Id="rId136" Type="http://schemas.openxmlformats.org/officeDocument/2006/relationships/hyperlink" Target="https://www.ipcc.ch/report/ar6/wg3/figures/technical-summary/figure-ts-21" TargetMode="External"/><Relationship Id="rId135" Type="http://schemas.openxmlformats.org/officeDocument/2006/relationships/hyperlink" Target="https://www.ipcc.ch/report/ar6/wg3/figures/technical-summary/figure-ts-21" TargetMode="External"/><Relationship Id="rId134" Type="http://schemas.openxmlformats.org/officeDocument/2006/relationships/hyperlink" Target="https://www.ipcc.ch/report/ar6/wg3/figures/technical-summary/figure-ts-21" TargetMode="External"/><Relationship Id="rId133" Type="http://schemas.openxmlformats.org/officeDocument/2006/relationships/hyperlink" Target="https://ipcc-browser.ipcc-data.org/browser/dataset/2903/0" TargetMode="External"/><Relationship Id="rId62" Type="http://schemas.openxmlformats.org/officeDocument/2006/relationships/hyperlink" Target="https://www.ipcc.ch/report/ar6/wg3/figures/technical-summary/figure-ts-10" TargetMode="External"/><Relationship Id="rId61" Type="http://schemas.openxmlformats.org/officeDocument/2006/relationships/hyperlink" Target="https://ipcc-browser.ipcc-data.org/browser/dataset/4270/0" TargetMode="External"/><Relationship Id="rId64" Type="http://schemas.openxmlformats.org/officeDocument/2006/relationships/hyperlink" Target="https://ipcc-browser.ipcc-data.org/browser/dataset/4271/0" TargetMode="External"/><Relationship Id="rId63" Type="http://schemas.openxmlformats.org/officeDocument/2006/relationships/hyperlink" Target="https://doi.org/10.48490/5twd-k346" TargetMode="External"/><Relationship Id="rId66" Type="http://schemas.openxmlformats.org/officeDocument/2006/relationships/hyperlink" Target="https://doi.org/10.48490/5twd-k346" TargetMode="External"/><Relationship Id="rId65" Type="http://schemas.openxmlformats.org/officeDocument/2006/relationships/hyperlink" Target="https://www.ipcc.ch/report/ar6/wg3/figures/technical-summary/figure-ts-10" TargetMode="External"/><Relationship Id="rId68" Type="http://schemas.openxmlformats.org/officeDocument/2006/relationships/hyperlink" Target="https://www.ipcc.ch/report/ar6/wg3/figures/technical-summary/figure-ts-10" TargetMode="External"/><Relationship Id="rId67" Type="http://schemas.openxmlformats.org/officeDocument/2006/relationships/hyperlink" Target="https://ipcc-browser.ipcc-data.org/browser/dataset/4271/0" TargetMode="External"/><Relationship Id="rId60" Type="http://schemas.openxmlformats.org/officeDocument/2006/relationships/hyperlink" Target="https://doi.org/10.48490/5g52-gn30" TargetMode="External"/><Relationship Id="rId165" Type="http://schemas.openxmlformats.org/officeDocument/2006/relationships/drawing" Target="../drawings/drawing3.xml"/><Relationship Id="rId69" Type="http://schemas.openxmlformats.org/officeDocument/2006/relationships/hyperlink" Target="https://doi.org/10.48490/5twd-k346" TargetMode="External"/><Relationship Id="rId164" Type="http://schemas.openxmlformats.org/officeDocument/2006/relationships/hyperlink" Target="https://ipcc-browser.ipcc-data.org/browser/dataset/3316/0" TargetMode="External"/><Relationship Id="rId163" Type="http://schemas.openxmlformats.org/officeDocument/2006/relationships/hyperlink" Target="https://doi.org/10.48490/n470-ky71" TargetMode="External"/><Relationship Id="rId162" Type="http://schemas.openxmlformats.org/officeDocument/2006/relationships/hyperlink" Target="https://www.ipcc.ch/report/ar6/wg3/figures/technical-summary/figure-ts-32" TargetMode="External"/><Relationship Id="rId167" Type="http://schemas.openxmlformats.org/officeDocument/2006/relationships/table" Target="../tables/table2.xml"/><Relationship Id="rId51" Type="http://schemas.openxmlformats.org/officeDocument/2006/relationships/hyperlink" Target="https://doi.org/10.48490/5g52-gn30" TargetMode="External"/><Relationship Id="rId50" Type="http://schemas.openxmlformats.org/officeDocument/2006/relationships/hyperlink" Target="https://www.ipcc.ch/report/ar6/wg3/figures/technical-summary/figure-ts-9" TargetMode="External"/><Relationship Id="rId53" Type="http://schemas.openxmlformats.org/officeDocument/2006/relationships/hyperlink" Target="https://www.ipcc.ch/report/ar6/wg3/figures/technical-summary/figure-ts-9" TargetMode="External"/><Relationship Id="rId52" Type="http://schemas.openxmlformats.org/officeDocument/2006/relationships/hyperlink" Target="https://ipcc-browser.ipcc-data.org/browser/dataset/4270/0" TargetMode="External"/><Relationship Id="rId55" Type="http://schemas.openxmlformats.org/officeDocument/2006/relationships/hyperlink" Target="https://ipcc-browser.ipcc-data.org/browser/dataset/4270/0" TargetMode="External"/><Relationship Id="rId161" Type="http://schemas.openxmlformats.org/officeDocument/2006/relationships/hyperlink" Target="https://ipcc-browser.ipcc-data.org/browser/dataset/2982/0" TargetMode="External"/><Relationship Id="rId54" Type="http://schemas.openxmlformats.org/officeDocument/2006/relationships/hyperlink" Target="https://doi.org/10.48490/5g52-gn30" TargetMode="External"/><Relationship Id="rId160" Type="http://schemas.openxmlformats.org/officeDocument/2006/relationships/hyperlink" Target="https://doi.org/10.48490/gjdy-be46" TargetMode="External"/><Relationship Id="rId57" Type="http://schemas.openxmlformats.org/officeDocument/2006/relationships/hyperlink" Target="https://doi.org/10.48490/5g52-gn30" TargetMode="External"/><Relationship Id="rId56" Type="http://schemas.openxmlformats.org/officeDocument/2006/relationships/hyperlink" Target="https://www.ipcc.ch/report/ar6/wg3/figures/technical-summary/figure-ts-9" TargetMode="External"/><Relationship Id="rId159" Type="http://schemas.openxmlformats.org/officeDocument/2006/relationships/hyperlink" Target="https://www.ipcc.ch/report/ar6/wg3/figures/technical-summary/figure-ts-31/" TargetMode="External"/><Relationship Id="rId59" Type="http://schemas.openxmlformats.org/officeDocument/2006/relationships/hyperlink" Target="https://www.ipcc.ch/report/ar6/wg3/figures/technical-summary/figure-ts-9" TargetMode="External"/><Relationship Id="rId154" Type="http://schemas.openxmlformats.org/officeDocument/2006/relationships/hyperlink" Target="https://doi.org/10.48490/71ed-n248" TargetMode="External"/><Relationship Id="rId58" Type="http://schemas.openxmlformats.org/officeDocument/2006/relationships/hyperlink" Target="https://ipcc-browser.ipcc-data.org/browser/dataset/4270/0" TargetMode="External"/><Relationship Id="rId153" Type="http://schemas.openxmlformats.org/officeDocument/2006/relationships/hyperlink" Target="https://www.ipcc.ch/report/ar6/wg3/figures/technical-summary/figure-ts-29" TargetMode="External"/><Relationship Id="rId152" Type="http://schemas.openxmlformats.org/officeDocument/2006/relationships/hyperlink" Target="https://www.ipcc.ch/report/ar6/wg3/figures/technical-summary/figure-ts-28" TargetMode="External"/><Relationship Id="rId151" Type="http://schemas.openxmlformats.org/officeDocument/2006/relationships/hyperlink" Target="https://www.ipcc.ch/report/ar6/wg3/figures/technical-summary/figure-ts-27" TargetMode="External"/><Relationship Id="rId158" Type="http://schemas.openxmlformats.org/officeDocument/2006/relationships/hyperlink" Target="https://ipcc-browser.ipcc-data.org/browser/dataset/5377/0" TargetMode="External"/><Relationship Id="rId157" Type="http://schemas.openxmlformats.org/officeDocument/2006/relationships/hyperlink" Target="https://doi.org/10.48490/38tt-n386" TargetMode="External"/><Relationship Id="rId156" Type="http://schemas.openxmlformats.org/officeDocument/2006/relationships/hyperlink" Target="https://www.ipcc.ch/report/ar6/wg3/figures/technical-summary/figure-ts-30" TargetMode="External"/><Relationship Id="rId155" Type="http://schemas.openxmlformats.org/officeDocument/2006/relationships/hyperlink" Target="https://ipcc-browser.ipcc-data.org/browser/dataset?id=4274"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ipcc.ch/report/ar6/wg3/figures/chapter-3/figure-3-35" TargetMode="External"/><Relationship Id="rId194" Type="http://schemas.openxmlformats.org/officeDocument/2006/relationships/hyperlink" Target="https://www.ipcc.ch/report/ar6/wg3/figures/chapter-3/cwgbox-3-figure-1-left" TargetMode="External"/><Relationship Id="rId193" Type="http://schemas.openxmlformats.org/officeDocument/2006/relationships/hyperlink" Target="https://www.ipcc.ch/report/ar6/wg3/figures/chapter-3/figure-3-37" TargetMode="External"/><Relationship Id="rId192" Type="http://schemas.openxmlformats.org/officeDocument/2006/relationships/hyperlink" Target="https://www.ipcc.ch/report/ar6/wg3/figures/chapter-3/figure-3-36" TargetMode="External"/><Relationship Id="rId191" Type="http://schemas.openxmlformats.org/officeDocument/2006/relationships/hyperlink" Target="https://www.ipcc.ch/report/ar6/wg3/figures/chapter-3/figure-3-35" TargetMode="External"/><Relationship Id="rId187" Type="http://schemas.openxmlformats.org/officeDocument/2006/relationships/hyperlink" Target="https://www.ipcc.ch/report/ar6/wg3/figures/chapter-3/figure-3-34" TargetMode="External"/><Relationship Id="rId186" Type="http://schemas.openxmlformats.org/officeDocument/2006/relationships/hyperlink" Target="https://www.ipcc.ch/report/ar6/wg3/figures/chapter-3/figure-3-34" TargetMode="External"/><Relationship Id="rId185" Type="http://schemas.openxmlformats.org/officeDocument/2006/relationships/hyperlink" Target="https://www.ipcc.ch/report/ar6/wg3/figures/chapter-3/figure-3-33" TargetMode="External"/><Relationship Id="rId184" Type="http://schemas.openxmlformats.org/officeDocument/2006/relationships/hyperlink" Target="https://www.ipcc.ch/report/ar6/wg3/figures/chapter-3/figure-3-33" TargetMode="External"/><Relationship Id="rId189" Type="http://schemas.openxmlformats.org/officeDocument/2006/relationships/hyperlink" Target="https://www.ipcc.ch/report/ar6/wg3/figures/chapter-3/figure-3-34" TargetMode="External"/><Relationship Id="rId188" Type="http://schemas.openxmlformats.org/officeDocument/2006/relationships/hyperlink" Target="https://www.ipcc.ch/report/ar6/wg3/figures/chapter-3/figure-3-34" TargetMode="External"/><Relationship Id="rId183" Type="http://schemas.openxmlformats.org/officeDocument/2006/relationships/hyperlink" Target="https://www.ipcc.ch/report/ar6/wg3/figures/chapter-3/figure-3-32" TargetMode="External"/><Relationship Id="rId182" Type="http://schemas.openxmlformats.org/officeDocument/2006/relationships/hyperlink" Target="https://www.ipcc.ch/report/ar6/wg3/figures/chapter-3/figure-3-32" TargetMode="External"/><Relationship Id="rId181" Type="http://schemas.openxmlformats.org/officeDocument/2006/relationships/hyperlink" Target="https://www.ipcc.ch/report/ar6/wg3/figures/chapter-3/figure-3-31" TargetMode="External"/><Relationship Id="rId180" Type="http://schemas.openxmlformats.org/officeDocument/2006/relationships/hyperlink" Target="https://www.ipcc.ch/report/ar6/wg3/figures/chapter-3/figure-3-31" TargetMode="External"/><Relationship Id="rId176" Type="http://schemas.openxmlformats.org/officeDocument/2006/relationships/hyperlink" Target="https://www.ipcc.ch/report/ar6/wg3/figures/chapter-3/figure-3-31" TargetMode="External"/><Relationship Id="rId297" Type="http://schemas.openxmlformats.org/officeDocument/2006/relationships/hyperlink" Target="https://www.ipcc.ch/report/ar6/wg3/figures/chapter-6/figure-6-31" TargetMode="External"/><Relationship Id="rId175" Type="http://schemas.openxmlformats.org/officeDocument/2006/relationships/hyperlink" Target="https://www.ipcc.ch/report/ar6/wg3/figures/chapter-3/figure-3-31" TargetMode="External"/><Relationship Id="rId296" Type="http://schemas.openxmlformats.org/officeDocument/2006/relationships/hyperlink" Target="https://www.ipcc.ch/report/ar6/wg3/figures/chapter-6/figure-6-30" TargetMode="External"/><Relationship Id="rId174" Type="http://schemas.openxmlformats.org/officeDocument/2006/relationships/hyperlink" Target="https://www.ipcc.ch/report/ar6/wg3/figures/chapter-3/figure-3-31" TargetMode="External"/><Relationship Id="rId295" Type="http://schemas.openxmlformats.org/officeDocument/2006/relationships/hyperlink" Target="https://www.ipcc.ch/report/ar6/wg3/figures/chapter-6/figure-6-29" TargetMode="External"/><Relationship Id="rId173" Type="http://schemas.openxmlformats.org/officeDocument/2006/relationships/hyperlink" Target="https://www.ipcc.ch/report/ar6/wg3/figures/chapter-3/figure-3-30" TargetMode="External"/><Relationship Id="rId294" Type="http://schemas.openxmlformats.org/officeDocument/2006/relationships/hyperlink" Target="https://www.ipcc.ch/report/ar6/wg3/figures/chapter-6/figure-6-27" TargetMode="External"/><Relationship Id="rId179" Type="http://schemas.openxmlformats.org/officeDocument/2006/relationships/hyperlink" Target="https://www.ipcc.ch/report/ar6/wg3/figures/chapter-3/figure-3-31" TargetMode="External"/><Relationship Id="rId178" Type="http://schemas.openxmlformats.org/officeDocument/2006/relationships/hyperlink" Target="https://www.ipcc.ch/report/ar6/wg3/figures/chapter-3/figure-3-31" TargetMode="External"/><Relationship Id="rId299" Type="http://schemas.openxmlformats.org/officeDocument/2006/relationships/hyperlink" Target="https://www.ipcc.ch/report/ar6/wg3/figures/chapter-6/figure-6-33" TargetMode="External"/><Relationship Id="rId177" Type="http://schemas.openxmlformats.org/officeDocument/2006/relationships/hyperlink" Target="https://www.ipcc.ch/report/ar6/wg3/figures/chapter-3/figure-3-31" TargetMode="External"/><Relationship Id="rId298" Type="http://schemas.openxmlformats.org/officeDocument/2006/relationships/hyperlink" Target="https://www.ipcc.ch/report/ar6/wg3/figures/chapter-6/figure-6-32" TargetMode="External"/><Relationship Id="rId198" Type="http://schemas.openxmlformats.org/officeDocument/2006/relationships/hyperlink" Target="https://www.ipcc.ch/report/ar6/wg3/figures/chapter-3/figure-3-38" TargetMode="External"/><Relationship Id="rId197" Type="http://schemas.openxmlformats.org/officeDocument/2006/relationships/hyperlink" Target="https://www.ipcc.ch/report/ar6/wg3/figures/chapter-3/figure-3-38" TargetMode="External"/><Relationship Id="rId196" Type="http://schemas.openxmlformats.org/officeDocument/2006/relationships/hyperlink" Target="https://www.ipcc.ch/report/ar6/wg3/figures/chapter-3/figure-3-38" TargetMode="External"/><Relationship Id="rId195" Type="http://schemas.openxmlformats.org/officeDocument/2006/relationships/hyperlink" Target="https://www.ipcc.ch/report/ar6/wg3/figures/chapter-3/cwgbox-3-figure-1-left" TargetMode="External"/><Relationship Id="rId199" Type="http://schemas.openxmlformats.org/officeDocument/2006/relationships/hyperlink" Target="https://www.ipcc.ch/report/ar6/wg3/figures/chapter-3/figure-3-38" TargetMode="External"/><Relationship Id="rId150" Type="http://schemas.openxmlformats.org/officeDocument/2006/relationships/hyperlink" Target="https://www.ipcc.ch/report/ar6/wg3/figures/chapter-3/figure-3-26" TargetMode="External"/><Relationship Id="rId271" Type="http://schemas.openxmlformats.org/officeDocument/2006/relationships/hyperlink" Target="https://www.ipcc.ch/report/ar6/wg3/figures/chapter-6/figure-6-10" TargetMode="External"/><Relationship Id="rId392" Type="http://schemas.openxmlformats.org/officeDocument/2006/relationships/hyperlink" Target="https://www.ipcc.ch/report/ar6/wg3/figures/chapter-9/figure-9-18" TargetMode="External"/><Relationship Id="rId270" Type="http://schemas.openxmlformats.org/officeDocument/2006/relationships/hyperlink" Target="https://www.ipcc.ch/report/ar6/wg3/figures/chapter-6/figure-6-9" TargetMode="External"/><Relationship Id="rId391" Type="http://schemas.openxmlformats.org/officeDocument/2006/relationships/hyperlink" Target="https://www.ipcc.ch/report/ar6/wg3/figures/chapter-9/figure-9-17" TargetMode="External"/><Relationship Id="rId390" Type="http://schemas.openxmlformats.org/officeDocument/2006/relationships/hyperlink" Target="https://www.ipcc.ch/report/ar6/wg3/figures/chapter-9/figure-9-16" TargetMode="External"/><Relationship Id="rId1" Type="http://schemas.openxmlformats.org/officeDocument/2006/relationships/comments" Target="../comments2.xml"/><Relationship Id="rId2" Type="http://schemas.openxmlformats.org/officeDocument/2006/relationships/hyperlink" Target="https://www.ipcc.ch/report/ar6/wg3/figures/chapter-1/figure-1-1/" TargetMode="External"/><Relationship Id="rId3" Type="http://schemas.openxmlformats.org/officeDocument/2006/relationships/hyperlink" Target="https://www.ipcc.ch/report/ar6/wg3/figures/chapter-1/figure-1-1/" TargetMode="External"/><Relationship Id="rId149" Type="http://schemas.openxmlformats.org/officeDocument/2006/relationships/hyperlink" Target="https://www.ipcc.ch/report/ar6/wg3/figures/chapter-3/figure-3-26" TargetMode="External"/><Relationship Id="rId4" Type="http://schemas.openxmlformats.org/officeDocument/2006/relationships/hyperlink" Target="https://www.ipcc.ch/report/ar6/wg3/figures/chapter-1/figure-1-1/" TargetMode="External"/><Relationship Id="rId148" Type="http://schemas.openxmlformats.org/officeDocument/2006/relationships/hyperlink" Target="https://www.ipcc.ch/report/ar6/wg3/figures/chapter-3/figure-3-25" TargetMode="External"/><Relationship Id="rId269" Type="http://schemas.openxmlformats.org/officeDocument/2006/relationships/hyperlink" Target="https://www.ipcc.ch/report/ar6/wg3/figures/chapter-6/figure-6-8" TargetMode="External"/><Relationship Id="rId9" Type="http://schemas.openxmlformats.org/officeDocument/2006/relationships/hyperlink" Target="https://www.ipcc.ch/report/ar6/wg3/figures/chapter-1/figure-1-2/" TargetMode="External"/><Relationship Id="rId143" Type="http://schemas.openxmlformats.org/officeDocument/2006/relationships/hyperlink" Target="https://www.ipcc.ch/report/ar6/wg3/figures/chapter-3/figure-3-25" TargetMode="External"/><Relationship Id="rId264" Type="http://schemas.openxmlformats.org/officeDocument/2006/relationships/hyperlink" Target="https://www.ipcc.ch/report/ar6/wg3/figures/chapter-6/figure-6-3" TargetMode="External"/><Relationship Id="rId385" Type="http://schemas.openxmlformats.org/officeDocument/2006/relationships/hyperlink" Target="https://www.ipcc.ch/report/ar6/wg3/figures/chapter-9/figure-9-11" TargetMode="External"/><Relationship Id="rId142" Type="http://schemas.openxmlformats.org/officeDocument/2006/relationships/hyperlink" Target="https://www.ipcc.ch/report/ar6/wg3/figures/chapter-3/figure-3-24" TargetMode="External"/><Relationship Id="rId263" Type="http://schemas.openxmlformats.org/officeDocument/2006/relationships/hyperlink" Target="https://www.ipcc.ch/report/ar6/wg3/figures/chapter-6/figure-6-3" TargetMode="External"/><Relationship Id="rId384" Type="http://schemas.openxmlformats.org/officeDocument/2006/relationships/hyperlink" Target="https://www.ipcc.ch/report/ar6/wg3/figures/chapter-9/figure-9-10" TargetMode="External"/><Relationship Id="rId141" Type="http://schemas.openxmlformats.org/officeDocument/2006/relationships/hyperlink" Target="https://www.ipcc.ch/report/ar6/wg3/figures/chapter-3/figure-3-24" TargetMode="External"/><Relationship Id="rId262" Type="http://schemas.openxmlformats.org/officeDocument/2006/relationships/hyperlink" Target="https://www.ipcc.ch/report/ar6/wg3/figures/chapter-6/figure-6-3" TargetMode="External"/><Relationship Id="rId383" Type="http://schemas.openxmlformats.org/officeDocument/2006/relationships/hyperlink" Target="https://www.ipcc.ch/report/ar6/wg3/figures/chapter-9/figure-9-10" TargetMode="External"/><Relationship Id="rId140" Type="http://schemas.openxmlformats.org/officeDocument/2006/relationships/hyperlink" Target="https://www.ipcc.ch/report/ar6/wg3/figures/chapter-3/figure-3-24" TargetMode="External"/><Relationship Id="rId261" Type="http://schemas.openxmlformats.org/officeDocument/2006/relationships/hyperlink" Target="https://www.ipcc.ch/report/ar6/wg3/figures/chapter-6/figure-6-3" TargetMode="External"/><Relationship Id="rId382" Type="http://schemas.openxmlformats.org/officeDocument/2006/relationships/hyperlink" Target="https://www.ipcc.ch/report/ar6/wg3/figures/chapter-9/figure-9-9" TargetMode="External"/><Relationship Id="rId5" Type="http://schemas.openxmlformats.org/officeDocument/2006/relationships/hyperlink" Target="https://www.ipcc.ch/report/ar6/wg3/figures/chapter-1/figure-1-1/" TargetMode="External"/><Relationship Id="rId147" Type="http://schemas.openxmlformats.org/officeDocument/2006/relationships/hyperlink" Target="https://www.ipcc.ch/report/ar6/wg3/figures/chapter-3/figure-3-25" TargetMode="External"/><Relationship Id="rId268" Type="http://schemas.openxmlformats.org/officeDocument/2006/relationships/hyperlink" Target="https://www.ipcc.ch/report/ar6/wg3/figures/chapter-6/figure-6-7" TargetMode="External"/><Relationship Id="rId389" Type="http://schemas.openxmlformats.org/officeDocument/2006/relationships/hyperlink" Target="https://www.ipcc.ch/report/ar6/wg3/figures/chapter-9/figure-9-15" TargetMode="External"/><Relationship Id="rId6" Type="http://schemas.openxmlformats.org/officeDocument/2006/relationships/hyperlink" Target="https://www.ipcc.ch/report/ar6/wg3/figures/chapter-1/figure-1-2/" TargetMode="External"/><Relationship Id="rId146" Type="http://schemas.openxmlformats.org/officeDocument/2006/relationships/hyperlink" Target="https://www.ipcc.ch/report/ar6/wg3/figures/chapter-3/figure-3-25" TargetMode="External"/><Relationship Id="rId267" Type="http://schemas.openxmlformats.org/officeDocument/2006/relationships/hyperlink" Target="https://www.ipcc.ch/report/ar6/wg3/figures/chapter-6/figure-6-6" TargetMode="External"/><Relationship Id="rId388" Type="http://schemas.openxmlformats.org/officeDocument/2006/relationships/hyperlink" Target="https://www.ipcc.ch/report/ar6/wg3/figures/chapter-9/figure-9-14" TargetMode="External"/><Relationship Id="rId7" Type="http://schemas.openxmlformats.org/officeDocument/2006/relationships/hyperlink" Target="https://www.ipcc.ch/report/ar6/wg3/figures/chapter-1/figure-1-2/" TargetMode="External"/><Relationship Id="rId145" Type="http://schemas.openxmlformats.org/officeDocument/2006/relationships/hyperlink" Target="https://www.ipcc.ch/report/ar6/wg3/figures/chapter-3/figure-3-25" TargetMode="External"/><Relationship Id="rId266" Type="http://schemas.openxmlformats.org/officeDocument/2006/relationships/hyperlink" Target="https://www.ipcc.ch/report/ar6/wg3/figures/chapter-6/figure-6-5" TargetMode="External"/><Relationship Id="rId387" Type="http://schemas.openxmlformats.org/officeDocument/2006/relationships/hyperlink" Target="https://www.ipcc.ch/report/ar6/wg3/figures/chapter-9/figure-9-13" TargetMode="External"/><Relationship Id="rId8" Type="http://schemas.openxmlformats.org/officeDocument/2006/relationships/hyperlink" Target="https://www.ipcc.ch/report/ar6/wg3/figures/chapter-1/figure-1-2/" TargetMode="External"/><Relationship Id="rId144" Type="http://schemas.openxmlformats.org/officeDocument/2006/relationships/hyperlink" Target="https://www.ipcc.ch/report/ar6/wg3/figures/chapter-3/figure-3-25" TargetMode="External"/><Relationship Id="rId265" Type="http://schemas.openxmlformats.org/officeDocument/2006/relationships/hyperlink" Target="https://www.ipcc.ch/report/ar6/wg3/figures/chapter-6/figure-6-4" TargetMode="External"/><Relationship Id="rId386" Type="http://schemas.openxmlformats.org/officeDocument/2006/relationships/hyperlink" Target="https://www.ipcc.ch/report/ar6/wg3/figures/chapter-9/figure-9-12" TargetMode="External"/><Relationship Id="rId260" Type="http://schemas.openxmlformats.org/officeDocument/2006/relationships/hyperlink" Target="https://www.ipcc.ch/report/ar6/wg3/figures/chapter-6/figure-6-2" TargetMode="External"/><Relationship Id="rId381" Type="http://schemas.openxmlformats.org/officeDocument/2006/relationships/hyperlink" Target="https://www.ipcc.ch/report/ar6/wg3/figures/chapter-9/figure-9-8" TargetMode="External"/><Relationship Id="rId380" Type="http://schemas.openxmlformats.org/officeDocument/2006/relationships/hyperlink" Target="https://www.ipcc.ch/report/ar6/wg3/figures/chapter-9/figure-9-8" TargetMode="External"/><Relationship Id="rId139" Type="http://schemas.openxmlformats.org/officeDocument/2006/relationships/hyperlink" Target="https://www.ipcc.ch/report/ar6/wg3/figures/chapter-3/figure-3-24" TargetMode="External"/><Relationship Id="rId138" Type="http://schemas.openxmlformats.org/officeDocument/2006/relationships/hyperlink" Target="https://www.ipcc.ch/report/ar6/wg3/figures/chapter-3/figure-3-24" TargetMode="External"/><Relationship Id="rId259" Type="http://schemas.openxmlformats.org/officeDocument/2006/relationships/hyperlink" Target="https://www.ipcc.ch/report/ar6/wg3/figures/chapter-6/box-6-11-figure-4" TargetMode="External"/><Relationship Id="rId137" Type="http://schemas.openxmlformats.org/officeDocument/2006/relationships/hyperlink" Target="https://www.ipcc.ch/report/ar6/wg3/figures/chapter-3/figure-3-24" TargetMode="External"/><Relationship Id="rId258" Type="http://schemas.openxmlformats.org/officeDocument/2006/relationships/hyperlink" Target="https://www.ipcc.ch/report/ar6/wg3/figures/chapter-6/box-6-11-figure-3" TargetMode="External"/><Relationship Id="rId379" Type="http://schemas.openxmlformats.org/officeDocument/2006/relationships/hyperlink" Target="https://www.ipcc.ch/report/ar6/wg3/figures/chapter-9/figure-9-7" TargetMode="External"/><Relationship Id="rId132" Type="http://schemas.openxmlformats.org/officeDocument/2006/relationships/hyperlink" Target="https://www.ipcc.ch/report/ar6/wg3/figures/chapter-3/figure-3-22" TargetMode="External"/><Relationship Id="rId253" Type="http://schemas.openxmlformats.org/officeDocument/2006/relationships/hyperlink" Target="https://www.ipcc.ch/report/ar6/wg3/figures/chapter-6/box-6-2-figure-1" TargetMode="External"/><Relationship Id="rId374" Type="http://schemas.openxmlformats.org/officeDocument/2006/relationships/hyperlink" Target="https://www.ipcc.ch/report/ar6/wg3/figures/chapter-9/figure-9-5" TargetMode="External"/><Relationship Id="rId495" Type="http://schemas.openxmlformats.org/officeDocument/2006/relationships/hyperlink" Target="https://www.ipcc.ch/report/ar6/wg3/figures/chapter-15/figure-15-7" TargetMode="External"/><Relationship Id="rId131" Type="http://schemas.openxmlformats.org/officeDocument/2006/relationships/hyperlink" Target="https://www.ipcc.ch/report/ar6/wg3/figures/chapter-3/figure-3-22" TargetMode="External"/><Relationship Id="rId252" Type="http://schemas.openxmlformats.org/officeDocument/2006/relationships/hyperlink" Target="https://www.ipcc.ch/report/ar6/wg3/figures/chapter-6/box-6-2-figure-1" TargetMode="External"/><Relationship Id="rId373" Type="http://schemas.openxmlformats.org/officeDocument/2006/relationships/hyperlink" Target="https://www.ipcc.ch/report/ar6/wg3/figures/chapter-9/figure-9-4" TargetMode="External"/><Relationship Id="rId494" Type="http://schemas.openxmlformats.org/officeDocument/2006/relationships/hyperlink" Target="https://www.ipcc.ch/report/ar6/wg3/figures/chapter-15/figure-box-15-6-figure-1" TargetMode="External"/><Relationship Id="rId130" Type="http://schemas.openxmlformats.org/officeDocument/2006/relationships/hyperlink" Target="https://www.ipcc.ch/report/ar6/wg3/figures/chapter-3/figure-3-22" TargetMode="External"/><Relationship Id="rId251" Type="http://schemas.openxmlformats.org/officeDocument/2006/relationships/hyperlink" Target="https://www.ipcc.ch/report/ar6/wg3/figures/chapter-6/box-6-1-figure-1" TargetMode="External"/><Relationship Id="rId372" Type="http://schemas.openxmlformats.org/officeDocument/2006/relationships/hyperlink" Target="https://www.ipcc.ch/report/ar6/wg3/figures/chapter-9/figure-9-4" TargetMode="External"/><Relationship Id="rId493" Type="http://schemas.openxmlformats.org/officeDocument/2006/relationships/hyperlink" Target="https://www.ipcc.ch/report/ar6/wg3/figures/chapter-15/figure-15-6" TargetMode="External"/><Relationship Id="rId250" Type="http://schemas.openxmlformats.org/officeDocument/2006/relationships/hyperlink" Target="https://www.ipcc.ch/report/ar6/wg3/figures/chapter-6/figure-6-1b" TargetMode="External"/><Relationship Id="rId371" Type="http://schemas.openxmlformats.org/officeDocument/2006/relationships/hyperlink" Target="https://www.ipcc.ch/report/ar6/wg3/figures/chapter-9/figure-9-3" TargetMode="External"/><Relationship Id="rId492" Type="http://schemas.openxmlformats.org/officeDocument/2006/relationships/hyperlink" Target="https://www.ipcc.ch/report/ar6/wg3/figures/chapter-15/figure-15-5" TargetMode="External"/><Relationship Id="rId136" Type="http://schemas.openxmlformats.org/officeDocument/2006/relationships/hyperlink" Target="https://www.ipcc.ch/report/ar6/wg3/figures/chapter-3/figure-3-23" TargetMode="External"/><Relationship Id="rId257" Type="http://schemas.openxmlformats.org/officeDocument/2006/relationships/hyperlink" Target="https://www.ipcc.ch/report/ar6/wg3/figures/chapter-6/box-6-11-figure-2" TargetMode="External"/><Relationship Id="rId378" Type="http://schemas.openxmlformats.org/officeDocument/2006/relationships/hyperlink" Target="https://www.ipcc.ch/report/ar6/wg3/figures/chapter-9/figure-9-7" TargetMode="External"/><Relationship Id="rId499" Type="http://schemas.openxmlformats.org/officeDocument/2006/relationships/hyperlink" Target="https://www.ipcc.ch/report/ar6/wg3/figures/chapter-16/box-16-3-figure-1" TargetMode="External"/><Relationship Id="rId135" Type="http://schemas.openxmlformats.org/officeDocument/2006/relationships/hyperlink" Target="https://www.ipcc.ch/report/ar6/wg3/figures/chapter-3/figure-3-23" TargetMode="External"/><Relationship Id="rId256" Type="http://schemas.openxmlformats.org/officeDocument/2006/relationships/hyperlink" Target="https://www.ipcc.ch/report/ar6/wg3/figures/chapter-6/box-6-11-figure-1" TargetMode="External"/><Relationship Id="rId377" Type="http://schemas.openxmlformats.org/officeDocument/2006/relationships/hyperlink" Target="https://www.ipcc.ch/report/ar6/wg3/figures/chapter-9/figure-9-6" TargetMode="External"/><Relationship Id="rId498" Type="http://schemas.openxmlformats.org/officeDocument/2006/relationships/hyperlink" Target="https://www.ipcc.ch/report/ar6/wg3/figures/chapter-16/box-16-1-figure-1" TargetMode="External"/><Relationship Id="rId134" Type="http://schemas.openxmlformats.org/officeDocument/2006/relationships/hyperlink" Target="https://www.ipcc.ch/report/ar6/wg3/figures/chapter-3/figure-3-23" TargetMode="External"/><Relationship Id="rId255" Type="http://schemas.openxmlformats.org/officeDocument/2006/relationships/hyperlink" Target="https://www.ipcc.ch/report/ar6/wg3/figures/chapter-6/box-6-2-figure-1" TargetMode="External"/><Relationship Id="rId376" Type="http://schemas.openxmlformats.org/officeDocument/2006/relationships/hyperlink" Target="https://www.ipcc.ch/report/ar6/wg3/figures/chapter-9/figure-9-6" TargetMode="External"/><Relationship Id="rId497" Type="http://schemas.openxmlformats.org/officeDocument/2006/relationships/hyperlink" Target="https://www.ipcc.ch/report/ar6/wg3/figures/chapter-16/box-16-1-figure-1" TargetMode="External"/><Relationship Id="rId133" Type="http://schemas.openxmlformats.org/officeDocument/2006/relationships/hyperlink" Target="https://www.ipcc.ch/report/ar6/wg3/figures/chapter-3/figure-3-22" TargetMode="External"/><Relationship Id="rId254" Type="http://schemas.openxmlformats.org/officeDocument/2006/relationships/hyperlink" Target="https://www.ipcc.ch/report/ar6/wg3/figures/chapter-6/box-6-2-figure-1" TargetMode="External"/><Relationship Id="rId375" Type="http://schemas.openxmlformats.org/officeDocument/2006/relationships/hyperlink" Target="https://www.ipcc.ch/report/ar6/wg3/figures/chapter-9/figure-9-5" TargetMode="External"/><Relationship Id="rId496" Type="http://schemas.openxmlformats.org/officeDocument/2006/relationships/hyperlink" Target="https://www.ipcc.ch/report/ar6/wg3/figures/chapter-16/box-16-1-figure-1" TargetMode="External"/><Relationship Id="rId172" Type="http://schemas.openxmlformats.org/officeDocument/2006/relationships/hyperlink" Target="https://www.ipcc.ch/report/ar6/wg3/figures/chapter-3/figure-3-30" TargetMode="External"/><Relationship Id="rId293" Type="http://schemas.openxmlformats.org/officeDocument/2006/relationships/hyperlink" Target="https://www.ipcc.ch/report/ar6/wg3/figures/chapter-6/figure-6-26" TargetMode="External"/><Relationship Id="rId171" Type="http://schemas.openxmlformats.org/officeDocument/2006/relationships/hyperlink" Target="https://www.ipcc.ch/report/ar6/wg3/figures/chapter-3/figure-3-30" TargetMode="External"/><Relationship Id="rId292" Type="http://schemas.openxmlformats.org/officeDocument/2006/relationships/hyperlink" Target="https://www.ipcc.ch/report/ar6/wg3/figures/chapter-6/figure-6-25" TargetMode="External"/><Relationship Id="rId170" Type="http://schemas.openxmlformats.org/officeDocument/2006/relationships/hyperlink" Target="https://www.ipcc.ch/report/ar6/wg3/figures/chapter-3/figure-3-30" TargetMode="External"/><Relationship Id="rId291" Type="http://schemas.openxmlformats.org/officeDocument/2006/relationships/hyperlink" Target="https://www.ipcc.ch/report/ar6/wg3/figures/chapter-6/figure-6-25" TargetMode="External"/><Relationship Id="rId290" Type="http://schemas.openxmlformats.org/officeDocument/2006/relationships/hyperlink" Target="https://www.ipcc.ch/report/ar6/wg3/figures/chapter-6/figure-6-25" TargetMode="External"/><Relationship Id="rId165" Type="http://schemas.openxmlformats.org/officeDocument/2006/relationships/hyperlink" Target="https://www.ipcc.ch/report/ar6/wg3/figures/chapter-3/figure-3-29" TargetMode="External"/><Relationship Id="rId286" Type="http://schemas.openxmlformats.org/officeDocument/2006/relationships/hyperlink" Target="https://www.ipcc.ch/report/ar6/wg3/figures/chapter-6/figure-6-22" TargetMode="External"/><Relationship Id="rId164" Type="http://schemas.openxmlformats.org/officeDocument/2006/relationships/hyperlink" Target="https://www.ipcc.ch/report/ar6/wg3/figures/chapter-3/figure-3-29" TargetMode="External"/><Relationship Id="rId285" Type="http://schemas.openxmlformats.org/officeDocument/2006/relationships/hyperlink" Target="https://www.ipcc.ch/report/ar6/wg3/figures/chapter-6/figure-6-22" TargetMode="External"/><Relationship Id="rId163" Type="http://schemas.openxmlformats.org/officeDocument/2006/relationships/hyperlink" Target="https://www.ipcc.ch/report/ar6/wg3/figures/chapter-3/figure-3-29" TargetMode="External"/><Relationship Id="rId284" Type="http://schemas.openxmlformats.org/officeDocument/2006/relationships/hyperlink" Target="https://www.ipcc.ch/report/ar6/wg3/figures/chapter-6/figure-6-22" TargetMode="External"/><Relationship Id="rId162" Type="http://schemas.openxmlformats.org/officeDocument/2006/relationships/hyperlink" Target="https://www.ipcc.ch/report/ar6/wg3/figures/chapter-3/figure-3-29" TargetMode="External"/><Relationship Id="rId283" Type="http://schemas.openxmlformats.org/officeDocument/2006/relationships/hyperlink" Target="https://www.ipcc.ch/report/ar6/wg3/figures/chapter-6/figure-6-22" TargetMode="External"/><Relationship Id="rId169" Type="http://schemas.openxmlformats.org/officeDocument/2006/relationships/hyperlink" Target="https://www.ipcc.ch/report/ar6/wg3/figures/chapter-3/figure-3-30" TargetMode="External"/><Relationship Id="rId168" Type="http://schemas.openxmlformats.org/officeDocument/2006/relationships/hyperlink" Target="https://www.ipcc.ch/report/ar6/wg3/figures/chapter-3/figure-3-30" TargetMode="External"/><Relationship Id="rId289" Type="http://schemas.openxmlformats.org/officeDocument/2006/relationships/hyperlink" Target="https://www.ipcc.ch/report/ar6/wg3/figures/chapter-6/figure-6-25" TargetMode="External"/><Relationship Id="rId167" Type="http://schemas.openxmlformats.org/officeDocument/2006/relationships/hyperlink" Target="https://www.ipcc.ch/report/ar6/wg3/figures/chapter-3/figure-3-30" TargetMode="External"/><Relationship Id="rId288" Type="http://schemas.openxmlformats.org/officeDocument/2006/relationships/hyperlink" Target="https://www.ipcc.ch/report/ar6/wg3/figures/chapter-6/figure-6-24" TargetMode="External"/><Relationship Id="rId166" Type="http://schemas.openxmlformats.org/officeDocument/2006/relationships/hyperlink" Target="https://www.ipcc.ch/report/ar6/wg3/figures/chapter-3/figure-3-30" TargetMode="External"/><Relationship Id="rId287" Type="http://schemas.openxmlformats.org/officeDocument/2006/relationships/hyperlink" Target="https://www.ipcc.ch/report/ar6/wg3/figures/chapter-6/figure-6-23" TargetMode="External"/><Relationship Id="rId161" Type="http://schemas.openxmlformats.org/officeDocument/2006/relationships/hyperlink" Target="https://www.ipcc.ch/report/ar6/wg3/figures/chapter-3/figure-3-28" TargetMode="External"/><Relationship Id="rId282" Type="http://schemas.openxmlformats.org/officeDocument/2006/relationships/hyperlink" Target="https://www.ipcc.ch/report/ar6/wg3/figures/chapter-6/figure-6-22" TargetMode="External"/><Relationship Id="rId160" Type="http://schemas.openxmlformats.org/officeDocument/2006/relationships/hyperlink" Target="https://www.ipcc.ch/report/ar6/wg3/figures/chapter-3/figure-3-28" TargetMode="External"/><Relationship Id="rId281" Type="http://schemas.openxmlformats.org/officeDocument/2006/relationships/hyperlink" Target="https://www.ipcc.ch/report/ar6/wg3/figures/chapter-6/figure-6-21" TargetMode="External"/><Relationship Id="rId280" Type="http://schemas.openxmlformats.org/officeDocument/2006/relationships/hyperlink" Target="https://www.ipcc.ch/report/ar6/wg3/figures/chapter-6/figure-6-20" TargetMode="External"/><Relationship Id="rId159" Type="http://schemas.openxmlformats.org/officeDocument/2006/relationships/hyperlink" Target="https://www.ipcc.ch/report/ar6/wg3/figures/chapter-3/figure-3-28" TargetMode="External"/><Relationship Id="rId154" Type="http://schemas.openxmlformats.org/officeDocument/2006/relationships/hyperlink" Target="https://www.ipcc.ch/report/ar6/wg3/figures/chapter-3/figure-3-26" TargetMode="External"/><Relationship Id="rId275" Type="http://schemas.openxmlformats.org/officeDocument/2006/relationships/hyperlink" Target="https://www.ipcc.ch/report/ar6/wg3/figures/chapter-6/figure-6-14" TargetMode="External"/><Relationship Id="rId396" Type="http://schemas.openxmlformats.org/officeDocument/2006/relationships/hyperlink" Target="https://www.ipcc.ch/report/ar6/wg3/figures/chapter-10/box-10-3-figure-1" TargetMode="External"/><Relationship Id="rId153" Type="http://schemas.openxmlformats.org/officeDocument/2006/relationships/hyperlink" Target="https://www.ipcc.ch/report/ar6/wg3/figures/chapter-3/figure-3-26" TargetMode="External"/><Relationship Id="rId274" Type="http://schemas.openxmlformats.org/officeDocument/2006/relationships/hyperlink" Target="https://www.ipcc.ch/report/ar6/wg3/figures/chapter-6/figure-6-13" TargetMode="External"/><Relationship Id="rId395" Type="http://schemas.openxmlformats.org/officeDocument/2006/relationships/hyperlink" Target="https://www.ipcc.ch/report/ar6/wg3/figures/chapter-9/figure-9-21" TargetMode="External"/><Relationship Id="rId152" Type="http://schemas.openxmlformats.org/officeDocument/2006/relationships/hyperlink" Target="https://www.ipcc.ch/report/ar6/wg3/figures/chapter-3/figure-3-26" TargetMode="External"/><Relationship Id="rId273" Type="http://schemas.openxmlformats.org/officeDocument/2006/relationships/hyperlink" Target="https://www.ipcc.ch/report/ar6/wg3/figures/chapter-6/figure-6-12" TargetMode="External"/><Relationship Id="rId394" Type="http://schemas.openxmlformats.org/officeDocument/2006/relationships/hyperlink" Target="https://www.ipcc.ch/report/ar6/wg3/figures/chapter-9/figure-9-20" TargetMode="External"/><Relationship Id="rId151" Type="http://schemas.openxmlformats.org/officeDocument/2006/relationships/hyperlink" Target="https://www.ipcc.ch/report/ar6/wg3/figures/chapter-3/figure-3-26" TargetMode="External"/><Relationship Id="rId272" Type="http://schemas.openxmlformats.org/officeDocument/2006/relationships/hyperlink" Target="https://www.ipcc.ch/report/ar6/wg3/figures/chapter-6/figure-6-11" TargetMode="External"/><Relationship Id="rId393" Type="http://schemas.openxmlformats.org/officeDocument/2006/relationships/hyperlink" Target="https://www.ipcc.ch/report/ar6/wg3/figures/chapter-9/figure-9-19" TargetMode="External"/><Relationship Id="rId158" Type="http://schemas.openxmlformats.org/officeDocument/2006/relationships/hyperlink" Target="https://www.ipcc.ch/report/ar6/wg3/figures/chapter-3/figure-3-28" TargetMode="External"/><Relationship Id="rId279" Type="http://schemas.openxmlformats.org/officeDocument/2006/relationships/hyperlink" Target="https://www.ipcc.ch/report/ar6/wg3/figures/chapter-6/figure-6-18" TargetMode="External"/><Relationship Id="rId157" Type="http://schemas.openxmlformats.org/officeDocument/2006/relationships/hyperlink" Target="https://www.ipcc.ch/report/ar6/wg3/figures/chapter-3/figure-3-27" TargetMode="External"/><Relationship Id="rId278" Type="http://schemas.openxmlformats.org/officeDocument/2006/relationships/hyperlink" Target="https://www.ipcc.ch/report/ar6/wg3/figures/chapter-6/figure-6-17" TargetMode="External"/><Relationship Id="rId399" Type="http://schemas.openxmlformats.org/officeDocument/2006/relationships/hyperlink" Target="https://www.ipcc.ch/report/ar6/wg3/figures/chapter-10/box-10-4-figure-1" TargetMode="External"/><Relationship Id="rId156" Type="http://schemas.openxmlformats.org/officeDocument/2006/relationships/hyperlink" Target="https://www.ipcc.ch/report/ar6/wg3/figures/chapter-3/figure-3-27" TargetMode="External"/><Relationship Id="rId277" Type="http://schemas.openxmlformats.org/officeDocument/2006/relationships/hyperlink" Target="https://www.ipcc.ch/report/ar6/wg3/figures/chapter-6/figure-6-16" TargetMode="External"/><Relationship Id="rId398" Type="http://schemas.openxmlformats.org/officeDocument/2006/relationships/hyperlink" Target="https://www.ipcc.ch/report/ar6/wg3/figures/chapter-10/box-10-4-figure-1" TargetMode="External"/><Relationship Id="rId155" Type="http://schemas.openxmlformats.org/officeDocument/2006/relationships/hyperlink" Target="https://www.ipcc.ch/report/ar6/wg3/figures/chapter-3/figure-3-27" TargetMode="External"/><Relationship Id="rId276" Type="http://schemas.openxmlformats.org/officeDocument/2006/relationships/hyperlink" Target="https://www.ipcc.ch/report/ar6/wg3/figures/chapter-6/figure-6-15" TargetMode="External"/><Relationship Id="rId397" Type="http://schemas.openxmlformats.org/officeDocument/2006/relationships/hyperlink" Target="https://www.ipcc.ch/report/ar6/wg3/figures/chapter-10/box-10-4-figure-1" TargetMode="External"/><Relationship Id="rId40" Type="http://schemas.openxmlformats.org/officeDocument/2006/relationships/hyperlink" Target="https://www.ipcc.ch/report/ar6/wg3/figures/chapter-2/figure-2-10/" TargetMode="External"/><Relationship Id="rId42" Type="http://schemas.openxmlformats.org/officeDocument/2006/relationships/hyperlink" Target="https://www.ipcc.ch/report/ar6/wg3/figures/chapter-2/figure-2-12/" TargetMode="External"/><Relationship Id="rId41" Type="http://schemas.openxmlformats.org/officeDocument/2006/relationships/hyperlink" Target="https://www.ipcc.ch/report/ar6/wg3/figures/chapter-2/figure-2-10/" TargetMode="External"/><Relationship Id="rId44" Type="http://schemas.openxmlformats.org/officeDocument/2006/relationships/hyperlink" Target="https://www.ipcc.ch/report/ar6/wg3/figures/chapter-2/figure-2-13/" TargetMode="External"/><Relationship Id="rId43" Type="http://schemas.openxmlformats.org/officeDocument/2006/relationships/hyperlink" Target="https://www.ipcc.ch/report/ar6/wg3/figures/chapter-2/figure-2-13/" TargetMode="External"/><Relationship Id="rId46" Type="http://schemas.openxmlformats.org/officeDocument/2006/relationships/hyperlink" Target="https://www.ipcc.ch/report/ar6/wg3/figures/chapter-2/figure-2-13/" TargetMode="External"/><Relationship Id="rId45" Type="http://schemas.openxmlformats.org/officeDocument/2006/relationships/hyperlink" Target="https://www.ipcc.ch/report/ar6/wg3/figures/chapter-2/figure-2-13/" TargetMode="External"/><Relationship Id="rId508" Type="http://schemas.openxmlformats.org/officeDocument/2006/relationships/vmlDrawing" Target="../drawings/vmlDrawing2.vml"/><Relationship Id="rId503" Type="http://schemas.openxmlformats.org/officeDocument/2006/relationships/hyperlink" Target="https://www.ipcc.ch/report/ar6/wg3/figures/chapter-16/figure-16-3" TargetMode="External"/><Relationship Id="rId502" Type="http://schemas.openxmlformats.org/officeDocument/2006/relationships/hyperlink" Target="https://www.ipcc.ch/report/ar6/wg3/figures/chapter-16/figure-16-2" TargetMode="External"/><Relationship Id="rId501" Type="http://schemas.openxmlformats.org/officeDocument/2006/relationships/hyperlink" Target="https://www.ipcc.ch/report/ar6/wg3/figures/chapter-16/figure-16-1" TargetMode="External"/><Relationship Id="rId500" Type="http://schemas.openxmlformats.org/officeDocument/2006/relationships/hyperlink" Target="https://www.ipcc.ch/report/ar6/wg3/figures/chapter-16/box-16-14-figure-1" TargetMode="External"/><Relationship Id="rId507" Type="http://schemas.openxmlformats.org/officeDocument/2006/relationships/drawing" Target="../drawings/drawing4.xml"/><Relationship Id="rId506" Type="http://schemas.openxmlformats.org/officeDocument/2006/relationships/hyperlink" Target="https://www.ipcc.ch/report/ar6/wg3/figures/chapter-17/figure-17-1" TargetMode="External"/><Relationship Id="rId505" Type="http://schemas.openxmlformats.org/officeDocument/2006/relationships/hyperlink" Target="https://www.ipcc.ch/report/ar6/wg3/figures/chapter-16/ccbox-12-figure-1" TargetMode="External"/><Relationship Id="rId504" Type="http://schemas.openxmlformats.org/officeDocument/2006/relationships/hyperlink" Target="https://www.ipcc.ch/report/ar6/wg3/figures/chapter-16/figure-16-4" TargetMode="External"/><Relationship Id="rId48" Type="http://schemas.openxmlformats.org/officeDocument/2006/relationships/hyperlink" Target="https://www.ipcc.ch/report/ar6/wg3/figures/chapter-2/figure-2-14/" TargetMode="External"/><Relationship Id="rId47" Type="http://schemas.openxmlformats.org/officeDocument/2006/relationships/hyperlink" Target="https://www.ipcc.ch/report/ar6/wg3/figures/chapter-2/figure-2-14/" TargetMode="External"/><Relationship Id="rId49" Type="http://schemas.openxmlformats.org/officeDocument/2006/relationships/hyperlink" Target="https://www.ipcc.ch/report/ar6/wg3/figures/chapter-2/figure-2-14/" TargetMode="External"/><Relationship Id="rId31" Type="http://schemas.openxmlformats.org/officeDocument/2006/relationships/hyperlink" Target="https://www.ipcc.ch/report/ar6/wg3/figures/chapter-2/figure-2-6/" TargetMode="External"/><Relationship Id="rId30" Type="http://schemas.openxmlformats.org/officeDocument/2006/relationships/hyperlink" Target="https://www.ipcc.ch/report/ar6/wg3/figures/chapter-2/figure-2-6/" TargetMode="External"/><Relationship Id="rId33" Type="http://schemas.openxmlformats.org/officeDocument/2006/relationships/hyperlink" Target="https://www.ipcc.ch/report/ar6/wg3/figures/chapter-2/figure-2-7/" TargetMode="External"/><Relationship Id="rId32" Type="http://schemas.openxmlformats.org/officeDocument/2006/relationships/hyperlink" Target="https://www.ipcc.ch/report/ar6/wg3/figures/chapter-2/figure-2-7/" TargetMode="External"/><Relationship Id="rId35" Type="http://schemas.openxmlformats.org/officeDocument/2006/relationships/hyperlink" Target="https://www.ipcc.ch/report/ar6/wg3/figures/chapter-2/figure-2-9/" TargetMode="External"/><Relationship Id="rId34" Type="http://schemas.openxmlformats.org/officeDocument/2006/relationships/hyperlink" Target="https://www.ipcc.ch/report/ar6/wg3/figures/chapter-2/figure-2-8/" TargetMode="External"/><Relationship Id="rId37" Type="http://schemas.openxmlformats.org/officeDocument/2006/relationships/hyperlink" Target="https://www.ipcc.ch/report/ar6/wg3/figures/chapter-2/figure-2-9/" TargetMode="External"/><Relationship Id="rId36" Type="http://schemas.openxmlformats.org/officeDocument/2006/relationships/hyperlink" Target="https://www.ipcc.ch/report/ar6/wg3/figures/chapter-2/figure-2-9/" TargetMode="External"/><Relationship Id="rId39" Type="http://schemas.openxmlformats.org/officeDocument/2006/relationships/hyperlink" Target="https://www.ipcc.ch/report/ar6/wg3/figures/chapter-2/figure-2-9/" TargetMode="External"/><Relationship Id="rId38" Type="http://schemas.openxmlformats.org/officeDocument/2006/relationships/hyperlink" Target="https://www.ipcc.ch/report/ar6/wg3/figures/chapter-2/figure-2-9/" TargetMode="External"/><Relationship Id="rId20" Type="http://schemas.openxmlformats.org/officeDocument/2006/relationships/hyperlink" Target="https://www.ipcc.ch/report/ar6/wg3/figures/chapter-2/figure-2-2" TargetMode="External"/><Relationship Id="rId22" Type="http://schemas.openxmlformats.org/officeDocument/2006/relationships/hyperlink" Target="https://www.ipcc.ch/report/ar6/wg3/figures/chapter-2/figure-2-3/" TargetMode="External"/><Relationship Id="rId21" Type="http://schemas.openxmlformats.org/officeDocument/2006/relationships/hyperlink" Target="https://www.ipcc.ch/report/ar6/wg3/figures/chapter-2/figure-2-2" TargetMode="External"/><Relationship Id="rId24" Type="http://schemas.openxmlformats.org/officeDocument/2006/relationships/hyperlink" Target="https://www.ipcc.ch/report/ar6/wg3/figures/chapter-2/figure-2-4/" TargetMode="External"/><Relationship Id="rId23" Type="http://schemas.openxmlformats.org/officeDocument/2006/relationships/hyperlink" Target="https://www.ipcc.ch/report/ar6/wg3/figures/chapter-2/figure-2-4/" TargetMode="External"/><Relationship Id="rId409" Type="http://schemas.openxmlformats.org/officeDocument/2006/relationships/hyperlink" Target="https://www.ipcc.ch/report/ar6/wg3/figures/chapter-10/figure-10-8" TargetMode="External"/><Relationship Id="rId404" Type="http://schemas.openxmlformats.org/officeDocument/2006/relationships/hyperlink" Target="https://www.ipcc.ch/report/ar6/wg3/figures/chapter-10/figure-10-3" TargetMode="External"/><Relationship Id="rId403" Type="http://schemas.openxmlformats.org/officeDocument/2006/relationships/hyperlink" Target="https://www.ipcc.ch/report/ar6/wg3/figures/chapter-10/figure-10-2" TargetMode="External"/><Relationship Id="rId402" Type="http://schemas.openxmlformats.org/officeDocument/2006/relationships/hyperlink" Target="https://www.ipcc.ch/report/ar6/wg3/figures/chapter-10/figure-10-1" TargetMode="External"/><Relationship Id="rId401" Type="http://schemas.openxmlformats.org/officeDocument/2006/relationships/hyperlink" Target="https://www.ipcc.ch/report/ar6/wg3/figures/chapter-10/figure-10-1" TargetMode="External"/><Relationship Id="rId408" Type="http://schemas.openxmlformats.org/officeDocument/2006/relationships/hyperlink" Target="https://www.ipcc.ch/report/ar6/wg3/figures/chapter-10/figure-10-7" TargetMode="External"/><Relationship Id="rId407" Type="http://schemas.openxmlformats.org/officeDocument/2006/relationships/hyperlink" Target="https://www.ipcc.ch/report/ar6/wg3/figures/chapter-10/figure-10-6" TargetMode="External"/><Relationship Id="rId406" Type="http://schemas.openxmlformats.org/officeDocument/2006/relationships/hyperlink" Target="https://www.ipcc.ch/report/ar6/wg3/figures/chapter-10/figure-10-5" TargetMode="External"/><Relationship Id="rId405" Type="http://schemas.openxmlformats.org/officeDocument/2006/relationships/hyperlink" Target="https://www.ipcc.ch/report/ar6/wg3/figures/chapter-10/figure-10-4" TargetMode="External"/><Relationship Id="rId26" Type="http://schemas.openxmlformats.org/officeDocument/2006/relationships/hyperlink" Target="https://www.ipcc.ch/report/ar6/wg3/figures/chapter-2/figure-2-4/" TargetMode="External"/><Relationship Id="rId25" Type="http://schemas.openxmlformats.org/officeDocument/2006/relationships/hyperlink" Target="https://www.ipcc.ch/report/ar6/wg3/figures/chapter-2/figure-2-4/" TargetMode="External"/><Relationship Id="rId28" Type="http://schemas.openxmlformats.org/officeDocument/2006/relationships/hyperlink" Target="https://www.ipcc.ch/report/ar6/wg3/figures/chapter-2/figure-2-5/" TargetMode="External"/><Relationship Id="rId27" Type="http://schemas.openxmlformats.org/officeDocument/2006/relationships/hyperlink" Target="https://www.ipcc.ch/report/ar6/wg3/figures/chapter-2/figure-2-5/" TargetMode="External"/><Relationship Id="rId400" Type="http://schemas.openxmlformats.org/officeDocument/2006/relationships/hyperlink" Target="https://www.ipcc.ch/report/ar6/wg3/figures/chapter-10/box-10-4-figure-1" TargetMode="External"/><Relationship Id="rId29" Type="http://schemas.openxmlformats.org/officeDocument/2006/relationships/hyperlink" Target="https://www.ipcc.ch/report/ar6/wg3/figures/chapter-2/figure-2-5/" TargetMode="External"/><Relationship Id="rId11" Type="http://schemas.openxmlformats.org/officeDocument/2006/relationships/hyperlink" Target="https://www.ipcc.ch/report/ar6/wg3/figures/chapter-1/figure-1-4/" TargetMode="External"/><Relationship Id="rId10" Type="http://schemas.openxmlformats.org/officeDocument/2006/relationships/hyperlink" Target="https://www.ipcc.ch/report/ar6/wg3/figures/chapter-1/figure-1-3/" TargetMode="External"/><Relationship Id="rId13" Type="http://schemas.openxmlformats.org/officeDocument/2006/relationships/hyperlink" Target="https://www.ipcc.ch/report/ar6/wg3/figures/chapter-1/figure-1-6/" TargetMode="External"/><Relationship Id="rId12" Type="http://schemas.openxmlformats.org/officeDocument/2006/relationships/hyperlink" Target="https://www.ipcc.ch/report/ar6/wg3/figures/chapter-1/figure-1-5" TargetMode="External"/><Relationship Id="rId15" Type="http://schemas.openxmlformats.org/officeDocument/2006/relationships/hyperlink" Target="https://www.ipcc.ch/report/ar6/wg3/figures/chapter-1/figure-1-8/" TargetMode="External"/><Relationship Id="rId14" Type="http://schemas.openxmlformats.org/officeDocument/2006/relationships/hyperlink" Target="https://www.ipcc.ch/report/ar6/wg3/figures/chapter-1/figure-1-7/" TargetMode="External"/><Relationship Id="rId17" Type="http://schemas.openxmlformats.org/officeDocument/2006/relationships/hyperlink" Target="https://www.ipcc.ch/report/ar6/wg3/figures/chapter-2/figure-2-1/" TargetMode="External"/><Relationship Id="rId16" Type="http://schemas.openxmlformats.org/officeDocument/2006/relationships/hyperlink" Target="https://www.ipcc.ch/report/ar6/wg3/figures/chapter-1/figure-1-9" TargetMode="External"/><Relationship Id="rId19" Type="http://schemas.openxmlformats.org/officeDocument/2006/relationships/hyperlink" Target="https://www.ipcc.ch/report/ar6/wg3/figures/chapter-2/figure-2-2" TargetMode="External"/><Relationship Id="rId510" Type="http://schemas.openxmlformats.org/officeDocument/2006/relationships/table" Target="../tables/table3.xml"/><Relationship Id="rId18" Type="http://schemas.openxmlformats.org/officeDocument/2006/relationships/hyperlink" Target="https://www.ipcc.ch/report/ar6/wg3/figures/chapter-2/figure-2-2" TargetMode="External"/><Relationship Id="rId84" Type="http://schemas.openxmlformats.org/officeDocument/2006/relationships/hyperlink" Target="https://www.ipcc.ch/report/ar6/wg3/figures/chapter-3/figure-3-8/" TargetMode="External"/><Relationship Id="rId83" Type="http://schemas.openxmlformats.org/officeDocument/2006/relationships/hyperlink" Target="https://www.ipcc.ch/report/ar6/wg3/figures/chapter-3/figure-3-7/" TargetMode="External"/><Relationship Id="rId86" Type="http://schemas.openxmlformats.org/officeDocument/2006/relationships/hyperlink" Target="https://www.ipcc.ch/report/ar6/wg3/figures/chapter-3/figure-3-10/" TargetMode="External"/><Relationship Id="rId85" Type="http://schemas.openxmlformats.org/officeDocument/2006/relationships/hyperlink" Target="https://www.ipcc.ch/report/ar6/wg3/figures/chapter-3/figure-3-9" TargetMode="External"/><Relationship Id="rId88" Type="http://schemas.openxmlformats.org/officeDocument/2006/relationships/hyperlink" Target="https://www.ipcc.ch/report/ar6/wg3/figures/chapter-3/figure-3-11/" TargetMode="External"/><Relationship Id="rId87" Type="http://schemas.openxmlformats.org/officeDocument/2006/relationships/hyperlink" Target="https://www.ipcc.ch/report/ar6/wg3/figures/chapter-3/figure-3-11/" TargetMode="External"/><Relationship Id="rId89" Type="http://schemas.openxmlformats.org/officeDocument/2006/relationships/hyperlink" Target="https://www.ipcc.ch/report/ar6/wg3/figures/chapter-3/figure-3-12/" TargetMode="External"/><Relationship Id="rId80" Type="http://schemas.openxmlformats.org/officeDocument/2006/relationships/hyperlink" Target="https://www.ipcc.ch/report/ar6/wg3/figures/chapter-3/figure-3-5" TargetMode="External"/><Relationship Id="rId82" Type="http://schemas.openxmlformats.org/officeDocument/2006/relationships/hyperlink" Target="https://www.ipcc.ch/report/ar6/wg3/figures/chapter-3/figure-3-6/" TargetMode="External"/><Relationship Id="rId81" Type="http://schemas.openxmlformats.org/officeDocument/2006/relationships/hyperlink" Target="https://www.ipcc.ch/report/ar6/wg3/figures/chapter-3/figure-3-6/" TargetMode="External"/><Relationship Id="rId73" Type="http://schemas.openxmlformats.org/officeDocument/2006/relationships/hyperlink" Target="https://www.ipcc.ch/report/ar6/wg3/figures/chapter-2/figure-2-24/" TargetMode="External"/><Relationship Id="rId72" Type="http://schemas.openxmlformats.org/officeDocument/2006/relationships/hyperlink" Target="https://www.ipcc.ch/report/ar6/wg3/figures/chapter-2/figure-2-23/" TargetMode="External"/><Relationship Id="rId75" Type="http://schemas.openxmlformats.org/officeDocument/2006/relationships/hyperlink" Target="https://www.ipcc.ch/report/ar6/wg3/figures/chapter-2/figure-2-26/" TargetMode="External"/><Relationship Id="rId74" Type="http://schemas.openxmlformats.org/officeDocument/2006/relationships/hyperlink" Target="https://www.ipcc.ch/report/ar6/wg3/figures/chapter-2/figure-2-25/" TargetMode="External"/><Relationship Id="rId77" Type="http://schemas.openxmlformats.org/officeDocument/2006/relationships/hyperlink" Target="https://www.ipcc.ch/report/ar6/wg3/figures/chapter-3/figure-3-2" TargetMode="External"/><Relationship Id="rId76" Type="http://schemas.openxmlformats.org/officeDocument/2006/relationships/hyperlink" Target="https://www.ipcc.ch/report/ar6/wg3/figures/chapter-3/figure-3-1" TargetMode="External"/><Relationship Id="rId79" Type="http://schemas.openxmlformats.org/officeDocument/2006/relationships/hyperlink" Target="https://www.ipcc.ch/report/ar6/wg3/figures/chapter-3/figure-3-4/" TargetMode="External"/><Relationship Id="rId78" Type="http://schemas.openxmlformats.org/officeDocument/2006/relationships/hyperlink" Target="https://www.ipcc.ch/report/ar6/wg3/figures/chapter-3/figure-3-3" TargetMode="External"/><Relationship Id="rId71" Type="http://schemas.openxmlformats.org/officeDocument/2006/relationships/hyperlink" Target="https://www.ipcc.ch/report/ar6/wg3/figures/chapter-2/figure-2-22/" TargetMode="External"/><Relationship Id="rId70" Type="http://schemas.openxmlformats.org/officeDocument/2006/relationships/hyperlink" Target="https://www.ipcc.ch/report/ar6/wg3/figures/chapter-2/figure-2-21/" TargetMode="External"/><Relationship Id="rId62" Type="http://schemas.openxmlformats.org/officeDocument/2006/relationships/hyperlink" Target="https://www.ipcc.ch/report/ar6/wg3/figures/chapter-2/figure-2-19/" TargetMode="External"/><Relationship Id="rId61" Type="http://schemas.openxmlformats.org/officeDocument/2006/relationships/hyperlink" Target="https://www.ipcc.ch/report/ar6/wg3/figures/chapter-2/figure-2-18/" TargetMode="External"/><Relationship Id="rId64" Type="http://schemas.openxmlformats.org/officeDocument/2006/relationships/hyperlink" Target="https://www.ipcc.ch/report/ar6/wg3/figures/chapter-2/figure-2-19/" TargetMode="External"/><Relationship Id="rId63" Type="http://schemas.openxmlformats.org/officeDocument/2006/relationships/hyperlink" Target="https://www.ipcc.ch/report/ar6/wg3/figures/chapter-2/figure-2-19/" TargetMode="External"/><Relationship Id="rId66" Type="http://schemas.openxmlformats.org/officeDocument/2006/relationships/hyperlink" Target="https://www.ipcc.ch/report/ar6/wg3/figures/chapter-2/figure-2-20/" TargetMode="External"/><Relationship Id="rId65" Type="http://schemas.openxmlformats.org/officeDocument/2006/relationships/hyperlink" Target="https://www.ipcc.ch/report/ar6/wg3/figures/chapter-2/figure-2-20/" TargetMode="External"/><Relationship Id="rId68" Type="http://schemas.openxmlformats.org/officeDocument/2006/relationships/hyperlink" Target="https://www.ipcc.ch/report/ar6/wg3/figures/chapter-2/figure-2-21/" TargetMode="External"/><Relationship Id="rId67" Type="http://schemas.openxmlformats.org/officeDocument/2006/relationships/hyperlink" Target="https://www.ipcc.ch/report/ar6/wg3/figures/chapter-2/figure-2-20/" TargetMode="External"/><Relationship Id="rId60" Type="http://schemas.openxmlformats.org/officeDocument/2006/relationships/hyperlink" Target="https://www.ipcc.ch/report/ar6/wg3/figures/chapter-2/figure-2-18/" TargetMode="External"/><Relationship Id="rId69" Type="http://schemas.openxmlformats.org/officeDocument/2006/relationships/hyperlink" Target="https://www.ipcc.ch/report/ar6/wg3/figures/chapter-2/figure-2-21/" TargetMode="External"/><Relationship Id="rId51" Type="http://schemas.openxmlformats.org/officeDocument/2006/relationships/hyperlink" Target="https://www.ipcc.ch/report/ar6/wg3/figures/chapter-2/figure-2-14/" TargetMode="External"/><Relationship Id="rId50" Type="http://schemas.openxmlformats.org/officeDocument/2006/relationships/hyperlink" Target="https://www.ipcc.ch/report/ar6/wg3/figures/chapter-2/figure-2-14/" TargetMode="External"/><Relationship Id="rId53" Type="http://schemas.openxmlformats.org/officeDocument/2006/relationships/hyperlink" Target="https://www.ipcc.ch/report/ar6/wg3/figures/chapter-2/figure-2-16/" TargetMode="External"/><Relationship Id="rId52" Type="http://schemas.openxmlformats.org/officeDocument/2006/relationships/hyperlink" Target="https://www.ipcc.ch/report/ar6/wg3/figures/chapter-2/figure-2-15" TargetMode="External"/><Relationship Id="rId55" Type="http://schemas.openxmlformats.org/officeDocument/2006/relationships/hyperlink" Target="https://www.ipcc.ch/report/ar6/wg3/figures/chapter-2/figure-2-16/" TargetMode="External"/><Relationship Id="rId54" Type="http://schemas.openxmlformats.org/officeDocument/2006/relationships/hyperlink" Target="https://www.ipcc.ch/report/ar6/wg3/figures/chapter-2/figure-2-16/" TargetMode="External"/><Relationship Id="rId57" Type="http://schemas.openxmlformats.org/officeDocument/2006/relationships/hyperlink" Target="https://www.ipcc.ch/report/ar6/wg3/figures/chapter-2/figure-2-17/" TargetMode="External"/><Relationship Id="rId56" Type="http://schemas.openxmlformats.org/officeDocument/2006/relationships/hyperlink" Target="https://www.ipcc.ch/report/ar6/wg3/figures/chapter-2/figure-2-17/" TargetMode="External"/><Relationship Id="rId59" Type="http://schemas.openxmlformats.org/officeDocument/2006/relationships/hyperlink" Target="https://www.ipcc.ch/report/ar6/wg3/figures/chapter-2/figure-2-18/" TargetMode="External"/><Relationship Id="rId58" Type="http://schemas.openxmlformats.org/officeDocument/2006/relationships/hyperlink" Target="https://www.ipcc.ch/report/ar6/wg3/figures/chapter-2/figure-2-17/" TargetMode="External"/><Relationship Id="rId107" Type="http://schemas.openxmlformats.org/officeDocument/2006/relationships/hyperlink" Target="https://www.ipcc.ch/report/ar6/wg3/figures/chapter-3/figure-3-15" TargetMode="External"/><Relationship Id="rId228" Type="http://schemas.openxmlformats.org/officeDocument/2006/relationships/hyperlink" Target="https://www.ipcc.ch/report/ar6/wg3/figures/chapter-5/figure-5-1" TargetMode="External"/><Relationship Id="rId349" Type="http://schemas.openxmlformats.org/officeDocument/2006/relationships/hyperlink" Target="https://www.ipcc.ch/report/ar6/wg3/figures/chapter-8/figure-8-13" TargetMode="External"/><Relationship Id="rId106" Type="http://schemas.openxmlformats.org/officeDocument/2006/relationships/hyperlink" Target="https://www.ipcc.ch/report/ar6/wg3/figures/chapter-3/figure-3-15" TargetMode="External"/><Relationship Id="rId227" Type="http://schemas.openxmlformats.org/officeDocument/2006/relationships/hyperlink" Target="https://www.ipcc.ch/report/ar6/wg3/figures/chapter-5/box-5-3-figure-1" TargetMode="External"/><Relationship Id="rId348" Type="http://schemas.openxmlformats.org/officeDocument/2006/relationships/hyperlink" Target="https://www.ipcc.ch/report/ar6/wg3/figures/chapter-8/figure-8-13" TargetMode="External"/><Relationship Id="rId469" Type="http://schemas.openxmlformats.org/officeDocument/2006/relationships/hyperlink" Target="https://www.ipcc.ch/report/ar6/wg3/figures/technical-summary/figure-ts-19)" TargetMode="External"/><Relationship Id="rId105" Type="http://schemas.openxmlformats.org/officeDocument/2006/relationships/hyperlink" Target="https://www.ipcc.ch/report/ar6/wg3/figures/chapter-3/figure-3-15" TargetMode="External"/><Relationship Id="rId226" Type="http://schemas.openxmlformats.org/officeDocument/2006/relationships/hyperlink" Target="https://www.ipcc.ch/report/ar6/wg3/figures/chapter-5/box-5-1-figure-1" TargetMode="External"/><Relationship Id="rId347" Type="http://schemas.openxmlformats.org/officeDocument/2006/relationships/hyperlink" Target="https://www.ipcc.ch/report/ar6/wg3/figures/chapter-8/figure-8-13" TargetMode="External"/><Relationship Id="rId468" Type="http://schemas.openxmlformats.org/officeDocument/2006/relationships/hyperlink" Target="https://www.ipcc.ch/report/ar6/wg3/figures/chapter-12/figure-12-7" TargetMode="External"/><Relationship Id="rId104" Type="http://schemas.openxmlformats.org/officeDocument/2006/relationships/hyperlink" Target="https://www.ipcc.ch/report/ar6/wg3/figures/chapter-3/figure-3-15" TargetMode="External"/><Relationship Id="rId225" Type="http://schemas.openxmlformats.org/officeDocument/2006/relationships/hyperlink" Target="https://www.ipcc.ch/report/ar6/wg3/figures/chapter-4/figure-4-9" TargetMode="External"/><Relationship Id="rId346" Type="http://schemas.openxmlformats.org/officeDocument/2006/relationships/hyperlink" Target="https://www.ipcc.ch/report/ar6/wg3/figures/chapter-8/figure-8-13" TargetMode="External"/><Relationship Id="rId467" Type="http://schemas.openxmlformats.org/officeDocument/2006/relationships/hyperlink" Target="https://www.ipcc.ch/report/ar6/wg3/figures/chapter-12/figure-12-6" TargetMode="External"/><Relationship Id="rId109" Type="http://schemas.openxmlformats.org/officeDocument/2006/relationships/hyperlink" Target="https://www.ipcc.ch/report/ar6/wg3/figures/chapter-3/figure-3-15" TargetMode="External"/><Relationship Id="rId108" Type="http://schemas.openxmlformats.org/officeDocument/2006/relationships/hyperlink" Target="https://www.ipcc.ch/report/ar6/wg3/figures/chapter-3/figure-3-15" TargetMode="External"/><Relationship Id="rId229" Type="http://schemas.openxmlformats.org/officeDocument/2006/relationships/hyperlink" Target="https://www.ipcc.ch/report/ar6/wg3/figures/chapter-5/figure-5-2" TargetMode="External"/><Relationship Id="rId220" Type="http://schemas.openxmlformats.org/officeDocument/2006/relationships/hyperlink" Target="https://www.ipcc.ch/report/ar6/wg3/figures/chapter-4/figure-4-6" TargetMode="External"/><Relationship Id="rId341" Type="http://schemas.openxmlformats.org/officeDocument/2006/relationships/hyperlink" Target="https://www.ipcc.ch/report/ar6/wg3/figures/chapter-8/figure-8-10" TargetMode="External"/><Relationship Id="rId462" Type="http://schemas.openxmlformats.org/officeDocument/2006/relationships/hyperlink" Target="https://www.ipcc.ch/report/ar6/wg3/figures/chapter-12/ccbox-8-figure-1" TargetMode="External"/><Relationship Id="rId340" Type="http://schemas.openxmlformats.org/officeDocument/2006/relationships/hyperlink" Target="https://www.ipcc.ch/report/ar6/wg3/figures/chapter-8/figure-8-9" TargetMode="External"/><Relationship Id="rId461" Type="http://schemas.openxmlformats.org/officeDocument/2006/relationships/hyperlink" Target="https://www.ipcc.ch/report/ar6/wg3/figures/chapter-12/figure-12-2" TargetMode="External"/><Relationship Id="rId460" Type="http://schemas.openxmlformats.org/officeDocument/2006/relationships/hyperlink" Target="https://www.ipcc.ch/report/ar6/wg3/figures/chapter-12/figure-12-1" TargetMode="External"/><Relationship Id="rId103" Type="http://schemas.openxmlformats.org/officeDocument/2006/relationships/hyperlink" Target="https://www.ipcc.ch/report/ar6/wg3/figures/chapter-3/ccbox-3-figure-1" TargetMode="External"/><Relationship Id="rId224" Type="http://schemas.openxmlformats.org/officeDocument/2006/relationships/hyperlink" Target="https://www.ipcc.ch/report/ar6/wg3/figures/chapter-4/figure-4-9" TargetMode="External"/><Relationship Id="rId345" Type="http://schemas.openxmlformats.org/officeDocument/2006/relationships/hyperlink" Target="https://www.ipcc.ch/report/ar6/wg3/figures/chapter-8/figure-8-13" TargetMode="External"/><Relationship Id="rId466" Type="http://schemas.openxmlformats.org/officeDocument/2006/relationships/hyperlink" Target="https://www.ipcc.ch/report/ar6/wg3/figures/chapter-12/figure-12-5" TargetMode="External"/><Relationship Id="rId102" Type="http://schemas.openxmlformats.org/officeDocument/2006/relationships/hyperlink" Target="https://www.ipcc.ch/report/ar6/wg3/figures/chapter-3/ccbox-3-figure-1" TargetMode="External"/><Relationship Id="rId223" Type="http://schemas.openxmlformats.org/officeDocument/2006/relationships/hyperlink" Target="https://www.ipcc.ch/report/ar6/wg3/figures/chapter-4/figure-4-9" TargetMode="External"/><Relationship Id="rId344" Type="http://schemas.openxmlformats.org/officeDocument/2006/relationships/hyperlink" Target="https://www.ipcc.ch/report/ar6/wg3/figures/chapter-8/figure-8-13" TargetMode="External"/><Relationship Id="rId465" Type="http://schemas.openxmlformats.org/officeDocument/2006/relationships/hyperlink" Target="https://www.ipcc.ch/report/ar6/wg3/figures/chapter-12/figure-12-4" TargetMode="External"/><Relationship Id="rId101" Type="http://schemas.openxmlformats.org/officeDocument/2006/relationships/hyperlink" Target="https://www.ipcc.ch/report/ar6/wg3/figures/chapter-3/ccbox-3-figure-1" TargetMode="External"/><Relationship Id="rId222" Type="http://schemas.openxmlformats.org/officeDocument/2006/relationships/hyperlink" Target="https://www.ipcc.ch/report/ar6/wg3/figures/chapter-4/figure-4-8" TargetMode="External"/><Relationship Id="rId343" Type="http://schemas.openxmlformats.org/officeDocument/2006/relationships/hyperlink" Target="https://www.ipcc.ch/report/ar6/wg3/figures/chapter-8/figure-8-12" TargetMode="External"/><Relationship Id="rId464" Type="http://schemas.openxmlformats.org/officeDocument/2006/relationships/hyperlink" Target="https://www.ipcc.ch/report/ar6/wg3/figures/chapter-12/figure-12-3" TargetMode="External"/><Relationship Id="rId100" Type="http://schemas.openxmlformats.org/officeDocument/2006/relationships/hyperlink" Target="https://www.ipcc.ch/report/ar6/wg3/figures/chapter-3/figure-3-14" TargetMode="External"/><Relationship Id="rId221" Type="http://schemas.openxmlformats.org/officeDocument/2006/relationships/hyperlink" Target="https://www.ipcc.ch/report/ar6/wg3/figures/chapter-4/figure-4-7" TargetMode="External"/><Relationship Id="rId342" Type="http://schemas.openxmlformats.org/officeDocument/2006/relationships/hyperlink" Target="https://www.ipcc.ch/report/ar6/wg3/figures/chapter-8/figure-8-11" TargetMode="External"/><Relationship Id="rId463" Type="http://schemas.openxmlformats.org/officeDocument/2006/relationships/hyperlink" Target="https://www.ipcc.ch/report/ar6/wg3/figures/chapter-12/ccbox-8-figure-2" TargetMode="External"/><Relationship Id="rId217" Type="http://schemas.openxmlformats.org/officeDocument/2006/relationships/hyperlink" Target="https://www.ipcc.ch/report/ar6/wg3/figures/chapter-4/figure-4-3" TargetMode="External"/><Relationship Id="rId338" Type="http://schemas.openxmlformats.org/officeDocument/2006/relationships/hyperlink" Target="https://www.ipcc.ch/report/ar6/wg3/figures/chapter-8/figure-8-8" TargetMode="External"/><Relationship Id="rId459" Type="http://schemas.openxmlformats.org/officeDocument/2006/relationships/hyperlink" Target="https://www.ipcc.ch/report/ar6/wg3/figures/chapter-11/figure-11-15" TargetMode="External"/><Relationship Id="rId216" Type="http://schemas.openxmlformats.org/officeDocument/2006/relationships/hyperlink" Target="https://www.ipcc.ch/report/ar6/wg3/figures/chapter-4/figure-4-2" TargetMode="External"/><Relationship Id="rId337" Type="http://schemas.openxmlformats.org/officeDocument/2006/relationships/hyperlink" Target="https://www.ipcc.ch/report/ar6/wg3/figures/chapter-8/figure-8-7" TargetMode="External"/><Relationship Id="rId458" Type="http://schemas.openxmlformats.org/officeDocument/2006/relationships/hyperlink" Target="https://www.ipcc.ch/report/ar6/wg3/figures/chapter-11/figure-11-14" TargetMode="External"/><Relationship Id="rId215" Type="http://schemas.openxmlformats.org/officeDocument/2006/relationships/hyperlink" Target="https://www.ipcc.ch/report/ar6/wg3/figures/chapter-4/figure-4-1" TargetMode="External"/><Relationship Id="rId336" Type="http://schemas.openxmlformats.org/officeDocument/2006/relationships/hyperlink" Target="https://www.ipcc.ch/report/ar6/wg3/figures/chapter-8/figure-8-6b" TargetMode="External"/><Relationship Id="rId457" Type="http://schemas.openxmlformats.org/officeDocument/2006/relationships/hyperlink" Target="https://www.ipcc.ch/report/ar6/wg3/figures/chapter-11/figure-11-13" TargetMode="External"/><Relationship Id="rId214" Type="http://schemas.openxmlformats.org/officeDocument/2006/relationships/hyperlink" Target="https://www.ipcc.ch/report/ar6/wg3/figures/chapter-4/ccbox-4-figure-1" TargetMode="External"/><Relationship Id="rId335" Type="http://schemas.openxmlformats.org/officeDocument/2006/relationships/hyperlink" Target="https://www.ipcc.ch/report/ar6/wg3/figures/chapter-8/figure-8-6a" TargetMode="External"/><Relationship Id="rId456" Type="http://schemas.openxmlformats.org/officeDocument/2006/relationships/hyperlink" Target="https://www.ipcc.ch/report/ar6/wg3/figures/chapter-11/figure-11-13" TargetMode="External"/><Relationship Id="rId219" Type="http://schemas.openxmlformats.org/officeDocument/2006/relationships/hyperlink" Target="https://www.ipcc.ch/report/ar6/wg3/figures/chapter-4/figure-4-5" TargetMode="External"/><Relationship Id="rId218" Type="http://schemas.openxmlformats.org/officeDocument/2006/relationships/hyperlink" Target="https://www.ipcc.ch/report/ar6/wg3/figures/chapter-4/figure-4-4" TargetMode="External"/><Relationship Id="rId339" Type="http://schemas.openxmlformats.org/officeDocument/2006/relationships/hyperlink" Target="https://www.ipcc.ch/report/ar6/wg3/figures/chapter-8/figure-8-9" TargetMode="External"/><Relationship Id="rId330" Type="http://schemas.openxmlformats.org/officeDocument/2006/relationships/hyperlink" Target="https://www.ipcc.ch/report/ar6/wg3/figures/chapter-8/figure-8-3" TargetMode="External"/><Relationship Id="rId451" Type="http://schemas.openxmlformats.org/officeDocument/2006/relationships/hyperlink" Target="https://www.ipcc.ch/report/ar6/wg3/figures/chapter-11/figure-11-10" TargetMode="External"/><Relationship Id="rId450" Type="http://schemas.openxmlformats.org/officeDocument/2006/relationships/hyperlink" Target="https://www.ipcc.ch/report/ar6/wg3/figures/chapter-11/figure-11-9" TargetMode="External"/><Relationship Id="rId213" Type="http://schemas.openxmlformats.org/officeDocument/2006/relationships/hyperlink" Target="https://www.ipcc.ch/report/ar6/wg3/figures/chapter-4/ccbox-4-figure-1" TargetMode="External"/><Relationship Id="rId334" Type="http://schemas.openxmlformats.org/officeDocument/2006/relationships/hyperlink" Target="https://www.ipcc.ch/report/ar6/wg3/figures/chapter-8/figure-8-5" TargetMode="External"/><Relationship Id="rId455" Type="http://schemas.openxmlformats.org/officeDocument/2006/relationships/hyperlink" Target="https://www.ipcc.ch/report/ar6/wg3/figures/chapter-11/figure-11-13" TargetMode="External"/><Relationship Id="rId212" Type="http://schemas.openxmlformats.org/officeDocument/2006/relationships/hyperlink" Target="https://www.ipcc.ch/report/ar6/wg3/figures/chapter-4/ccbox-4-figure-1" TargetMode="External"/><Relationship Id="rId333" Type="http://schemas.openxmlformats.org/officeDocument/2006/relationships/hyperlink" Target="https://www.ipcc.ch/report/ar6/wg3/figures/chapter-8/figure-8-5" TargetMode="External"/><Relationship Id="rId454" Type="http://schemas.openxmlformats.org/officeDocument/2006/relationships/hyperlink" Target="https://www.ipcc.ch/report/ar6/wg3/figures/chapter-11/figure-11-13" TargetMode="External"/><Relationship Id="rId211" Type="http://schemas.openxmlformats.org/officeDocument/2006/relationships/hyperlink" Target="https://www.ipcc.ch/report/ar6/wg3/figures/chapter-4/ccbox-4-figure-1" TargetMode="External"/><Relationship Id="rId332" Type="http://schemas.openxmlformats.org/officeDocument/2006/relationships/hyperlink" Target="https://www.ipcc.ch/report/ar6/wg3/figures/chapter-8/figure-8-5" TargetMode="External"/><Relationship Id="rId453" Type="http://schemas.openxmlformats.org/officeDocument/2006/relationships/hyperlink" Target="https://www.ipcc.ch/report/ar6/wg3/figures/chapter-11/figure-11-12" TargetMode="External"/><Relationship Id="rId210" Type="http://schemas.openxmlformats.org/officeDocument/2006/relationships/hyperlink" Target="https://www.ipcc.ch/report/ar6/wg3/figures/chapter-3/figure-3-43" TargetMode="External"/><Relationship Id="rId331" Type="http://schemas.openxmlformats.org/officeDocument/2006/relationships/hyperlink" Target="https://www.ipcc.ch/report/ar6/wg3/figures/chapter-8/figure-8-4" TargetMode="External"/><Relationship Id="rId452" Type="http://schemas.openxmlformats.org/officeDocument/2006/relationships/hyperlink" Target="https://www.ipcc.ch/report/ar6/wg3/figures/chapter-11/figure-11-11" TargetMode="External"/><Relationship Id="rId370" Type="http://schemas.openxmlformats.org/officeDocument/2006/relationships/hyperlink" Target="https://www.ipcc.ch/report/ar6/wg3/figures/chapter-9/figure-9-3" TargetMode="External"/><Relationship Id="rId491" Type="http://schemas.openxmlformats.org/officeDocument/2006/relationships/hyperlink" Target="https://www.ipcc.ch/report/ar6/wg3/figures/chapter-15/figure-15-4" TargetMode="External"/><Relationship Id="rId490" Type="http://schemas.openxmlformats.org/officeDocument/2006/relationships/hyperlink" Target="https://www.ipcc.ch/report/ar6/wg3/figures/chapter-15/figure-15-3" TargetMode="External"/><Relationship Id="rId129" Type="http://schemas.openxmlformats.org/officeDocument/2006/relationships/hyperlink" Target="https://www.ipcc.ch/report/ar6/wg3/figures/chapter-3/figure-3-22" TargetMode="External"/><Relationship Id="rId128" Type="http://schemas.openxmlformats.org/officeDocument/2006/relationships/hyperlink" Target="https://www.ipcc.ch/report/ar6/wg3/figures/chapter-3/figure-3-21" TargetMode="External"/><Relationship Id="rId249" Type="http://schemas.openxmlformats.org/officeDocument/2006/relationships/hyperlink" Target="https://www.ipcc.ch/report/ar6/wg3/figures/chapter-6/figure-6-1a" TargetMode="External"/><Relationship Id="rId127" Type="http://schemas.openxmlformats.org/officeDocument/2006/relationships/hyperlink" Target="https://www.ipcc.ch/report/ar6/wg3/figures/chapter-3/figure-3-21" TargetMode="External"/><Relationship Id="rId248" Type="http://schemas.openxmlformats.org/officeDocument/2006/relationships/hyperlink" Target="https://www.ipcc.ch/report/ar6/wg3/figures/chapter-5/figure-5-15" TargetMode="External"/><Relationship Id="rId369" Type="http://schemas.openxmlformats.org/officeDocument/2006/relationships/hyperlink" Target="https://www.ipcc.ch/report/ar6/wg3/figures/chapter-9/figure-9-2" TargetMode="External"/><Relationship Id="rId126" Type="http://schemas.openxmlformats.org/officeDocument/2006/relationships/hyperlink" Target="https://www.ipcc.ch/report/ar6/wg3/figures/chapter-3/figure-3-21" TargetMode="External"/><Relationship Id="rId247" Type="http://schemas.openxmlformats.org/officeDocument/2006/relationships/hyperlink" Target="https://www.ipcc.ch/report/ar6/wg3/figures/chapter-5/figure-5-14" TargetMode="External"/><Relationship Id="rId368" Type="http://schemas.openxmlformats.org/officeDocument/2006/relationships/hyperlink" Target="https://www.ipcc.ch/report/ar6/wg3/figures/chapter-9/figure-9-1" TargetMode="External"/><Relationship Id="rId489" Type="http://schemas.openxmlformats.org/officeDocument/2006/relationships/hyperlink" Target="https://www.ipcc.ch/report/ar6/wg3/figures/chapter-15/figure-15-2" TargetMode="External"/><Relationship Id="rId121" Type="http://schemas.openxmlformats.org/officeDocument/2006/relationships/hyperlink" Target="https://www.ipcc.ch/report/ar6/wg3/figures/chapter-3/figure-3-20" TargetMode="External"/><Relationship Id="rId242" Type="http://schemas.openxmlformats.org/officeDocument/2006/relationships/hyperlink" Target="https://www.ipcc.ch/report/ar6/wg3/figures/chapter-5/figure-5-9" TargetMode="External"/><Relationship Id="rId363" Type="http://schemas.openxmlformats.org/officeDocument/2006/relationships/hyperlink" Target="https://www.ipcc.ch/report/ar6/wg3/figures/chapter-8/figure-8-20" TargetMode="External"/><Relationship Id="rId484" Type="http://schemas.openxmlformats.org/officeDocument/2006/relationships/hyperlink" Target="https://www.ipcc.ch/report/ar6/wg3/figures/chapter-14/figure-14-2" TargetMode="External"/><Relationship Id="rId120" Type="http://schemas.openxmlformats.org/officeDocument/2006/relationships/hyperlink" Target="https://www.ipcc.ch/report/ar6/wg3/figures/chapter-3/figure-3-20" TargetMode="External"/><Relationship Id="rId241" Type="http://schemas.openxmlformats.org/officeDocument/2006/relationships/hyperlink" Target="https://www.ipcc.ch/report/ar6/wg3/figures/chapter-5/figure-5-9" TargetMode="External"/><Relationship Id="rId362" Type="http://schemas.openxmlformats.org/officeDocument/2006/relationships/hyperlink" Target="https://www.ipcc.ch/report/ar6/wg3/figures/chapter-8/figure-8-19" TargetMode="External"/><Relationship Id="rId483" Type="http://schemas.openxmlformats.org/officeDocument/2006/relationships/hyperlink" Target="https://www.ipcc.ch/report/ar6/wg3/figures/chapter-14/figure-14-1" TargetMode="External"/><Relationship Id="rId240" Type="http://schemas.openxmlformats.org/officeDocument/2006/relationships/hyperlink" Target="https://www.ipcc.ch/report/ar6/wg3/figures/chapter-5/figure-5-9" TargetMode="External"/><Relationship Id="rId361" Type="http://schemas.openxmlformats.org/officeDocument/2006/relationships/hyperlink" Target="https://www.ipcc.ch/report/ar6/wg3/figures/chapter-8/box-8-1-figure-1" TargetMode="External"/><Relationship Id="rId482" Type="http://schemas.openxmlformats.org/officeDocument/2006/relationships/hyperlink" Target="https://www.ipcc.ch/report/ar6/wg3/figures/chapter-13/box-13-16-figure-1" TargetMode="External"/><Relationship Id="rId360" Type="http://schemas.openxmlformats.org/officeDocument/2006/relationships/hyperlink" Target="https://www.ipcc.ch/report/ar6/wg3/figures/chapter-8/box-8-1-figure-1" TargetMode="External"/><Relationship Id="rId481" Type="http://schemas.openxmlformats.org/officeDocument/2006/relationships/hyperlink" Target="https://www.ipcc.ch/report/ar6/wg3/figures/chapter-13/figure-13-6" TargetMode="External"/><Relationship Id="rId125" Type="http://schemas.openxmlformats.org/officeDocument/2006/relationships/hyperlink" Target="https://www.ipcc.ch/report/ar6/wg3/figures/chapter-3/figure-3-21" TargetMode="External"/><Relationship Id="rId246" Type="http://schemas.openxmlformats.org/officeDocument/2006/relationships/hyperlink" Target="https://www.ipcc.ch/report/ar6/wg3/figures/chapter-5/figure-5-13" TargetMode="External"/><Relationship Id="rId367" Type="http://schemas.openxmlformats.org/officeDocument/2006/relationships/hyperlink" Target="https://www.ipcc.ch/report/ar6/wg3/figures/chapter-9/box-9-1-figure-2" TargetMode="External"/><Relationship Id="rId488" Type="http://schemas.openxmlformats.org/officeDocument/2006/relationships/hyperlink" Target="https://www.ipcc.ch/report/ar6/wg3/figures/chapter-15/figure-15-1" TargetMode="External"/><Relationship Id="rId124" Type="http://schemas.openxmlformats.org/officeDocument/2006/relationships/hyperlink" Target="https://www.ipcc.ch/report/ar6/wg3/figures/chapter-3/figure-3-21" TargetMode="External"/><Relationship Id="rId245" Type="http://schemas.openxmlformats.org/officeDocument/2006/relationships/hyperlink" Target="https://www.ipcc.ch/report/ar6/wg3/figures/chapter-5/figure-5-12" TargetMode="External"/><Relationship Id="rId366" Type="http://schemas.openxmlformats.org/officeDocument/2006/relationships/hyperlink" Target="https://www.ipcc.ch/report/ar6/wg3/figures/chapter-9/box-9-1-figure-1" TargetMode="External"/><Relationship Id="rId487" Type="http://schemas.openxmlformats.org/officeDocument/2006/relationships/hyperlink" Target="https://www.ipcc.ch/report/ar6/wg3/figures/chapter-14/ccbox-10-figure-1" TargetMode="External"/><Relationship Id="rId123" Type="http://schemas.openxmlformats.org/officeDocument/2006/relationships/hyperlink" Target="https://www.ipcc.ch/report/ar6/wg3/figures/chapter-3/figure-3-20" TargetMode="External"/><Relationship Id="rId244" Type="http://schemas.openxmlformats.org/officeDocument/2006/relationships/hyperlink" Target="https://www.ipcc.ch/report/ar6/wg3/figures/chapter-5/figure-5-11" TargetMode="External"/><Relationship Id="rId365" Type="http://schemas.openxmlformats.org/officeDocument/2006/relationships/hyperlink" Target="https://www.ipcc.ch/report/ar6/wg3/figures/chapter-8/figure-8-22" TargetMode="External"/><Relationship Id="rId486" Type="http://schemas.openxmlformats.org/officeDocument/2006/relationships/hyperlink" Target="https://www.ipcc.ch/report/ar6/wg3/figures/chapter-14/figure-14-4" TargetMode="External"/><Relationship Id="rId122" Type="http://schemas.openxmlformats.org/officeDocument/2006/relationships/hyperlink" Target="https://www.ipcc.ch/report/ar6/wg3/figures/chapter-3/figure-3-20" TargetMode="External"/><Relationship Id="rId243" Type="http://schemas.openxmlformats.org/officeDocument/2006/relationships/hyperlink" Target="https://www.ipcc.ch/report/ar6/wg3/figures/chapter-5/figure-5-10" TargetMode="External"/><Relationship Id="rId364" Type="http://schemas.openxmlformats.org/officeDocument/2006/relationships/hyperlink" Target="https://www.ipcc.ch/report/ar6/wg3/figures/chapter-8/figure-8-21" TargetMode="External"/><Relationship Id="rId485" Type="http://schemas.openxmlformats.org/officeDocument/2006/relationships/hyperlink" Target="https://www.ipcc.ch/report/ar6/wg3/figures/chapter-14/figure-14-3" TargetMode="External"/><Relationship Id="rId95" Type="http://schemas.openxmlformats.org/officeDocument/2006/relationships/hyperlink" Target="https://www.ipcc.ch/report/ar6/wg3/figures/chapter-3/box-3-4-figure-1" TargetMode="External"/><Relationship Id="rId94" Type="http://schemas.openxmlformats.org/officeDocument/2006/relationships/hyperlink" Target="https://www.ipcc.ch/report/ar6/wg3/figures/chapter-3/box-3-4-figure-1" TargetMode="External"/><Relationship Id="rId97" Type="http://schemas.openxmlformats.org/officeDocument/2006/relationships/hyperlink" Target="https://www.ipcc.ch/report/ar6/wg3/figures/chapter-3/box-3-4-figure-2" TargetMode="External"/><Relationship Id="rId96" Type="http://schemas.openxmlformats.org/officeDocument/2006/relationships/hyperlink" Target="https://www.ipcc.ch/report/ar6/wg3/figures/chapter-3/box-3-4-figure-2" TargetMode="External"/><Relationship Id="rId99" Type="http://schemas.openxmlformats.org/officeDocument/2006/relationships/hyperlink" Target="https://www.ipcc.ch/report/ar6/wg3/figures/chapter-3/figure-3-14" TargetMode="External"/><Relationship Id="rId480" Type="http://schemas.openxmlformats.org/officeDocument/2006/relationships/hyperlink" Target="https://www.ipcc.ch/report/ar6/wg3/figures/chapter-13/figure-13-5" TargetMode="External"/><Relationship Id="rId98" Type="http://schemas.openxmlformats.org/officeDocument/2006/relationships/hyperlink" Target="https://www.ipcc.ch/report/ar6/wg3/figures/chapter-3/figure-3-13" TargetMode="External"/><Relationship Id="rId91" Type="http://schemas.openxmlformats.org/officeDocument/2006/relationships/hyperlink" Target="https://www.ipcc.ch/report/ar6/wg3/figures/chapter-3/figure-3-12/" TargetMode="External"/><Relationship Id="rId90" Type="http://schemas.openxmlformats.org/officeDocument/2006/relationships/hyperlink" Target="https://www.ipcc.ch/report/ar6/wg3/figures/chapter-3/figure-3-12/" TargetMode="External"/><Relationship Id="rId93" Type="http://schemas.openxmlformats.org/officeDocument/2006/relationships/hyperlink" Target="https://www.ipcc.ch/report/ar6/wg3/figures/chapter-3/box-3-4-figure-1" TargetMode="External"/><Relationship Id="rId92" Type="http://schemas.openxmlformats.org/officeDocument/2006/relationships/hyperlink" Target="https://www.ipcc.ch/report/ar6/wg3/figures/chapter-3/figure-3-12/" TargetMode="External"/><Relationship Id="rId118" Type="http://schemas.openxmlformats.org/officeDocument/2006/relationships/hyperlink" Target="https://www.ipcc.ch/report/ar6/wg3/figures/chapter-3/figure-3-19" TargetMode="External"/><Relationship Id="rId239" Type="http://schemas.openxmlformats.org/officeDocument/2006/relationships/hyperlink" Target="https://www.ipcc.ch/report/ar6/wg3/figures/chapter-5/figure-5-8" TargetMode="External"/><Relationship Id="rId117" Type="http://schemas.openxmlformats.org/officeDocument/2006/relationships/hyperlink" Target="https://www.ipcc.ch/report/ar6/wg3/figures/chapter-3/figure-3-18" TargetMode="External"/><Relationship Id="rId238" Type="http://schemas.openxmlformats.org/officeDocument/2006/relationships/hyperlink" Target="https://www.ipcc.ch/report/ar6/wg3/figures/chapter-5/figure-5-7" TargetMode="External"/><Relationship Id="rId359" Type="http://schemas.openxmlformats.org/officeDocument/2006/relationships/hyperlink" Target="https://www.ipcc.ch/report/ar6/wg3/figures/chapter-8/box-8-1-figure-1" TargetMode="External"/><Relationship Id="rId116" Type="http://schemas.openxmlformats.org/officeDocument/2006/relationships/hyperlink" Target="https://www.ipcc.ch/report/ar6/wg3/figures/chapter-3/figure-3-18" TargetMode="External"/><Relationship Id="rId237" Type="http://schemas.openxmlformats.org/officeDocument/2006/relationships/hyperlink" Target="https://www.ipcc.ch/report/ar6/wg3/figures/chapter-5/figure-5-7" TargetMode="External"/><Relationship Id="rId358" Type="http://schemas.openxmlformats.org/officeDocument/2006/relationships/hyperlink" Target="https://www.ipcc.ch/report/ar6/wg3/figures/chapter-8/figure-8-18b" TargetMode="External"/><Relationship Id="rId479" Type="http://schemas.openxmlformats.org/officeDocument/2006/relationships/hyperlink" Target="https://www.ipcc.ch/report/ar6/wg3/figures/chapter-13/figure-13-4" TargetMode="External"/><Relationship Id="rId115" Type="http://schemas.openxmlformats.org/officeDocument/2006/relationships/hyperlink" Target="https://www.ipcc.ch/report/ar6/wg3/figures/chapter-3/figure-3-18" TargetMode="External"/><Relationship Id="rId236" Type="http://schemas.openxmlformats.org/officeDocument/2006/relationships/hyperlink" Target="https://www.ipcc.ch/report/ar6/wg3/figures/chapter-5/figure-5-7" TargetMode="External"/><Relationship Id="rId357" Type="http://schemas.openxmlformats.org/officeDocument/2006/relationships/hyperlink" Target="https://www.ipcc.ch/report/ar6/wg3/figures/chapter-8/figure-8-18a" TargetMode="External"/><Relationship Id="rId478" Type="http://schemas.openxmlformats.org/officeDocument/2006/relationships/hyperlink" Target="https://www.ipcc.ch/report/ar6/wg3/figures/chapter-13/figure-13-3" TargetMode="External"/><Relationship Id="rId119" Type="http://schemas.openxmlformats.org/officeDocument/2006/relationships/hyperlink" Target="https://www.ipcc.ch/report/ar6/wg3/figures/chapter-3/figure-3-20" TargetMode="External"/><Relationship Id="rId110" Type="http://schemas.openxmlformats.org/officeDocument/2006/relationships/hyperlink" Target="https://www.ipcc.ch/report/ar6/wg3/figures/chapter-3/figure-3-16" TargetMode="External"/><Relationship Id="rId231" Type="http://schemas.openxmlformats.org/officeDocument/2006/relationships/hyperlink" Target="https://www.ipcc.ch/report/ar6/wg3/figures/chapter-5/figure-5-2" TargetMode="External"/><Relationship Id="rId352" Type="http://schemas.openxmlformats.org/officeDocument/2006/relationships/hyperlink" Target="https://www.ipcc.ch/report/ar6/wg3/figures/chapter-8/figure-8-14" TargetMode="External"/><Relationship Id="rId473" Type="http://schemas.openxmlformats.org/officeDocument/2006/relationships/hyperlink" Target="https://www.ipcc.ch/report/ar6/wg3/figures/chapter-12/box-12-5-figure-1" TargetMode="External"/><Relationship Id="rId230" Type="http://schemas.openxmlformats.org/officeDocument/2006/relationships/hyperlink" Target="https://www.ipcc.ch/report/ar6/wg3/figures/chapter-5/figure-5-2" TargetMode="External"/><Relationship Id="rId351" Type="http://schemas.openxmlformats.org/officeDocument/2006/relationships/hyperlink" Target="https://www.ipcc.ch/report/ar6/wg3/figures/chapter-8/figure-8-14" TargetMode="External"/><Relationship Id="rId472" Type="http://schemas.openxmlformats.org/officeDocument/2006/relationships/hyperlink" Target="https://www.ipcc.ch/report/ar6/wg3/figures/chapter-12/figure-12-9" TargetMode="External"/><Relationship Id="rId350" Type="http://schemas.openxmlformats.org/officeDocument/2006/relationships/hyperlink" Target="https://www.ipcc.ch/report/ar6/wg3/figures/chapter-8/figure-8-13" TargetMode="External"/><Relationship Id="rId471" Type="http://schemas.openxmlformats.org/officeDocument/2006/relationships/hyperlink" Target="https://www.ipcc.ch/report/ar6/wg3/figures/chapter-12/box-12-3-figure-1" TargetMode="External"/><Relationship Id="rId470" Type="http://schemas.openxmlformats.org/officeDocument/2006/relationships/hyperlink" Target="https://www.ipcc.ch/report/ar6/wg3/figures/chapter-12/figure-12-8" TargetMode="External"/><Relationship Id="rId114" Type="http://schemas.openxmlformats.org/officeDocument/2006/relationships/hyperlink" Target="https://www.ipcc.ch/report/ar6/wg3/figures/chapter-3/figure-3-18" TargetMode="External"/><Relationship Id="rId235" Type="http://schemas.openxmlformats.org/officeDocument/2006/relationships/hyperlink" Target="https://www.ipcc.ch/report/ar6/wg3/figures/chapter-5/figure-5-6" TargetMode="External"/><Relationship Id="rId356" Type="http://schemas.openxmlformats.org/officeDocument/2006/relationships/hyperlink" Target="https://www.ipcc.ch/report/ar6/wg3/figures/chapter-8/figure-8-17" TargetMode="External"/><Relationship Id="rId477" Type="http://schemas.openxmlformats.org/officeDocument/2006/relationships/hyperlink" Target="https://www.ipcc.ch/report/ar6/wg3/figures/chapter-13/figure-13-2" TargetMode="External"/><Relationship Id="rId113" Type="http://schemas.openxmlformats.org/officeDocument/2006/relationships/hyperlink" Target="https://www.ipcc.ch/report/ar6/wg3/figures/chapter-3/figure-3-18" TargetMode="External"/><Relationship Id="rId234" Type="http://schemas.openxmlformats.org/officeDocument/2006/relationships/hyperlink" Target="https://www.ipcc.ch/report/ar6/wg3/figures/chapter-5/figure-5-5" TargetMode="External"/><Relationship Id="rId355" Type="http://schemas.openxmlformats.org/officeDocument/2006/relationships/hyperlink" Target="https://www.ipcc.ch/report/ar6/wg3/figures/chapter-8/figure-8-16" TargetMode="External"/><Relationship Id="rId476" Type="http://schemas.openxmlformats.org/officeDocument/2006/relationships/hyperlink" Target="https://www.ipcc.ch/report/ar6/wg3/figures/chapter-13/figure-13-2" TargetMode="External"/><Relationship Id="rId112" Type="http://schemas.openxmlformats.org/officeDocument/2006/relationships/hyperlink" Target="https://www.ipcc.ch/report/ar6/wg3/figures/chapter-3/figure-3-17" TargetMode="External"/><Relationship Id="rId233" Type="http://schemas.openxmlformats.org/officeDocument/2006/relationships/hyperlink" Target="https://www.ipcc.ch/report/ar6/wg3/figures/chapter-5/figure-5-4" TargetMode="External"/><Relationship Id="rId354" Type="http://schemas.openxmlformats.org/officeDocument/2006/relationships/hyperlink" Target="https://www.ipcc.ch/report/ar6/wg3/figures/chapter-8/figure-8-15b" TargetMode="External"/><Relationship Id="rId475" Type="http://schemas.openxmlformats.org/officeDocument/2006/relationships/hyperlink" Target="https://www.ipcc.ch/report/ar6/wg3/figures/chapter-13/figure-13-1" TargetMode="External"/><Relationship Id="rId111" Type="http://schemas.openxmlformats.org/officeDocument/2006/relationships/hyperlink" Target="https://www.ipcc.ch/report/ar6/wg3/figures/chapter-3/figure-3-16" TargetMode="External"/><Relationship Id="rId232" Type="http://schemas.openxmlformats.org/officeDocument/2006/relationships/hyperlink" Target="https://www.ipcc.ch/report/ar6/wg3/figures/chapter-5/figure-5-3" TargetMode="External"/><Relationship Id="rId353" Type="http://schemas.openxmlformats.org/officeDocument/2006/relationships/hyperlink" Target="https://www.ipcc.ch/report/ar6/wg3/figures/chapter-8/figure-8-15a" TargetMode="External"/><Relationship Id="rId474" Type="http://schemas.openxmlformats.org/officeDocument/2006/relationships/hyperlink" Target="https://www.ipcc.ch/report/ar6/wg3/figures/chapter-13/figure-13-1" TargetMode="External"/><Relationship Id="rId305" Type="http://schemas.openxmlformats.org/officeDocument/2006/relationships/hyperlink" Target="https://www.ipcc.ch/report/ar6/wg3/figures/chapter-7/figure-7-1" TargetMode="External"/><Relationship Id="rId426" Type="http://schemas.openxmlformats.org/officeDocument/2006/relationships/hyperlink" Target="https://www.ipcc.ch/report/ar6/wg3/figures/chapter-10/figure-10-18" TargetMode="External"/><Relationship Id="rId304" Type="http://schemas.openxmlformats.org/officeDocument/2006/relationships/hyperlink" Target="https://www.ipcc.ch/report/ar6/wg3/figures/chapter-7/box-7-5-figure-1" TargetMode="External"/><Relationship Id="rId425" Type="http://schemas.openxmlformats.org/officeDocument/2006/relationships/hyperlink" Target="https://www.ipcc.ch/report/ar6/wg3/figures/chapter-10/figure-10-18" TargetMode="External"/><Relationship Id="rId303" Type="http://schemas.openxmlformats.org/officeDocument/2006/relationships/hyperlink" Target="https://www.ipcc.ch/report/ar6/wg3/figures/chapter-6/figure-6-37" TargetMode="External"/><Relationship Id="rId424" Type="http://schemas.openxmlformats.org/officeDocument/2006/relationships/hyperlink" Target="https://www.ipcc.ch/report/ar6/wg3/figures/chapter-10/figure-10-17" TargetMode="External"/><Relationship Id="rId302" Type="http://schemas.openxmlformats.org/officeDocument/2006/relationships/hyperlink" Target="https://www.ipcc.ch/report/ar6/wg3/figures/chapter-6/figure-6-36" TargetMode="External"/><Relationship Id="rId423" Type="http://schemas.openxmlformats.org/officeDocument/2006/relationships/hyperlink" Target="https://www.ipcc.ch/report/ar6/wg3/figures/chapter-10/figure-10-17" TargetMode="External"/><Relationship Id="rId309" Type="http://schemas.openxmlformats.org/officeDocument/2006/relationships/hyperlink" Target="https://www.ipcc.ch/report/ar6/wg3/figures/chapter-7/figure-7-4" TargetMode="External"/><Relationship Id="rId308" Type="http://schemas.openxmlformats.org/officeDocument/2006/relationships/hyperlink" Target="https://www.ipcc.ch/report/ar6/wg3/figures/chapter-7/figure-7-3" TargetMode="External"/><Relationship Id="rId429" Type="http://schemas.openxmlformats.org/officeDocument/2006/relationships/hyperlink" Target="https://www.ipcc.ch/report/ar6/wg3/figures/chapter-10/figure-10-18" TargetMode="External"/><Relationship Id="rId307" Type="http://schemas.openxmlformats.org/officeDocument/2006/relationships/hyperlink" Target="https://www.ipcc.ch/report/ar6/wg3/figures/chapter-7/figure-7-3" TargetMode="External"/><Relationship Id="rId428" Type="http://schemas.openxmlformats.org/officeDocument/2006/relationships/hyperlink" Target="https://www.ipcc.ch/report/ar6/wg3/figures/chapter-10/figure-10-18" TargetMode="External"/><Relationship Id="rId306" Type="http://schemas.openxmlformats.org/officeDocument/2006/relationships/hyperlink" Target="https://www.ipcc.ch/report/ar6/wg3/figures/chapter-7/figure-7-2" TargetMode="External"/><Relationship Id="rId427" Type="http://schemas.openxmlformats.org/officeDocument/2006/relationships/hyperlink" Target="https://www.ipcc.ch/report/ar6/wg3/figures/chapter-10/figure-10-18" TargetMode="External"/><Relationship Id="rId301" Type="http://schemas.openxmlformats.org/officeDocument/2006/relationships/hyperlink" Target="https://www.ipcc.ch/report/ar6/wg3/figures/chapter-6/figure-6-35" TargetMode="External"/><Relationship Id="rId422" Type="http://schemas.openxmlformats.org/officeDocument/2006/relationships/hyperlink" Target="https://www.ipcc.ch/report/ar6/wg3/figures/chapter-10/figure-10-17" TargetMode="External"/><Relationship Id="rId300" Type="http://schemas.openxmlformats.org/officeDocument/2006/relationships/hyperlink" Target="https://www.ipcc.ch/report/ar6/wg3/figures/chapter-6/figure-6-34" TargetMode="External"/><Relationship Id="rId421" Type="http://schemas.openxmlformats.org/officeDocument/2006/relationships/hyperlink" Target="https://www.ipcc.ch/report/ar6/wg3/figures/chapter-10/figure-10-17" TargetMode="External"/><Relationship Id="rId420" Type="http://schemas.openxmlformats.org/officeDocument/2006/relationships/hyperlink" Target="https://www.ipcc.ch/report/ar6/wg3/figures/chapter-10/figure-10-17" TargetMode="External"/><Relationship Id="rId415" Type="http://schemas.openxmlformats.org/officeDocument/2006/relationships/hyperlink" Target="https://www.ipcc.ch/report/ar6/wg3/figures/chapter-10/figure-10-14" TargetMode="External"/><Relationship Id="rId414" Type="http://schemas.openxmlformats.org/officeDocument/2006/relationships/hyperlink" Target="https://www.ipcc.ch/report/ar6/wg3/figures/chapter-10/figure-10-13" TargetMode="External"/><Relationship Id="rId413" Type="http://schemas.openxmlformats.org/officeDocument/2006/relationships/hyperlink" Target="https://www.ipcc.ch/report/ar6/wg3/figures/chapter-10/figure-10-12" TargetMode="External"/><Relationship Id="rId412" Type="http://schemas.openxmlformats.org/officeDocument/2006/relationships/hyperlink" Target="https://www.ipcc.ch/report/ar6/wg3/figures/chapter-10/figure-10-11" TargetMode="External"/><Relationship Id="rId419" Type="http://schemas.openxmlformats.org/officeDocument/2006/relationships/hyperlink" Target="https://www.ipcc.ch/report/ar6/wg3/figures/chapter-10/figure-10-17" TargetMode="External"/><Relationship Id="rId418" Type="http://schemas.openxmlformats.org/officeDocument/2006/relationships/hyperlink" Target="https://www.ipcc.ch/report/ar6/wg3/figures/chapter-10/figure-10-17" TargetMode="External"/><Relationship Id="rId417" Type="http://schemas.openxmlformats.org/officeDocument/2006/relationships/hyperlink" Target="https://www.ipcc.ch/report/ar6/wg3/figures/chapter-10/figure-10-16" TargetMode="External"/><Relationship Id="rId416" Type="http://schemas.openxmlformats.org/officeDocument/2006/relationships/hyperlink" Target="https://www.ipcc.ch/report/ar6/wg3/figures/chapter-10/figure-10-15" TargetMode="External"/><Relationship Id="rId411" Type="http://schemas.openxmlformats.org/officeDocument/2006/relationships/hyperlink" Target="https://www.ipcc.ch/report/ar6/wg3/figures/chapter-10/figure-10-10" TargetMode="External"/><Relationship Id="rId410" Type="http://schemas.openxmlformats.org/officeDocument/2006/relationships/hyperlink" Target="https://www.ipcc.ch/report/ar6/wg3/figures/chapter-10/figure-10-9" TargetMode="External"/><Relationship Id="rId206" Type="http://schemas.openxmlformats.org/officeDocument/2006/relationships/hyperlink" Target="https://www.ipcc.ch/report/ar6/wg3/figures/chapter-3/figure-3-41" TargetMode="External"/><Relationship Id="rId327" Type="http://schemas.openxmlformats.org/officeDocument/2006/relationships/hyperlink" Target="https://www.ipcc.ch/report/ar6/wg3/figures/chapter-7/figure-7-18" TargetMode="External"/><Relationship Id="rId448" Type="http://schemas.openxmlformats.org/officeDocument/2006/relationships/hyperlink" Target="https://www.ipcc.ch/report/ar6/wg3/figures/chapter-11/figure-11-7" TargetMode="External"/><Relationship Id="rId205" Type="http://schemas.openxmlformats.org/officeDocument/2006/relationships/hyperlink" Target="https://www.ipcc.ch/report/ar6/wg3/figures/chapter-3/figure-3-40" TargetMode="External"/><Relationship Id="rId326" Type="http://schemas.openxmlformats.org/officeDocument/2006/relationships/hyperlink" Target="https://www.ipcc.ch/report/ar6/wg3/figures/chapter-7/figure-7-17" TargetMode="External"/><Relationship Id="rId447" Type="http://schemas.openxmlformats.org/officeDocument/2006/relationships/hyperlink" Target="https://www.ipcc.ch/report/ar6/wg3/figures/chapter-11/figure-11-6" TargetMode="External"/><Relationship Id="rId204" Type="http://schemas.openxmlformats.org/officeDocument/2006/relationships/hyperlink" Target="https://www.ipcc.ch/report/ar6/wg3/figures/chapter-3/box-3-6-figure-1" TargetMode="External"/><Relationship Id="rId325" Type="http://schemas.openxmlformats.org/officeDocument/2006/relationships/hyperlink" Target="https://www.ipcc.ch/report/ar6/wg3/figures/chapter-7/figure-7-17" TargetMode="External"/><Relationship Id="rId446" Type="http://schemas.openxmlformats.org/officeDocument/2006/relationships/hyperlink" Target="https://www.ipcc.ch/report/ar6/wg3/figures/chapter-11/figure-11-5" TargetMode="External"/><Relationship Id="rId203" Type="http://schemas.openxmlformats.org/officeDocument/2006/relationships/hyperlink" Target="https://www.ipcc.ch/report/ar6/wg3/figures/chapter-3/figure-3-39" TargetMode="External"/><Relationship Id="rId324" Type="http://schemas.openxmlformats.org/officeDocument/2006/relationships/hyperlink" Target="https://www.ipcc.ch/report/ar6/wg3/figures/chapter-7/figure-7-16" TargetMode="External"/><Relationship Id="rId445" Type="http://schemas.openxmlformats.org/officeDocument/2006/relationships/hyperlink" Target="https://www.ipcc.ch/report/ar6/wg3/figures/chapter-11/figure-11-5" TargetMode="External"/><Relationship Id="rId209" Type="http://schemas.openxmlformats.org/officeDocument/2006/relationships/hyperlink" Target="https://www.ipcc.ch/report/ar6/wg3/figures/chapter-3/figure-3-43" TargetMode="External"/><Relationship Id="rId208" Type="http://schemas.openxmlformats.org/officeDocument/2006/relationships/hyperlink" Target="https://www.ipcc.ch/report/ar6/wg3/figures/chapter-3/figure-3-43" TargetMode="External"/><Relationship Id="rId329" Type="http://schemas.openxmlformats.org/officeDocument/2006/relationships/hyperlink" Target="https://www.ipcc.ch/report/ar6/wg3/figures/chapter-8/figure-8-2" TargetMode="External"/><Relationship Id="rId207" Type="http://schemas.openxmlformats.org/officeDocument/2006/relationships/hyperlink" Target="https://www.ipcc.ch/report/ar6/wg3/figures/chapter-3/figure-3-42" TargetMode="External"/><Relationship Id="rId328" Type="http://schemas.openxmlformats.org/officeDocument/2006/relationships/hyperlink" Target="https://www.ipcc.ch/report/ar6/wg3/figures/chapter-8/figure-8-1" TargetMode="External"/><Relationship Id="rId449" Type="http://schemas.openxmlformats.org/officeDocument/2006/relationships/hyperlink" Target="https://www.ipcc.ch/report/ar6/wg3/figures/chapter-11/figure-11-8" TargetMode="External"/><Relationship Id="rId440" Type="http://schemas.openxmlformats.org/officeDocument/2006/relationships/hyperlink" Target="https://www.ipcc.ch/report/ar6/wg3/figures/chapter-11/figure-11-4" TargetMode="External"/><Relationship Id="rId202" Type="http://schemas.openxmlformats.org/officeDocument/2006/relationships/hyperlink" Target="https://www.ipcc.ch/report/ar6/wg3/figures/chapter-3/figure-3-39" TargetMode="External"/><Relationship Id="rId323" Type="http://schemas.openxmlformats.org/officeDocument/2006/relationships/hyperlink" Target="https://www.ipcc.ch/report/ar6/wg3/figures/chapter-7/figure-7-15" TargetMode="External"/><Relationship Id="rId444" Type="http://schemas.openxmlformats.org/officeDocument/2006/relationships/hyperlink" Target="https://www.ipcc.ch/report/ar6/wg3/figures/chapter-11/figure-11-5" TargetMode="External"/><Relationship Id="rId201" Type="http://schemas.openxmlformats.org/officeDocument/2006/relationships/hyperlink" Target="https://www.ipcc.ch/report/ar6/wg3/figures/chapter-3/figure-3-39" TargetMode="External"/><Relationship Id="rId322" Type="http://schemas.openxmlformats.org/officeDocument/2006/relationships/hyperlink" Target="https://www.ipcc.ch/report/ar6/wg3/figures/chapter-7/figure-7-14" TargetMode="External"/><Relationship Id="rId443" Type="http://schemas.openxmlformats.org/officeDocument/2006/relationships/hyperlink" Target="https://www.ipcc.ch/report/ar6/wg3/figures/chapter-11/figure-11-4" TargetMode="External"/><Relationship Id="rId200" Type="http://schemas.openxmlformats.org/officeDocument/2006/relationships/hyperlink" Target="https://www.ipcc.ch/report/ar6/wg3/figures/chapter-3/figure-3-38" TargetMode="External"/><Relationship Id="rId321" Type="http://schemas.openxmlformats.org/officeDocument/2006/relationships/hyperlink" Target="https://www.ipcc.ch/report/ar6/wg3/figures/chapter-7/figure-7-13" TargetMode="External"/><Relationship Id="rId442" Type="http://schemas.openxmlformats.org/officeDocument/2006/relationships/hyperlink" Target="https://www.ipcc.ch/report/ar6/wg3/figures/chapter-11/figure-11-4" TargetMode="External"/><Relationship Id="rId320" Type="http://schemas.openxmlformats.org/officeDocument/2006/relationships/hyperlink" Target="https://www.ipcc.ch/report/ar6/wg3/figures/chapter-7/box-7-7-figure-1" TargetMode="External"/><Relationship Id="rId441" Type="http://schemas.openxmlformats.org/officeDocument/2006/relationships/hyperlink" Target="https://www.ipcc.ch/report/ar6/wg3/figures/chapter-11/figure-11-4" TargetMode="External"/><Relationship Id="rId316" Type="http://schemas.openxmlformats.org/officeDocument/2006/relationships/hyperlink" Target="https://www.ipcc.ch/report/ar6/wg3/figures/chapter-7/figure-7-10" TargetMode="External"/><Relationship Id="rId437" Type="http://schemas.openxmlformats.org/officeDocument/2006/relationships/hyperlink" Target="https://www.ipcc.ch/report/ar6/wg3/figures/chapter-11/figure-11-2" TargetMode="External"/><Relationship Id="rId315" Type="http://schemas.openxmlformats.org/officeDocument/2006/relationships/hyperlink" Target="https://www.ipcc.ch/report/ar6/wg3/figures/chapter-7/figure-7-9" TargetMode="External"/><Relationship Id="rId436" Type="http://schemas.openxmlformats.org/officeDocument/2006/relationships/hyperlink" Target="https://www.ipcc.ch/report/ar6/wg3/figures/chapter-11/figure-11-1" TargetMode="External"/><Relationship Id="rId314" Type="http://schemas.openxmlformats.org/officeDocument/2006/relationships/hyperlink" Target="https://www.ipcc.ch/report/ar6/wg3/figures/chapter-7/figure-7-8" TargetMode="External"/><Relationship Id="rId435" Type="http://schemas.openxmlformats.org/officeDocument/2006/relationships/hyperlink" Target="https://www.ipcc.ch/report/ar6/wg3/figures/chapter-10/figure-10-22" TargetMode="External"/><Relationship Id="rId313" Type="http://schemas.openxmlformats.org/officeDocument/2006/relationships/hyperlink" Target="https://www.ipcc.ch/report/ar6/wg3/figures/chapter-7/figure-7-7" TargetMode="External"/><Relationship Id="rId434" Type="http://schemas.openxmlformats.org/officeDocument/2006/relationships/hyperlink" Target="https://www.ipcc.ch/report/ar6/wg3/figures/chapter-10/figure-10-21" TargetMode="External"/><Relationship Id="rId319" Type="http://schemas.openxmlformats.org/officeDocument/2006/relationships/hyperlink" Target="https://www.ipcc.ch/report/ar6/wg3/figures/chapter-7/box-7-6-figure-1" TargetMode="External"/><Relationship Id="rId318" Type="http://schemas.openxmlformats.org/officeDocument/2006/relationships/hyperlink" Target="https://www.ipcc.ch/report/ar6/wg3/figures/chapter-7/figure-7-12" TargetMode="External"/><Relationship Id="rId439" Type="http://schemas.openxmlformats.org/officeDocument/2006/relationships/hyperlink" Target="https://www.ipcc.ch/report/ar6/wg3/figures/chapter-11/figure-11-4" TargetMode="External"/><Relationship Id="rId317" Type="http://schemas.openxmlformats.org/officeDocument/2006/relationships/hyperlink" Target="https://www.ipcc.ch/report/ar6/wg3/figures/chapter-7/figure-7-11" TargetMode="External"/><Relationship Id="rId438" Type="http://schemas.openxmlformats.org/officeDocument/2006/relationships/hyperlink" Target="https://www.ipcc.ch/report/ar6/wg3/figures/chapter-11/figure-11-3" TargetMode="External"/><Relationship Id="rId312" Type="http://schemas.openxmlformats.org/officeDocument/2006/relationships/hyperlink" Target="https://www.ipcc.ch/report/ar6/wg3/figures/chapter-7/figure-7-6" TargetMode="External"/><Relationship Id="rId433" Type="http://schemas.openxmlformats.org/officeDocument/2006/relationships/hyperlink" Target="https://www.ipcc.ch/report/ar6/wg3/figures/chapter-10/figure-10-20" TargetMode="External"/><Relationship Id="rId311" Type="http://schemas.openxmlformats.org/officeDocument/2006/relationships/hyperlink" Target="https://www.ipcc.ch/report/ar6/wg3/figures/chapter-7/figure-7-6" TargetMode="External"/><Relationship Id="rId432" Type="http://schemas.openxmlformats.org/officeDocument/2006/relationships/hyperlink" Target="https://www.ipcc.ch/report/ar6/wg3/figures/chapter-10/figure-10-19" TargetMode="External"/><Relationship Id="rId310" Type="http://schemas.openxmlformats.org/officeDocument/2006/relationships/hyperlink" Target="https://www.ipcc.ch/report/ar6/wg3/figures/chapter-7/figure-7-5" TargetMode="External"/><Relationship Id="rId431" Type="http://schemas.openxmlformats.org/officeDocument/2006/relationships/hyperlink" Target="https://www.ipcc.ch/report/ar6/wg3/figures/chapter-10/figure-10-18" TargetMode="External"/><Relationship Id="rId430" Type="http://schemas.openxmlformats.org/officeDocument/2006/relationships/hyperlink" Target="https://www.ipcc.ch/report/ar6/wg3/figures/chapter-10/figure-10-1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7927/baxv-nj53" TargetMode="External"/><Relationship Id="rId2" Type="http://schemas.openxmlformats.org/officeDocument/2006/relationships/hyperlink" Target="https://ipcc-browser.ipcc-data.org/browser/dataset/8438/0" TargetMode="External"/><Relationship Id="rId3" Type="http://schemas.openxmlformats.org/officeDocument/2006/relationships/hyperlink" Target="https://doi.org/10.7927/42f9-9t48" TargetMode="External"/><Relationship Id="rId4" Type="http://schemas.openxmlformats.org/officeDocument/2006/relationships/hyperlink" Target="https://ipcc-browser.ipcc-data.org/browser/dataset/8439/0" TargetMode="External"/><Relationship Id="rId9" Type="http://schemas.openxmlformats.org/officeDocument/2006/relationships/hyperlink" Target="https://doi.org/10.7927/hjha-bb25" TargetMode="External"/><Relationship Id="rId5" Type="http://schemas.openxmlformats.org/officeDocument/2006/relationships/hyperlink" Target="https://doi.org/10.7927/khbw-9920" TargetMode="External"/><Relationship Id="rId6" Type="http://schemas.openxmlformats.org/officeDocument/2006/relationships/hyperlink" Target="https://ipcc-browser.ipcc-data.org/browser/dataset/8440/0" TargetMode="External"/><Relationship Id="rId7" Type="http://schemas.openxmlformats.org/officeDocument/2006/relationships/hyperlink" Target="https://doi.org/10.7927/adkr-bn17" TargetMode="External"/><Relationship Id="rId8" Type="http://schemas.openxmlformats.org/officeDocument/2006/relationships/hyperlink" Target="https://ipcc-browser.ipcc-data.org/browser/dataset/8441/0" TargetMode="External"/><Relationship Id="rId40" Type="http://schemas.openxmlformats.org/officeDocument/2006/relationships/hyperlink" Target="https://ipcc-browser.ipcc-data.org/browser/dataset/8460/0" TargetMode="External"/><Relationship Id="rId42" Type="http://schemas.openxmlformats.org/officeDocument/2006/relationships/hyperlink" Target="https://ipcc-browser.ipcc-data.org/browser/dataset/8461/0" TargetMode="External"/><Relationship Id="rId41" Type="http://schemas.openxmlformats.org/officeDocument/2006/relationships/hyperlink" Target="https://doi.org/10.7927/7apv-rv15" TargetMode="External"/><Relationship Id="rId44" Type="http://schemas.openxmlformats.org/officeDocument/2006/relationships/hyperlink" Target="https://ipcc-browser.ipcc-data.org/browser/dataset/8462/0" TargetMode="External"/><Relationship Id="rId43" Type="http://schemas.openxmlformats.org/officeDocument/2006/relationships/hyperlink" Target="https://doi.org/10.7927/hzk3-7k35" TargetMode="External"/><Relationship Id="rId45" Type="http://schemas.openxmlformats.org/officeDocument/2006/relationships/drawing" Target="../drawings/drawing6.xml"/><Relationship Id="rId31" Type="http://schemas.openxmlformats.org/officeDocument/2006/relationships/hyperlink" Target="https://doi.org/10.7927/7q5a-dc02" TargetMode="External"/><Relationship Id="rId30" Type="http://schemas.openxmlformats.org/officeDocument/2006/relationships/hyperlink" Target="https://ipcc-browser.ipcc-data.org/browser/dataset/8454/0" TargetMode="External"/><Relationship Id="rId33" Type="http://schemas.openxmlformats.org/officeDocument/2006/relationships/hyperlink" Target="https://doi.org/10.7927/s4kw-9c34" TargetMode="External"/><Relationship Id="rId32" Type="http://schemas.openxmlformats.org/officeDocument/2006/relationships/hyperlink" Target="https://ipcc-browser.ipcc-data.org/browser/dataset/8456/0" TargetMode="External"/><Relationship Id="rId35" Type="http://schemas.openxmlformats.org/officeDocument/2006/relationships/hyperlink" Target="https://doi.org/10.7927/kgra-jt25" TargetMode="External"/><Relationship Id="rId34" Type="http://schemas.openxmlformats.org/officeDocument/2006/relationships/hyperlink" Target="https://ipcc-browser.ipcc-data.org/browser/dataset/8457/0" TargetMode="External"/><Relationship Id="rId37" Type="http://schemas.openxmlformats.org/officeDocument/2006/relationships/hyperlink" Target="https://doi.org/10.7927/5869-rz42" TargetMode="External"/><Relationship Id="rId36" Type="http://schemas.openxmlformats.org/officeDocument/2006/relationships/hyperlink" Target="https://ipcc-browser.ipcc-data.org/browser/dataset/8458/0" TargetMode="External"/><Relationship Id="rId39" Type="http://schemas.openxmlformats.org/officeDocument/2006/relationships/hyperlink" Target="https://doi.org/10.7927/ywdg-ya18" TargetMode="External"/><Relationship Id="rId38" Type="http://schemas.openxmlformats.org/officeDocument/2006/relationships/hyperlink" Target="https://ipcc-browser.ipcc-data.org/browser/dataset/8459/0" TargetMode="External"/><Relationship Id="rId20" Type="http://schemas.openxmlformats.org/officeDocument/2006/relationships/hyperlink" Target="https://ipcc-browser.ipcc-data.org/browser/dataset/8449/0" TargetMode="External"/><Relationship Id="rId22" Type="http://schemas.openxmlformats.org/officeDocument/2006/relationships/hyperlink" Target="https://ipcc-browser.ipcc-data.org/browser/dataset/8450/0" TargetMode="External"/><Relationship Id="rId21" Type="http://schemas.openxmlformats.org/officeDocument/2006/relationships/hyperlink" Target="https://doi.org/10.7927/gadr-8q65" TargetMode="External"/><Relationship Id="rId24" Type="http://schemas.openxmlformats.org/officeDocument/2006/relationships/hyperlink" Target="https://ipcc-browser.ipcc-data.org/browser/dataset/8451/0" TargetMode="External"/><Relationship Id="rId23" Type="http://schemas.openxmlformats.org/officeDocument/2006/relationships/hyperlink" Target="https://doi.org/10.7927/v4mp-d627" TargetMode="External"/><Relationship Id="rId26" Type="http://schemas.openxmlformats.org/officeDocument/2006/relationships/hyperlink" Target="https://ipcc-browser.ipcc-data.org/browser/dataset/8452/0" TargetMode="External"/><Relationship Id="rId25" Type="http://schemas.openxmlformats.org/officeDocument/2006/relationships/hyperlink" Target="https://doi.org/10.7927/606k-d497" TargetMode="External"/><Relationship Id="rId28" Type="http://schemas.openxmlformats.org/officeDocument/2006/relationships/hyperlink" Target="https://ipcc-browser.ipcc-data.org/browser/dataset/8453/0" TargetMode="External"/><Relationship Id="rId27" Type="http://schemas.openxmlformats.org/officeDocument/2006/relationships/hyperlink" Target="https://doi.org/10.7927/nqqw-6r39" TargetMode="External"/><Relationship Id="rId29" Type="http://schemas.openxmlformats.org/officeDocument/2006/relationships/hyperlink" Target="https://doi.org/10.7927/2mvt-f503" TargetMode="External"/><Relationship Id="rId11" Type="http://schemas.openxmlformats.org/officeDocument/2006/relationships/hyperlink" Target="https://doi.org/10.7927/693w-e850" TargetMode="External"/><Relationship Id="rId10" Type="http://schemas.openxmlformats.org/officeDocument/2006/relationships/hyperlink" Target="https://ipcc-browser.ipcc-data.org/browser/dataset/8444/0" TargetMode="External"/><Relationship Id="rId13" Type="http://schemas.openxmlformats.org/officeDocument/2006/relationships/hyperlink" Target="https://doi.org/10.7927/5p9h-7y97" TargetMode="External"/><Relationship Id="rId12" Type="http://schemas.openxmlformats.org/officeDocument/2006/relationships/hyperlink" Target="https://ipcc-browser.ipcc-data.org/browser/dataset/8445/0" TargetMode="External"/><Relationship Id="rId15" Type="http://schemas.openxmlformats.org/officeDocument/2006/relationships/hyperlink" Target="https://doi.org/10.7927/487h-af89" TargetMode="External"/><Relationship Id="rId14" Type="http://schemas.openxmlformats.org/officeDocument/2006/relationships/hyperlink" Target="https://ipcc-browser.ipcc-data.org/browser/dataset/8446/0" TargetMode="External"/><Relationship Id="rId17" Type="http://schemas.openxmlformats.org/officeDocument/2006/relationships/hyperlink" Target="https://doi.org/10.7927/w239-hp49" TargetMode="External"/><Relationship Id="rId16" Type="http://schemas.openxmlformats.org/officeDocument/2006/relationships/hyperlink" Target="https://ipcc-browser.ipcc-data.org/browser/dataset/8447/0" TargetMode="External"/><Relationship Id="rId19" Type="http://schemas.openxmlformats.org/officeDocument/2006/relationships/hyperlink" Target="https://doi.org/10.7927/1n7z-ga15" TargetMode="External"/><Relationship Id="rId18" Type="http://schemas.openxmlformats.org/officeDocument/2006/relationships/hyperlink" Target="https://ipcc-browser.ipcc-data.org/browser/dataset/8448/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eta.sedac.ciesin.columbia.edu/ddc/ar6-syr-lr-cross-section-box2-fig1a/" TargetMode="External"/><Relationship Id="rId2" Type="http://schemas.openxmlformats.org/officeDocument/2006/relationships/hyperlink" Target="https://doi.org/10.7927/baxv-nj53" TargetMode="External"/><Relationship Id="rId3" Type="http://schemas.openxmlformats.org/officeDocument/2006/relationships/hyperlink" Target="https://ipcc-browser.ipcc-data.org/browser/dataset/8438/0" TargetMode="External"/><Relationship Id="rId4" Type="http://schemas.openxmlformats.org/officeDocument/2006/relationships/hyperlink" Target="https://beta.sedac.ciesin.columbia.edu/ddc/ar6-syr-lr-fig4-1a/" TargetMode="External"/><Relationship Id="rId9" Type="http://schemas.openxmlformats.org/officeDocument/2006/relationships/hyperlink" Target="https://ipcc-browser.ipcc-data.org/browser/dataset/8440/0" TargetMode="External"/><Relationship Id="rId5" Type="http://schemas.openxmlformats.org/officeDocument/2006/relationships/hyperlink" Target="https://doi.org/10.7927/42f9-9t48" TargetMode="External"/><Relationship Id="rId6" Type="http://schemas.openxmlformats.org/officeDocument/2006/relationships/hyperlink" Target="https://ipcc-browser.ipcc-data.org/browser/dataset/8439/0" TargetMode="External"/><Relationship Id="rId7" Type="http://schemas.openxmlformats.org/officeDocument/2006/relationships/hyperlink" Target="https://beta.sedac.ciesin.columbia.edu/ddc/ar6-syr-spm-4c-lr-fig3-3c/" TargetMode="External"/><Relationship Id="rId8" Type="http://schemas.openxmlformats.org/officeDocument/2006/relationships/hyperlink" Target="https://doi.org/10.7927/khbw-9920" TargetMode="External"/><Relationship Id="rId40" Type="http://schemas.openxmlformats.org/officeDocument/2006/relationships/hyperlink" Target="https://beta.sedac.ciesin.columbia.edu/ddc/ar6-syr-spm-4c-lr-fig3-3c-slr/" TargetMode="External"/><Relationship Id="rId42" Type="http://schemas.openxmlformats.org/officeDocument/2006/relationships/hyperlink" Target="https://ipcc-browser.ipcc-data.org/browser/dataset/8453/0" TargetMode="External"/><Relationship Id="rId41" Type="http://schemas.openxmlformats.org/officeDocument/2006/relationships/hyperlink" Target="https://doi.org/10.7927/nqqw-6r39" TargetMode="External"/><Relationship Id="rId44" Type="http://schemas.openxmlformats.org/officeDocument/2006/relationships/hyperlink" Target="https://www.ipcc.ch/report/ar6/syr/figures/figure-spm-7" TargetMode="External"/><Relationship Id="rId43" Type="http://schemas.openxmlformats.org/officeDocument/2006/relationships/hyperlink" Target="https://beta.sedac.ciesin.columbia.edu/ddc/ar6-syr-spm-5a/" TargetMode="External"/><Relationship Id="rId46" Type="http://schemas.openxmlformats.org/officeDocument/2006/relationships/hyperlink" Target="https://ipcc-browser.ipcc-data.org/browser/dataset/8454/0" TargetMode="External"/><Relationship Id="rId45" Type="http://schemas.openxmlformats.org/officeDocument/2006/relationships/hyperlink" Target="https://doi.org/10.7927/2mvt-f503" TargetMode="External"/><Relationship Id="rId48" Type="http://schemas.openxmlformats.org/officeDocument/2006/relationships/hyperlink" Target="https://www.ipcc.ch/report/ar6/syr/figures/figure-spm-7" TargetMode="External"/><Relationship Id="rId47" Type="http://schemas.openxmlformats.org/officeDocument/2006/relationships/hyperlink" Target="https://beta.sedac.ciesin.columbia.edu/ddc/ar6-syr-spm-5c/" TargetMode="External"/><Relationship Id="rId49" Type="http://schemas.openxmlformats.org/officeDocument/2006/relationships/hyperlink" Target="https://doi.org/10.7927/7q5a-dc02" TargetMode="External"/><Relationship Id="rId31" Type="http://schemas.openxmlformats.org/officeDocument/2006/relationships/hyperlink" Target="https://beta.sedac.ciesin.columbia.edu/ddc/ar6-syr-lr-fig2-5a/" TargetMode="External"/><Relationship Id="rId30" Type="http://schemas.openxmlformats.org/officeDocument/2006/relationships/hyperlink" Target="https://ipcc-browser.ipcc-data.org/browser/dataset/8449/0" TargetMode="External"/><Relationship Id="rId33" Type="http://schemas.openxmlformats.org/officeDocument/2006/relationships/hyperlink" Target="https://ipcc-browser.ipcc-data.org/browser/dataset/8450/0" TargetMode="External"/><Relationship Id="rId32" Type="http://schemas.openxmlformats.org/officeDocument/2006/relationships/hyperlink" Target="https://doi.org/10.7927/gadr-8q65" TargetMode="External"/><Relationship Id="rId35" Type="http://schemas.openxmlformats.org/officeDocument/2006/relationships/hyperlink" Target="https://doi.org/10.7927/v4mp-d627" TargetMode="External"/><Relationship Id="rId34" Type="http://schemas.openxmlformats.org/officeDocument/2006/relationships/hyperlink" Target="https://beta.sedac.ciesin.columbia.edu/ddc/ar6-syr-lr-fig2-5b/" TargetMode="External"/><Relationship Id="rId37" Type="http://schemas.openxmlformats.org/officeDocument/2006/relationships/hyperlink" Target="https://beta.sedac.ciesin.columbia.edu/ddc/ar6-syr-spm-4a-lr-fig3-3a-temperature/" TargetMode="External"/><Relationship Id="rId36" Type="http://schemas.openxmlformats.org/officeDocument/2006/relationships/hyperlink" Target="https://ipcc-browser.ipcc-data.org/browser/dataset/8451/0" TargetMode="External"/><Relationship Id="rId39" Type="http://schemas.openxmlformats.org/officeDocument/2006/relationships/hyperlink" Target="https://ipcc-browser.ipcc-data.org/browser/dataset/8452/0" TargetMode="External"/><Relationship Id="rId38" Type="http://schemas.openxmlformats.org/officeDocument/2006/relationships/hyperlink" Target="https://doi.org/10.7927/606k-d497" TargetMode="External"/><Relationship Id="rId20" Type="http://schemas.openxmlformats.org/officeDocument/2006/relationships/hyperlink" Target="https://doi.org/10.7927/5p9h-7y97" TargetMode="External"/><Relationship Id="rId22" Type="http://schemas.openxmlformats.org/officeDocument/2006/relationships/hyperlink" Target="https://beta.sedac.ciesin.columbia.edu/ddc/ar6-syr-lr-fig4-6/" TargetMode="External"/><Relationship Id="rId21" Type="http://schemas.openxmlformats.org/officeDocument/2006/relationships/hyperlink" Target="https://ipcc-browser.ipcc-data.org/browser/dataset/8446/0" TargetMode="External"/><Relationship Id="rId24" Type="http://schemas.openxmlformats.org/officeDocument/2006/relationships/hyperlink" Target="https://ipcc-browser.ipcc-data.org/browser/dataset/8447/0" TargetMode="External"/><Relationship Id="rId23" Type="http://schemas.openxmlformats.org/officeDocument/2006/relationships/hyperlink" Target="https://doi.org/10.7927/487h-af89" TargetMode="External"/><Relationship Id="rId26" Type="http://schemas.openxmlformats.org/officeDocument/2006/relationships/hyperlink" Target="https://doi.org/10.7927/w239-hp49" TargetMode="External"/><Relationship Id="rId25" Type="http://schemas.openxmlformats.org/officeDocument/2006/relationships/hyperlink" Target="https://beta.sedac.ciesin.columbia.edu/ddc/ar6-syr-lr-fig2-2a/" TargetMode="External"/><Relationship Id="rId28" Type="http://schemas.openxmlformats.org/officeDocument/2006/relationships/hyperlink" Target="https://beta.sedac.ciesin.columbia.edu/ddc/ar6-syr-lr-fig2-2b/" TargetMode="External"/><Relationship Id="rId27" Type="http://schemas.openxmlformats.org/officeDocument/2006/relationships/hyperlink" Target="https://ipcc-browser.ipcc-data.org/browser/dataset/8448/0" TargetMode="External"/><Relationship Id="rId29" Type="http://schemas.openxmlformats.org/officeDocument/2006/relationships/hyperlink" Target="https://doi.org/10.7927/1n7z-ga15" TargetMode="External"/><Relationship Id="rId11" Type="http://schemas.openxmlformats.org/officeDocument/2006/relationships/hyperlink" Target="https://doi.org/10.7927/adkr-bn17" TargetMode="External"/><Relationship Id="rId10" Type="http://schemas.openxmlformats.org/officeDocument/2006/relationships/hyperlink" Target="https://beta.sedac.ciesin.columbia.edu/ddc/ar6-syr-lr-fig3-4a/" TargetMode="External"/><Relationship Id="rId13" Type="http://schemas.openxmlformats.org/officeDocument/2006/relationships/hyperlink" Target="https://beta.sedac.ciesin.columbia.edu/ddc/ar6-syr-spm-7a-lr-fig4-4a/" TargetMode="External"/><Relationship Id="rId12" Type="http://schemas.openxmlformats.org/officeDocument/2006/relationships/hyperlink" Target="https://ipcc-browser.ipcc-data.org/browser/dataset/8441/0" TargetMode="External"/><Relationship Id="rId15" Type="http://schemas.openxmlformats.org/officeDocument/2006/relationships/hyperlink" Target="https://ipcc-browser.ipcc-data.org/browser/dataset/8444/0" TargetMode="External"/><Relationship Id="rId14" Type="http://schemas.openxmlformats.org/officeDocument/2006/relationships/hyperlink" Target="https://doi.org/10.7927/hjha-bb25" TargetMode="External"/><Relationship Id="rId17" Type="http://schemas.openxmlformats.org/officeDocument/2006/relationships/hyperlink" Target="https://doi.org/10.7927/693w-e850" TargetMode="External"/><Relationship Id="rId16" Type="http://schemas.openxmlformats.org/officeDocument/2006/relationships/hyperlink" Target="https://beta.sedac.ciesin.columbia.edu/ddc/ar6-syr-spm-7a-lr-fig4-4a-mitigation/" TargetMode="External"/><Relationship Id="rId19" Type="http://schemas.openxmlformats.org/officeDocument/2006/relationships/hyperlink" Target="https://beta.sedac.ciesin.columbia.edu/ddc/ar6-syr-spm-3a-lr-fig3-2a/" TargetMode="External"/><Relationship Id="rId18" Type="http://schemas.openxmlformats.org/officeDocument/2006/relationships/hyperlink" Target="https://ipcc-browser.ipcc-data.org/browser/dataset/8445/0" TargetMode="External"/><Relationship Id="rId84" Type="http://schemas.openxmlformats.org/officeDocument/2006/relationships/hyperlink" Target="https://beta.sedac.ciesin.columbia.edu/ddc/ar6-syr-lr-fig3-6c/" TargetMode="External"/><Relationship Id="rId83" Type="http://schemas.openxmlformats.org/officeDocument/2006/relationships/hyperlink" Target="https://beta.sedac.ciesin.columbia.edu/ddc/ar6-syr-lr-fig3-5a/" TargetMode="External"/><Relationship Id="rId86" Type="http://schemas.openxmlformats.org/officeDocument/2006/relationships/hyperlink" Target="https://beta.sedac.ciesin.columbia.edu/ddc/ar6-syr-lr-fig3-6b/" TargetMode="External"/><Relationship Id="rId85" Type="http://schemas.openxmlformats.org/officeDocument/2006/relationships/hyperlink" Target="https://beta.sedac.ciesin.columbia.edu/ddc/ar6-syr-lr-fig3-6a/" TargetMode="External"/><Relationship Id="rId88" Type="http://schemas.openxmlformats.org/officeDocument/2006/relationships/hyperlink" Target="https://beta.sedac.ciesin.columbia.edu/ddc/ar6-syr-lr-fig2-3c/" TargetMode="External"/><Relationship Id="rId87" Type="http://schemas.openxmlformats.org/officeDocument/2006/relationships/hyperlink" Target="https://beta.sedac.ciesin.columbia.edu/ddc/ar6-syr-lr-fig2-1c/" TargetMode="External"/><Relationship Id="rId89" Type="http://schemas.openxmlformats.org/officeDocument/2006/relationships/hyperlink" Target="https://beta.sedac.ciesin.columbia.edu/ddc/ar6-syr-lr-fig3-3b-ocean-coastal/" TargetMode="External"/><Relationship Id="rId80" Type="http://schemas.openxmlformats.org/officeDocument/2006/relationships/hyperlink" Target="https://beta.sedac.ciesin.columbia.edu/ddc/ar6-syr-lr-fig4-3b/" TargetMode="External"/><Relationship Id="rId82" Type="http://schemas.openxmlformats.org/officeDocument/2006/relationships/hyperlink" Target="https://beta.sedac.ciesin.columbia.edu/ddc/ar6-syr-spm-3b-lr-fig3-2b/" TargetMode="External"/><Relationship Id="rId81" Type="http://schemas.openxmlformats.org/officeDocument/2006/relationships/hyperlink" Target="https://beta.sedac.ciesin.columbia.edu/ddc/ar6-syr-lr-fig4-5/" TargetMode="External"/><Relationship Id="rId73" Type="http://schemas.openxmlformats.org/officeDocument/2006/relationships/hyperlink" Target="https://beta.sedac.ciesin.columbia.edu/ddc/ar6-syr-lr-fig3-2c1/" TargetMode="External"/><Relationship Id="rId72" Type="http://schemas.openxmlformats.org/officeDocument/2006/relationships/hyperlink" Target="https://doi.org/10.7927/87np-k228" TargetMode="External"/><Relationship Id="rId75" Type="http://schemas.openxmlformats.org/officeDocument/2006/relationships/hyperlink" Target="https://beta.sedac.ciesin.columbia.edu/ddc/ar6-syr-lr-fig3-2c2/" TargetMode="External"/><Relationship Id="rId74" Type="http://schemas.openxmlformats.org/officeDocument/2006/relationships/hyperlink" Target="https://doi.org/10.7927/4q5z-bm48" TargetMode="External"/><Relationship Id="rId77" Type="http://schemas.openxmlformats.org/officeDocument/2006/relationships/hyperlink" Target="https://beta.sedac.ciesin.columbia.edu/ddc/ar6-syr-lr-fig3-3b-land/" TargetMode="External"/><Relationship Id="rId76" Type="http://schemas.openxmlformats.org/officeDocument/2006/relationships/hyperlink" Target="https://doi.org/10.7927/k1r9-kp8" TargetMode="External"/><Relationship Id="rId79" Type="http://schemas.openxmlformats.org/officeDocument/2006/relationships/hyperlink" Target="https://beta.sedac.ciesin.columbia.edu/ddc/ar6-syr-lr-fig2-3b/" TargetMode="External"/><Relationship Id="rId78" Type="http://schemas.openxmlformats.org/officeDocument/2006/relationships/hyperlink" Target="https://doi.org/10.7927/f7bg-3k47" TargetMode="External"/><Relationship Id="rId71" Type="http://schemas.openxmlformats.org/officeDocument/2006/relationships/hyperlink" Target="https://beta.sedac.ciesin.columbia.edu/ddc/ar6-syr-lr-fig2-3a/" TargetMode="External"/><Relationship Id="rId70" Type="http://schemas.openxmlformats.org/officeDocument/2006/relationships/hyperlink" Target="https://doi.org/10.7927/b38b-zp83" TargetMode="External"/><Relationship Id="rId62" Type="http://schemas.openxmlformats.org/officeDocument/2006/relationships/hyperlink" Target="https://ipcc-browser.ipcc-data.org/browser/dataset/8460/0" TargetMode="External"/><Relationship Id="rId61" Type="http://schemas.openxmlformats.org/officeDocument/2006/relationships/hyperlink" Target="https://doi.org/10.7927/ywdg-ya18" TargetMode="External"/><Relationship Id="rId64" Type="http://schemas.openxmlformats.org/officeDocument/2006/relationships/hyperlink" Target="https://doi.org/10.7927/7apv-rv15" TargetMode="External"/><Relationship Id="rId63" Type="http://schemas.openxmlformats.org/officeDocument/2006/relationships/hyperlink" Target="https://beta.sedac.ciesin.columbia.edu/ddc/ar6-syr-lr-fig2-4a/" TargetMode="External"/><Relationship Id="rId66" Type="http://schemas.openxmlformats.org/officeDocument/2006/relationships/hyperlink" Target="https://beta.sedac.ciesin.columbia.edu/ddc/ar6-syr-lr-fig2-4b/" TargetMode="External"/><Relationship Id="rId65" Type="http://schemas.openxmlformats.org/officeDocument/2006/relationships/hyperlink" Target="https://ipcc-browser.ipcc-data.org/browser/dataset/8461/0" TargetMode="External"/><Relationship Id="rId68" Type="http://schemas.openxmlformats.org/officeDocument/2006/relationships/hyperlink" Target="https://ipcc-browser.ipcc-data.org/browser/dataset/8462/0" TargetMode="External"/><Relationship Id="rId67" Type="http://schemas.openxmlformats.org/officeDocument/2006/relationships/hyperlink" Target="https://doi.org/10.7927/hzk3-7k35" TargetMode="External"/><Relationship Id="rId60" Type="http://schemas.openxmlformats.org/officeDocument/2006/relationships/hyperlink" Target="https://beta.sedac.ciesin.columbia.edu/ddc/ar6-syr-spm-5b/" TargetMode="External"/><Relationship Id="rId69" Type="http://schemas.openxmlformats.org/officeDocument/2006/relationships/hyperlink" Target="https://beta.sedac.ciesin.columbia.edu/ddc/ar6-syr-lr-fig2-1d/" TargetMode="External"/><Relationship Id="rId51" Type="http://schemas.openxmlformats.org/officeDocument/2006/relationships/hyperlink" Target="https://beta.sedac.ciesin.columbia.edu/ddc/ar6-syr-spm-5e-lr-fig4-1b/" TargetMode="External"/><Relationship Id="rId50" Type="http://schemas.openxmlformats.org/officeDocument/2006/relationships/hyperlink" Target="https://ipcc-browser.ipcc-data.org/browser/dataset/8456/0" TargetMode="External"/><Relationship Id="rId53" Type="http://schemas.openxmlformats.org/officeDocument/2006/relationships/hyperlink" Target="https://ipcc-browser.ipcc-data.org/browser/dataset/8457/0" TargetMode="External"/><Relationship Id="rId52" Type="http://schemas.openxmlformats.org/officeDocument/2006/relationships/hyperlink" Target="https://doi.org/10.7927/s4kw-9c34" TargetMode="External"/><Relationship Id="rId55" Type="http://schemas.openxmlformats.org/officeDocument/2006/relationships/hyperlink" Target="https://doi.org/10.7927/kgra-jt25" TargetMode="External"/><Relationship Id="rId54" Type="http://schemas.openxmlformats.org/officeDocument/2006/relationships/hyperlink" Target="https://beta.sedac.ciesin.columbia.edu/ddc/ar6-syr-spm-5d/" TargetMode="External"/><Relationship Id="rId57" Type="http://schemas.openxmlformats.org/officeDocument/2006/relationships/hyperlink" Target="https://beta.sedac.ciesin.columbia.edu/ddc/ar6-syr-spm-7b-lr-fig4-4b/" TargetMode="External"/><Relationship Id="rId56" Type="http://schemas.openxmlformats.org/officeDocument/2006/relationships/hyperlink" Target="https://ipcc-browser.ipcc-data.org/browser/dataset/8458/0" TargetMode="External"/><Relationship Id="rId59" Type="http://schemas.openxmlformats.org/officeDocument/2006/relationships/hyperlink" Target="https://ipcc-browser.ipcc-data.org/browser/dataset/8459/0" TargetMode="External"/><Relationship Id="rId58" Type="http://schemas.openxmlformats.org/officeDocument/2006/relationships/hyperlink" Target="https://doi.org/10.7927/5869-rz42" TargetMode="External"/><Relationship Id="rId95" Type="http://schemas.openxmlformats.org/officeDocument/2006/relationships/hyperlink" Target="https://github.com/mcc-apsis/AR6-Emissions-trends-and-drivers/blob/master/Results/Plot%20data/IPCC%20archive/ipcc_ar6_figure_spm_2a_archive.xlsx" TargetMode="External"/><Relationship Id="rId94" Type="http://schemas.openxmlformats.org/officeDocument/2006/relationships/hyperlink" Target="https://www.nature.com/articles/nclimate3179/tables/1" TargetMode="External"/><Relationship Id="rId97" Type="http://schemas.openxmlformats.org/officeDocument/2006/relationships/hyperlink" Target="https://ipcc-browser.ipcc-data.org/browser/dataset/6116/0" TargetMode="External"/><Relationship Id="rId96" Type="http://schemas.openxmlformats.org/officeDocument/2006/relationships/hyperlink" Target="https://static-content.springer.com/esm/art%3A10.1038%2Fnclimate3179/MediaObjects/41558_2017_BFnclimate3179_MOESM359_ESM.pdf" TargetMode="External"/><Relationship Id="rId98" Type="http://schemas.openxmlformats.org/officeDocument/2006/relationships/drawing" Target="../drawings/drawing7.xml"/><Relationship Id="rId91" Type="http://schemas.openxmlformats.org/officeDocument/2006/relationships/hyperlink" Target="https://beta.sedac.ciesin.columbia.edu/ddc/ar6-syr-lr-fig3-3d-morbidity-mortality/" TargetMode="External"/><Relationship Id="rId90" Type="http://schemas.openxmlformats.org/officeDocument/2006/relationships/hyperlink" Target="https://beta.sedac.ciesin.columbia.edu/ddc/ar6-syr-lr-fig3-5b/" TargetMode="External"/><Relationship Id="rId93" Type="http://schemas.openxmlformats.org/officeDocument/2006/relationships/hyperlink" Target="https://www.nature.com/articles/nclimate3179" TargetMode="External"/><Relationship Id="rId92" Type="http://schemas.openxmlformats.org/officeDocument/2006/relationships/hyperlink" Target="https://beta.sedac.ciesin.columbia.edu/ddc/ar6-syr-lr-fig3-3d-foo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71"/>
    <col customWidth="1" min="2" max="2" width="10.29"/>
    <col customWidth="1" min="3" max="6" width="11.57"/>
    <col customWidth="1" min="7" max="12" width="8.86"/>
    <col customWidth="1" min="13" max="17" width="8.0"/>
    <col customWidth="1" min="18" max="20" width="10.0"/>
    <col customWidth="1" min="21" max="23" width="10.57"/>
    <col customWidth="1" min="24" max="24" width="13.86"/>
    <col customWidth="1" min="25" max="25" width="12.29"/>
    <col customWidth="1" min="26" max="27" width="12.43"/>
    <col customWidth="1" min="28" max="29" width="12.29"/>
  </cols>
  <sheetData>
    <row r="1">
      <c r="A1" s="1" t="s">
        <v>0</v>
      </c>
      <c r="B1" s="2"/>
      <c r="C1" s="2"/>
      <c r="D1" s="2"/>
      <c r="E1" s="2"/>
      <c r="F1" s="2"/>
      <c r="G1" s="2"/>
      <c r="H1" s="2"/>
      <c r="I1" s="2"/>
      <c r="J1" s="2"/>
      <c r="K1" s="2"/>
      <c r="L1" s="2"/>
      <c r="M1" s="2"/>
      <c r="N1" s="2"/>
      <c r="O1" s="2"/>
      <c r="P1" s="2"/>
      <c r="Q1" s="2"/>
      <c r="S1" s="3"/>
      <c r="T1" s="3"/>
    </row>
    <row r="2">
      <c r="A2" s="1" t="s">
        <v>1</v>
      </c>
      <c r="B2" s="2"/>
      <c r="C2" s="2"/>
      <c r="D2" s="2"/>
      <c r="E2" s="2"/>
      <c r="F2" s="2"/>
      <c r="G2" s="2"/>
      <c r="H2" s="2"/>
      <c r="I2" s="2"/>
      <c r="J2" s="2"/>
      <c r="K2" s="2"/>
      <c r="L2" s="2"/>
      <c r="M2" s="2"/>
      <c r="N2" s="2"/>
      <c r="O2" s="2"/>
      <c r="P2" s="2"/>
      <c r="Q2" s="2"/>
      <c r="S2" s="3"/>
      <c r="T2" s="3"/>
      <c r="X2" s="4"/>
      <c r="Y2" s="4"/>
      <c r="AC2" s="5"/>
    </row>
    <row r="3">
      <c r="A3" s="1" t="s">
        <v>2</v>
      </c>
      <c r="B3" s="2"/>
      <c r="C3" s="2"/>
      <c r="D3" s="2"/>
      <c r="E3" s="2"/>
      <c r="F3" s="2"/>
      <c r="G3" s="2"/>
      <c r="H3" s="2"/>
      <c r="I3" s="2"/>
      <c r="J3" s="2"/>
      <c r="K3" s="2"/>
      <c r="L3" s="2"/>
      <c r="M3" s="2"/>
      <c r="N3" s="2"/>
      <c r="O3" s="2"/>
      <c r="P3" s="2"/>
      <c r="Q3" s="2"/>
      <c r="S3" s="3"/>
      <c r="T3" s="3"/>
      <c r="X3" s="4"/>
      <c r="Y3" s="4"/>
      <c r="AC3" s="5"/>
    </row>
    <row r="4">
      <c r="A4" s="1" t="s">
        <v>3</v>
      </c>
      <c r="B4" s="2"/>
      <c r="C4" s="2"/>
      <c r="D4" s="2"/>
      <c r="E4" s="2"/>
      <c r="F4" s="2"/>
      <c r="G4" s="2"/>
      <c r="H4" s="2"/>
      <c r="I4" s="2"/>
      <c r="J4" s="2"/>
      <c r="K4" s="2"/>
      <c r="L4" s="2"/>
      <c r="M4" s="2"/>
      <c r="N4" s="2"/>
      <c r="O4" s="2"/>
      <c r="P4" s="2"/>
      <c r="Q4" s="2"/>
      <c r="S4" s="3"/>
      <c r="T4" s="3"/>
      <c r="X4" s="4"/>
      <c r="Y4" s="4"/>
      <c r="AC4" s="5"/>
    </row>
    <row r="5">
      <c r="A5" s="1" t="s">
        <v>4</v>
      </c>
      <c r="B5" s="2"/>
      <c r="C5" s="2"/>
      <c r="D5" s="2"/>
      <c r="E5" s="2"/>
      <c r="F5" s="2"/>
      <c r="G5" s="2"/>
      <c r="H5" s="2"/>
      <c r="I5" s="2"/>
      <c r="J5" s="2"/>
      <c r="K5" s="2"/>
      <c r="L5" s="2"/>
      <c r="M5" s="2"/>
      <c r="N5" s="2"/>
      <c r="O5" s="2"/>
      <c r="P5" s="2"/>
      <c r="Q5" s="2"/>
      <c r="S5" s="3"/>
      <c r="T5" s="3"/>
      <c r="X5" s="4"/>
      <c r="Y5" s="4"/>
    </row>
    <row r="6">
      <c r="A6" s="2"/>
      <c r="B6" s="2"/>
      <c r="C6" s="2"/>
      <c r="D6" s="2"/>
      <c r="E6" s="2"/>
      <c r="F6" s="2"/>
      <c r="G6" s="2"/>
      <c r="H6" s="2"/>
      <c r="I6" s="2"/>
      <c r="J6" s="2"/>
      <c r="K6" s="2"/>
      <c r="L6" s="2"/>
      <c r="M6" s="2"/>
      <c r="N6" s="2"/>
      <c r="O6" s="2"/>
      <c r="P6" s="2"/>
      <c r="Q6" s="2"/>
      <c r="S6" s="3"/>
      <c r="T6" s="3"/>
      <c r="X6" s="4"/>
      <c r="Y6" s="4"/>
    </row>
    <row r="7">
      <c r="A7" s="6"/>
      <c r="B7" s="7"/>
      <c r="C7" s="8" t="s">
        <v>5</v>
      </c>
      <c r="G7" s="9" t="s">
        <v>6</v>
      </c>
      <c r="L7" s="10"/>
      <c r="M7" s="11" t="s">
        <v>7</v>
      </c>
      <c r="Q7" s="10"/>
      <c r="R7" s="12" t="s">
        <v>8</v>
      </c>
      <c r="U7" s="13" t="s">
        <v>9</v>
      </c>
      <c r="W7" s="10"/>
      <c r="X7" s="14" t="s">
        <v>10</v>
      </c>
      <c r="AC7" s="10"/>
      <c r="AD7" s="15"/>
      <c r="AE7" s="15"/>
      <c r="AF7" s="15"/>
      <c r="AG7" s="15"/>
      <c r="AH7" s="15"/>
      <c r="AI7" s="15"/>
      <c r="AJ7" s="15"/>
    </row>
    <row r="8">
      <c r="A8" s="6"/>
      <c r="B8" s="16" t="s">
        <v>11</v>
      </c>
      <c r="C8" s="17" t="s">
        <v>12</v>
      </c>
      <c r="D8" s="18" t="s">
        <v>13</v>
      </c>
      <c r="E8" s="19" t="s">
        <v>14</v>
      </c>
      <c r="F8" s="19" t="s">
        <v>15</v>
      </c>
      <c r="G8" s="20" t="s">
        <v>16</v>
      </c>
      <c r="H8" s="21" t="s">
        <v>17</v>
      </c>
      <c r="I8" s="22" t="s">
        <v>18</v>
      </c>
      <c r="J8" s="21" t="s">
        <v>19</v>
      </c>
      <c r="K8" s="21" t="s">
        <v>20</v>
      </c>
      <c r="L8" s="23" t="s">
        <v>21</v>
      </c>
      <c r="M8" s="24" t="s">
        <v>16</v>
      </c>
      <c r="N8" s="24" t="s">
        <v>17</v>
      </c>
      <c r="O8" s="24" t="s">
        <v>19</v>
      </c>
      <c r="P8" s="24" t="s">
        <v>20</v>
      </c>
      <c r="Q8" s="25" t="s">
        <v>22</v>
      </c>
      <c r="R8" s="26" t="s">
        <v>23</v>
      </c>
      <c r="S8" s="26" t="s">
        <v>24</v>
      </c>
      <c r="T8" s="27" t="s">
        <v>25</v>
      </c>
      <c r="U8" s="28" t="s">
        <v>26</v>
      </c>
      <c r="V8" s="28" t="s">
        <v>27</v>
      </c>
      <c r="W8" s="29" t="s">
        <v>28</v>
      </c>
      <c r="X8" s="30" t="s">
        <v>29</v>
      </c>
      <c r="Y8" s="30" t="s">
        <v>30</v>
      </c>
      <c r="Z8" s="30" t="s">
        <v>31</v>
      </c>
      <c r="AA8" s="31" t="s">
        <v>32</v>
      </c>
      <c r="AB8" s="30" t="s">
        <v>33</v>
      </c>
      <c r="AC8" s="30" t="s">
        <v>34</v>
      </c>
      <c r="AD8" s="15"/>
      <c r="AE8" s="15"/>
      <c r="AF8" s="15"/>
      <c r="AG8" s="15"/>
      <c r="AH8" s="15"/>
      <c r="AI8" s="15"/>
      <c r="AJ8" s="15"/>
    </row>
    <row r="9">
      <c r="A9" s="32"/>
      <c r="B9" s="7" t="s">
        <v>35</v>
      </c>
      <c r="C9" s="33">
        <f>COUNTIFS(WGIII_SPM[Type],"Conceptual")</f>
        <v>0</v>
      </c>
      <c r="D9" s="34">
        <f>COUNTIFS(WGIII_SPM[Type],"Quantitative")</f>
        <v>24</v>
      </c>
      <c r="E9" s="35">
        <f>COUNTIF(WGIII_SPM[Unique data driven?],TRUE)</f>
        <v>24</v>
      </c>
      <c r="F9" s="36">
        <f t="shared" ref="F9:F12" si="4">SUM(C9:D9)</f>
        <v>24</v>
      </c>
      <c r="G9" s="33">
        <f>COUNTA(WGIII_SPM[Data issues])</f>
        <v>14</v>
      </c>
      <c r="H9" s="34">
        <f>COUNTA(WGIII_SPM[Metadata issues])</f>
        <v>0</v>
      </c>
      <c r="I9" s="36">
        <f t="shared" ref="I9:I13" si="5">G9+H9</f>
        <v>14</v>
      </c>
      <c r="J9" s="34">
        <f>COUNTIFS(WGIII_SPM[Data status],"Not Found")</f>
        <v>0</v>
      </c>
      <c r="K9" s="34">
        <f>COUNTA(WGIII_SPM[Other issues])</f>
        <v>1</v>
      </c>
      <c r="L9" s="37">
        <f t="shared" ref="L9:L12" si="6">SUM(I9:K9)</f>
        <v>15</v>
      </c>
      <c r="M9" s="38">
        <f t="shared" ref="M9:N9" si="1">G9/$L9</f>
        <v>0.9333333333</v>
      </c>
      <c r="N9" s="38">
        <f t="shared" si="1"/>
        <v>0</v>
      </c>
      <c r="O9" s="38">
        <f t="shared" ref="O9:P9" si="2">J9/$L9</f>
        <v>0</v>
      </c>
      <c r="P9" s="38">
        <f t="shared" si="2"/>
        <v>0.06666666667</v>
      </c>
      <c r="Q9" s="39">
        <f t="shared" ref="Q9:Q13" si="9">IFERROR(L9/$L9,"")</f>
        <v>1</v>
      </c>
      <c r="R9" s="40">
        <f>COUNTIFS(WGIII_SPM[Issues?], TRUE, WGIII_SPM[Type], "Quantitative")</f>
        <v>14</v>
      </c>
      <c r="S9" s="40">
        <f t="shared" ref="S9:S12" si="10">D9-R9</f>
        <v>10</v>
      </c>
      <c r="T9" s="37">
        <f t="shared" ref="T9:T13" si="11">SUM(R9:S9)</f>
        <v>24</v>
      </c>
      <c r="U9" s="41">
        <f t="shared" ref="U9:V9" si="3">R9/$D9</f>
        <v>0.5833333333</v>
      </c>
      <c r="V9" s="41">
        <f t="shared" si="3"/>
        <v>0.4166666667</v>
      </c>
      <c r="W9" s="42">
        <f t="shared" ref="W9:W13" si="13">I9/D9</f>
        <v>0.5833333333</v>
      </c>
      <c r="X9" s="43">
        <f t="shared" ref="X9:X13" si="14">D9-J9</f>
        <v>24</v>
      </c>
      <c r="Y9" s="43">
        <f>COUNTIF(WGIII_SPM[Unique data driven &amp; Archived],TRUE)</f>
        <v>24</v>
      </c>
      <c r="Z9" s="44">
        <f>COUNTIF(WGIII_SPM[Unique data driven &amp; Archived &amp; No issue?],TRUE)</f>
        <v>10</v>
      </c>
      <c r="AA9" s="45">
        <f>COUNTIFS('WGIII SPM'!$AB$2:$AB1025,True)</f>
        <v>24</v>
      </c>
      <c r="AB9" s="46">
        <f t="shared" ref="AB9:AB13" si="15">Y9/AA9</f>
        <v>1</v>
      </c>
      <c r="AC9" s="46">
        <f t="shared" ref="AC9:AC13" si="16">Z9/AA9</f>
        <v>0.4166666667</v>
      </c>
    </row>
    <row r="10">
      <c r="A10" s="32"/>
      <c r="B10" s="7" t="s">
        <v>36</v>
      </c>
      <c r="C10" s="33">
        <f>COUNTIF('WGIII TS'!E:E, "Conceptual")</f>
        <v>7</v>
      </c>
      <c r="D10" s="34">
        <f>COUNTIFS(WGIII_TS[Type],"Quantitative")</f>
        <v>59</v>
      </c>
      <c r="E10" s="35">
        <f>COUNTIF(WGIII_TS[Unique data driven?],TRUE)</f>
        <v>41</v>
      </c>
      <c r="F10" s="36">
        <f t="shared" si="4"/>
        <v>66</v>
      </c>
      <c r="G10" s="47">
        <f>COUNTA(WGIII_TS[Data issues])</f>
        <v>30</v>
      </c>
      <c r="H10" s="34">
        <f>COUNTA(WGIII_TS[Metadata issues])</f>
        <v>0</v>
      </c>
      <c r="I10" s="36">
        <f t="shared" si="5"/>
        <v>30</v>
      </c>
      <c r="J10" s="34">
        <f>COUNTIFS(WGIII_TS[Data status],"Not Found")</f>
        <v>9</v>
      </c>
      <c r="K10" s="48">
        <f>COUNTA(WGIII_TS[Other issues])</f>
        <v>2</v>
      </c>
      <c r="L10" s="37">
        <f t="shared" si="6"/>
        <v>41</v>
      </c>
      <c r="M10" s="38">
        <f t="shared" ref="M10:N10" si="7">G10/$L10</f>
        <v>0.7317073171</v>
      </c>
      <c r="N10" s="38">
        <f t="shared" si="7"/>
        <v>0</v>
      </c>
      <c r="O10" s="38">
        <f t="shared" ref="O10:P10" si="8">J10/$L10</f>
        <v>0.2195121951</v>
      </c>
      <c r="P10" s="38">
        <f t="shared" si="8"/>
        <v>0.0487804878</v>
      </c>
      <c r="Q10" s="39">
        <f t="shared" si="9"/>
        <v>1</v>
      </c>
      <c r="R10" s="40">
        <f>COUNTIFS(WGIII_TS[Issues?], TRUE, WGIII_TS[Type], "Quantitative")</f>
        <v>40</v>
      </c>
      <c r="S10" s="40">
        <f t="shared" si="10"/>
        <v>19</v>
      </c>
      <c r="T10" s="37">
        <f t="shared" si="11"/>
        <v>59</v>
      </c>
      <c r="U10" s="41">
        <f t="shared" ref="U10:V10" si="12">R10/$D10</f>
        <v>0.6779661017</v>
      </c>
      <c r="V10" s="41">
        <f t="shared" si="12"/>
        <v>0.3220338983</v>
      </c>
      <c r="W10" s="42">
        <f t="shared" si="13"/>
        <v>0.5084745763</v>
      </c>
      <c r="X10" s="43">
        <f t="shared" si="14"/>
        <v>50</v>
      </c>
      <c r="Y10" s="43">
        <f>COUNTIF(WGIII_TS[Unique data driven &amp; Archived],TRUE)</f>
        <v>35</v>
      </c>
      <c r="Z10" s="44">
        <f>COUNTIF(WGIII_TS[Unique data driven &amp; Archived &amp; No issue?],TRUE)</f>
        <v>13</v>
      </c>
      <c r="AA10" s="45">
        <f>COUNTIFS('WGIII TS'!$AB$2:$AB1025,True)</f>
        <v>41</v>
      </c>
      <c r="AB10" s="46">
        <f t="shared" si="15"/>
        <v>0.8536585366</v>
      </c>
      <c r="AC10" s="46">
        <f t="shared" si="16"/>
        <v>0.3170731707</v>
      </c>
    </row>
    <row r="11">
      <c r="A11" s="32"/>
      <c r="B11" s="7" t="s">
        <v>37</v>
      </c>
      <c r="C11" s="33">
        <f>COUNTIF('WGIII Chapters'!F:F, "Conceptual")</f>
        <v>56</v>
      </c>
      <c r="D11" s="34">
        <f>COUNTIF('WGIII Chapters'!F:F, "Quantitative")</f>
        <v>457</v>
      </c>
      <c r="E11" s="35">
        <f>COUNTIF('WGIII Chapters'!AC:AC,TRUE)</f>
        <v>416</v>
      </c>
      <c r="F11" s="36">
        <f t="shared" si="4"/>
        <v>513</v>
      </c>
      <c r="G11" s="33">
        <f>COUNTA('WGIII Chapters'!P2:P1025)</f>
        <v>15</v>
      </c>
      <c r="H11" s="34">
        <f>COUNTA('WGIII Chapters'!O2:O1025)</f>
        <v>0</v>
      </c>
      <c r="I11" s="36">
        <f t="shared" si="5"/>
        <v>15</v>
      </c>
      <c r="J11" s="34">
        <f>COUNTIFS('WGIII Chapters'!G2:G1025,"Not Found")</f>
        <v>421</v>
      </c>
      <c r="K11" s="34">
        <f>COUNTA('WGIII Chapters'!Q2:Q1025)</f>
        <v>1</v>
      </c>
      <c r="L11" s="37">
        <f t="shared" si="6"/>
        <v>437</v>
      </c>
      <c r="M11" s="38">
        <f t="shared" ref="M11:N11" si="17">G11/$L11</f>
        <v>0.03432494279</v>
      </c>
      <c r="N11" s="38">
        <f t="shared" si="17"/>
        <v>0</v>
      </c>
      <c r="O11" s="38">
        <f t="shared" ref="O11:P11" si="18">J11/$L11</f>
        <v>0.9633867277</v>
      </c>
      <c r="P11" s="38">
        <f t="shared" si="18"/>
        <v>0.002288329519</v>
      </c>
      <c r="Q11" s="39">
        <f t="shared" si="9"/>
        <v>1</v>
      </c>
      <c r="R11" s="40">
        <f>COUNTIFS('WGIII Chapters'!S2:S1025, TRUE, 'WGIII Chapters'!F2:F1025, "Quantitative")</f>
        <v>437</v>
      </c>
      <c r="S11" s="40">
        <f t="shared" si="10"/>
        <v>20</v>
      </c>
      <c r="T11" s="37">
        <f t="shared" si="11"/>
        <v>457</v>
      </c>
      <c r="U11" s="41">
        <f t="shared" ref="U11:V11" si="19">R11/$D11</f>
        <v>0.9562363239</v>
      </c>
      <c r="V11" s="41">
        <f t="shared" si="19"/>
        <v>0.04376367615</v>
      </c>
      <c r="W11" s="42">
        <f t="shared" si="13"/>
        <v>0.03282275711</v>
      </c>
      <c r="X11" s="43">
        <f t="shared" si="14"/>
        <v>36</v>
      </c>
      <c r="Y11" s="49">
        <f>COUNTIF('WGIII Chapters'!AE:AE,TRUE)</f>
        <v>0</v>
      </c>
      <c r="Z11" s="44">
        <f>COUNTIF('WGIII Chapters'!AD:AD,TRUE)</f>
        <v>0</v>
      </c>
      <c r="AA11" s="45">
        <f>COUNTIFS('WGIII Chapters'!$AC$2:$AC1025,True)</f>
        <v>416</v>
      </c>
      <c r="AB11" s="46">
        <f t="shared" si="15"/>
        <v>0</v>
      </c>
      <c r="AC11" s="46">
        <f t="shared" si="16"/>
        <v>0</v>
      </c>
    </row>
    <row r="12">
      <c r="A12" s="32"/>
      <c r="B12" s="50" t="s">
        <v>38</v>
      </c>
      <c r="C12" s="51">
        <f>COUNTIF('WGIII Annex'!F:F, "Conceptual")</f>
        <v>1</v>
      </c>
      <c r="D12" s="51">
        <f>COUNTIF('WGIII Annex'!F:F, "Quantitative")</f>
        <v>9</v>
      </c>
      <c r="E12" s="52">
        <f>COUNTIF('WGIII Annex'!AC:AC,TRUE)</f>
        <v>9</v>
      </c>
      <c r="F12" s="53">
        <f t="shared" si="4"/>
        <v>10</v>
      </c>
      <c r="G12" s="54">
        <f>COUNTA('WGIII Annex'!P3:P1025)</f>
        <v>0</v>
      </c>
      <c r="H12" s="51">
        <f>COUNTA('WGIII Annex'!O3:O1025)</f>
        <v>0</v>
      </c>
      <c r="I12" s="55">
        <f t="shared" si="5"/>
        <v>0</v>
      </c>
      <c r="J12" s="51">
        <f>COUNTIFS('WGIII Annex'!G3:G1025,"Not Found")</f>
        <v>9</v>
      </c>
      <c r="K12" s="51">
        <f>COUNTA('WGIII Annex'!Q3:Q1025)</f>
        <v>0</v>
      </c>
      <c r="L12" s="56">
        <f t="shared" si="6"/>
        <v>9</v>
      </c>
      <c r="M12" s="57">
        <f t="shared" ref="M12:N12" si="20">G12/$L12</f>
        <v>0</v>
      </c>
      <c r="N12" s="57">
        <f t="shared" si="20"/>
        <v>0</v>
      </c>
      <c r="O12" s="57">
        <f t="shared" ref="O12:P12" si="21">J12/$L12</f>
        <v>1</v>
      </c>
      <c r="P12" s="57">
        <f t="shared" si="21"/>
        <v>0</v>
      </c>
      <c r="Q12" s="58">
        <f t="shared" si="9"/>
        <v>1</v>
      </c>
      <c r="R12" s="59">
        <f>COUNTIFS('WGIII Annex'!S2:S1025, TRUE, 'WGIII Annex'!F2:F1025, "Quantitative")</f>
        <v>9</v>
      </c>
      <c r="S12" s="60">
        <f t="shared" si="10"/>
        <v>0</v>
      </c>
      <c r="T12" s="56">
        <f t="shared" si="11"/>
        <v>9</v>
      </c>
      <c r="U12" s="61">
        <f t="shared" ref="U12:V12" si="22">R12/$D12</f>
        <v>1</v>
      </c>
      <c r="V12" s="61">
        <f t="shared" si="22"/>
        <v>0</v>
      </c>
      <c r="W12" s="62">
        <f t="shared" si="13"/>
        <v>0</v>
      </c>
      <c r="X12" s="63">
        <f t="shared" si="14"/>
        <v>0</v>
      </c>
      <c r="Y12" s="63">
        <f>COUNTIF('WGIII Annex'!AE:AE,TRUE)</f>
        <v>0</v>
      </c>
      <c r="Z12" s="52">
        <f>COUNTIF('WGIII Annex'!AD:AD,TRUE)</f>
        <v>0</v>
      </c>
      <c r="AA12" s="45">
        <f>COUNTIFS('WGIII Annex'!$AC$2:$AC1025,True)</f>
        <v>9</v>
      </c>
      <c r="AB12" s="46">
        <f t="shared" si="15"/>
        <v>0</v>
      </c>
      <c r="AC12" s="46">
        <f t="shared" si="16"/>
        <v>0</v>
      </c>
    </row>
    <row r="13">
      <c r="A13" s="32"/>
      <c r="B13" s="64" t="s">
        <v>25</v>
      </c>
      <c r="C13" s="65">
        <f t="shared" ref="C13:H13" si="23">SUM(C9:C12)</f>
        <v>64</v>
      </c>
      <c r="D13" s="66">
        <f t="shared" si="23"/>
        <v>549</v>
      </c>
      <c r="E13" s="67">
        <f t="shared" si="23"/>
        <v>490</v>
      </c>
      <c r="F13" s="68">
        <f t="shared" si="23"/>
        <v>613</v>
      </c>
      <c r="G13" s="65">
        <f t="shared" si="23"/>
        <v>59</v>
      </c>
      <c r="H13" s="66">
        <f t="shared" si="23"/>
        <v>0</v>
      </c>
      <c r="I13" s="36">
        <f t="shared" si="5"/>
        <v>59</v>
      </c>
      <c r="J13" s="66">
        <f t="shared" ref="J13:L13" si="24">SUM(J9:J12)</f>
        <v>439</v>
      </c>
      <c r="K13" s="66">
        <f t="shared" si="24"/>
        <v>4</v>
      </c>
      <c r="L13" s="68">
        <f t="shared" si="24"/>
        <v>502</v>
      </c>
      <c r="M13" s="38">
        <f t="shared" ref="M13:N13" si="25">G13/$L13</f>
        <v>0.1175298805</v>
      </c>
      <c r="N13" s="38">
        <f t="shared" si="25"/>
        <v>0</v>
      </c>
      <c r="O13" s="38">
        <f t="shared" ref="O13:P13" si="26">J13/$L13</f>
        <v>0.874501992</v>
      </c>
      <c r="P13" s="38">
        <f t="shared" si="26"/>
        <v>0.00796812749</v>
      </c>
      <c r="Q13" s="39">
        <f t="shared" si="9"/>
        <v>1</v>
      </c>
      <c r="R13" s="40">
        <f>SUM(R9:R12)</f>
        <v>500</v>
      </c>
      <c r="S13" s="40">
        <f>SUM(S9:S11)</f>
        <v>49</v>
      </c>
      <c r="T13" s="37">
        <f t="shared" si="11"/>
        <v>549</v>
      </c>
      <c r="U13" s="41">
        <f t="shared" ref="U13:V13" si="27">R13/$D13</f>
        <v>0.9107468124</v>
      </c>
      <c r="V13" s="41">
        <f t="shared" si="27"/>
        <v>0.08925318761</v>
      </c>
      <c r="W13" s="42">
        <f t="shared" si="13"/>
        <v>0.1074681239</v>
      </c>
      <c r="X13" s="43">
        <f t="shared" si="14"/>
        <v>110</v>
      </c>
      <c r="Y13" s="43">
        <f t="shared" ref="Y13:Z13" si="28">SUM(Y9:Y12)</f>
        <v>59</v>
      </c>
      <c r="Z13" s="44">
        <f t="shared" si="28"/>
        <v>23</v>
      </c>
      <c r="AA13" s="69">
        <f>sum(AA9:AA12)</f>
        <v>490</v>
      </c>
      <c r="AB13" s="70">
        <f t="shared" si="15"/>
        <v>0.1204081633</v>
      </c>
      <c r="AC13" s="70">
        <f t="shared" si="16"/>
        <v>0.04693877551</v>
      </c>
    </row>
    <row r="14">
      <c r="A14" s="3"/>
      <c r="B14" s="71"/>
      <c r="C14" s="71"/>
      <c r="D14" s="71"/>
      <c r="E14" s="71"/>
      <c r="F14" s="71"/>
      <c r="G14" s="71"/>
      <c r="H14" s="71"/>
      <c r="I14" s="71"/>
      <c r="J14" s="71"/>
      <c r="K14" s="71"/>
      <c r="L14" s="71"/>
      <c r="M14" s="71"/>
      <c r="N14" s="71"/>
      <c r="O14" s="3"/>
      <c r="P14" s="3"/>
      <c r="Q14" s="3"/>
      <c r="S14" s="3"/>
      <c r="T14" s="3"/>
      <c r="X14" s="72"/>
      <c r="Y14" s="4"/>
      <c r="Z14" s="73"/>
      <c r="AA14" s="73"/>
    </row>
    <row r="15">
      <c r="A15" s="3"/>
      <c r="B15" s="71"/>
      <c r="C15" s="71"/>
      <c r="D15" s="71"/>
      <c r="E15" s="71"/>
      <c r="F15" s="71"/>
      <c r="G15" s="71"/>
      <c r="H15" s="71"/>
      <c r="I15" s="71"/>
      <c r="J15" s="71"/>
      <c r="K15" s="71"/>
      <c r="L15" s="71"/>
      <c r="M15" s="71"/>
      <c r="N15" s="71"/>
      <c r="O15" s="3"/>
      <c r="P15" s="3"/>
      <c r="Q15" s="3"/>
      <c r="S15" s="3"/>
      <c r="T15" s="3"/>
    </row>
    <row r="16">
      <c r="A16" s="3"/>
      <c r="G16" s="71"/>
      <c r="H16" s="71"/>
      <c r="I16" s="71"/>
      <c r="J16" s="71"/>
      <c r="K16" s="71"/>
      <c r="L16" s="71"/>
      <c r="M16" s="71"/>
      <c r="N16" s="71"/>
      <c r="O16" s="3"/>
      <c r="P16" s="3"/>
      <c r="Q16" s="3"/>
      <c r="S16" s="3"/>
      <c r="T16" s="3"/>
    </row>
    <row r="17">
      <c r="A17" s="3"/>
      <c r="G17" s="71"/>
      <c r="H17" s="71"/>
      <c r="I17" s="71"/>
      <c r="J17" s="71"/>
      <c r="K17" s="71"/>
      <c r="L17" s="71"/>
      <c r="M17" s="71"/>
      <c r="N17" s="71"/>
      <c r="O17" s="3"/>
      <c r="P17" s="3"/>
      <c r="Q17" s="3"/>
      <c r="S17" s="3"/>
      <c r="T17" s="3"/>
    </row>
    <row r="18">
      <c r="A18" s="3"/>
      <c r="G18" s="71"/>
      <c r="H18" s="71"/>
      <c r="I18" s="71"/>
      <c r="J18" s="71"/>
      <c r="K18" s="71"/>
      <c r="L18" s="71"/>
      <c r="M18" s="71"/>
      <c r="N18" s="71"/>
      <c r="O18" s="3"/>
      <c r="P18" s="3"/>
      <c r="Q18" s="3"/>
      <c r="S18" s="3"/>
      <c r="T18" s="3"/>
    </row>
    <row r="19">
      <c r="A19" s="3"/>
      <c r="G19" s="71"/>
      <c r="H19" s="71"/>
      <c r="I19" s="71"/>
      <c r="J19" s="71"/>
      <c r="K19" s="71"/>
      <c r="L19" s="71"/>
      <c r="M19" s="71"/>
      <c r="N19" s="71"/>
      <c r="O19" s="3"/>
      <c r="P19" s="3"/>
      <c r="Q19" s="3"/>
      <c r="S19" s="3"/>
      <c r="T19" s="3"/>
    </row>
    <row r="20">
      <c r="A20" s="3"/>
      <c r="G20" s="71"/>
      <c r="H20" s="71"/>
      <c r="I20" s="71"/>
      <c r="J20" s="71"/>
      <c r="K20" s="71"/>
      <c r="L20" s="71"/>
      <c r="M20" s="71"/>
      <c r="N20" s="71"/>
      <c r="O20" s="3"/>
      <c r="P20" s="3"/>
      <c r="Q20" s="3"/>
      <c r="S20" s="3"/>
      <c r="T20" s="3"/>
    </row>
    <row r="21">
      <c r="A21" s="3"/>
      <c r="G21" s="71"/>
      <c r="H21" s="71"/>
      <c r="I21" s="71"/>
      <c r="J21" s="71"/>
      <c r="K21" s="71"/>
      <c r="L21" s="71"/>
      <c r="M21" s="71"/>
      <c r="N21" s="71"/>
      <c r="O21" s="3"/>
      <c r="P21" s="3"/>
      <c r="Q21" s="3"/>
      <c r="S21" s="3"/>
      <c r="T21" s="3"/>
    </row>
    <row r="22">
      <c r="A22" s="3"/>
      <c r="G22" s="71"/>
      <c r="H22" s="71"/>
      <c r="I22" s="71"/>
      <c r="J22" s="71"/>
      <c r="K22" s="71"/>
      <c r="L22" s="71"/>
      <c r="M22" s="71"/>
      <c r="N22" s="71"/>
      <c r="O22" s="3"/>
      <c r="P22" s="3"/>
      <c r="Q22" s="3"/>
      <c r="S22" s="3"/>
      <c r="T22" s="3"/>
    </row>
    <row r="23">
      <c r="A23" s="3"/>
      <c r="G23" s="71"/>
      <c r="H23" s="71"/>
      <c r="I23" s="71"/>
      <c r="J23" s="71"/>
      <c r="K23" s="71"/>
      <c r="L23" s="71"/>
      <c r="M23" s="71"/>
      <c r="N23" s="71"/>
      <c r="O23" s="3"/>
      <c r="P23" s="3"/>
      <c r="Q23" s="3"/>
      <c r="S23" s="3"/>
      <c r="T23" s="3"/>
    </row>
    <row r="24">
      <c r="A24" s="3"/>
      <c r="G24" s="71"/>
      <c r="H24" s="71"/>
      <c r="I24" s="71"/>
      <c r="J24" s="71"/>
      <c r="K24" s="71"/>
      <c r="L24" s="71"/>
      <c r="M24" s="71"/>
      <c r="N24" s="71"/>
      <c r="O24" s="3"/>
      <c r="P24" s="3"/>
      <c r="Q24" s="3"/>
      <c r="S24" s="3"/>
      <c r="T24" s="3"/>
    </row>
    <row r="25">
      <c r="A25" s="3"/>
      <c r="G25" s="71"/>
      <c r="H25" s="71"/>
      <c r="I25" s="71"/>
      <c r="J25" s="71"/>
      <c r="K25" s="71"/>
      <c r="L25" s="71"/>
      <c r="M25" s="71"/>
      <c r="N25" s="71"/>
      <c r="O25" s="3"/>
      <c r="P25" s="3"/>
      <c r="Q25" s="3"/>
      <c r="S25" s="3"/>
      <c r="T25" s="3"/>
    </row>
    <row r="26">
      <c r="A26" s="3"/>
      <c r="B26" s="71"/>
      <c r="C26" s="71"/>
      <c r="D26" s="71"/>
      <c r="E26" s="71"/>
      <c r="F26" s="71"/>
      <c r="G26" s="71"/>
      <c r="H26" s="71"/>
      <c r="I26" s="71"/>
      <c r="J26" s="71"/>
      <c r="K26" s="71"/>
      <c r="L26" s="71"/>
      <c r="M26" s="71"/>
      <c r="N26" s="71"/>
      <c r="O26" s="3"/>
      <c r="P26" s="3"/>
      <c r="Q26" s="3"/>
      <c r="S26" s="3"/>
      <c r="T26" s="3"/>
    </row>
    <row r="27">
      <c r="A27" s="3"/>
      <c r="B27" s="71"/>
      <c r="C27" s="71"/>
      <c r="D27" s="71"/>
      <c r="E27" s="71"/>
      <c r="F27" s="71"/>
      <c r="G27" s="71"/>
      <c r="H27" s="71"/>
      <c r="I27" s="71"/>
      <c r="J27" s="71"/>
      <c r="K27" s="71"/>
      <c r="L27" s="71"/>
      <c r="M27" s="71"/>
      <c r="N27" s="71"/>
      <c r="O27" s="3"/>
      <c r="P27" s="3"/>
      <c r="Q27" s="3"/>
      <c r="S27" s="3"/>
      <c r="T27" s="3"/>
    </row>
    <row r="28">
      <c r="A28" s="3"/>
      <c r="B28" s="71"/>
      <c r="C28" s="71"/>
      <c r="D28" s="71"/>
      <c r="E28" s="71"/>
      <c r="F28" s="71"/>
      <c r="G28" s="71"/>
      <c r="H28" s="71"/>
      <c r="I28" s="71"/>
      <c r="J28" s="71"/>
      <c r="K28" s="71"/>
      <c r="L28" s="71"/>
      <c r="M28" s="71"/>
      <c r="N28" s="71"/>
      <c r="O28" s="3"/>
      <c r="P28" s="3"/>
      <c r="Q28" s="3"/>
      <c r="S28" s="3"/>
      <c r="T28" s="3"/>
    </row>
    <row r="29">
      <c r="B29" s="74" t="s">
        <v>39</v>
      </c>
      <c r="C29" s="2"/>
      <c r="D29" s="2"/>
      <c r="E29" s="2"/>
      <c r="F29" s="2"/>
    </row>
    <row r="30">
      <c r="B30" s="75" t="s">
        <v>40</v>
      </c>
      <c r="C30" s="76" t="s">
        <v>41</v>
      </c>
      <c r="D30" s="77"/>
      <c r="E30" s="77"/>
      <c r="F30" s="78"/>
      <c r="G30" s="79" t="s">
        <v>42</v>
      </c>
    </row>
    <row r="31">
      <c r="B31" s="80" t="s">
        <v>43</v>
      </c>
      <c r="C31" s="81" t="s">
        <v>44</v>
      </c>
      <c r="D31" s="77"/>
      <c r="E31" s="77"/>
      <c r="F31" s="78"/>
      <c r="G31" s="82" t="s">
        <v>45</v>
      </c>
    </row>
    <row r="32">
      <c r="B32" s="83" t="s">
        <v>46</v>
      </c>
      <c r="C32" s="84" t="s">
        <v>47</v>
      </c>
      <c r="D32" s="77"/>
      <c r="E32" s="77"/>
      <c r="F32" s="78"/>
      <c r="G32" s="85" t="s">
        <v>48</v>
      </c>
    </row>
    <row r="33">
      <c r="B33" s="83" t="s">
        <v>49</v>
      </c>
      <c r="C33" s="84" t="s">
        <v>50</v>
      </c>
      <c r="D33" s="77"/>
      <c r="E33" s="77"/>
      <c r="F33" s="78"/>
      <c r="G33" s="85" t="s">
        <v>51</v>
      </c>
    </row>
    <row r="34">
      <c r="B34" s="83" t="s">
        <v>52</v>
      </c>
      <c r="C34" s="84" t="s">
        <v>53</v>
      </c>
      <c r="D34" s="77"/>
      <c r="E34" s="77"/>
      <c r="F34" s="78"/>
      <c r="G34" s="85" t="s">
        <v>54</v>
      </c>
    </row>
    <row r="35">
      <c r="B35" s="83" t="s">
        <v>55</v>
      </c>
      <c r="C35" s="84" t="s">
        <v>56</v>
      </c>
      <c r="D35" s="77"/>
      <c r="E35" s="77"/>
      <c r="F35" s="78"/>
      <c r="G35" s="85" t="s">
        <v>57</v>
      </c>
    </row>
    <row r="36">
      <c r="B36" s="83" t="s">
        <v>58</v>
      </c>
      <c r="C36" s="84" t="s">
        <v>59</v>
      </c>
      <c r="D36" s="77"/>
      <c r="E36" s="77"/>
      <c r="F36" s="78"/>
      <c r="G36" s="85" t="s">
        <v>54</v>
      </c>
    </row>
    <row r="37">
      <c r="B37" s="83" t="s">
        <v>60</v>
      </c>
      <c r="C37" s="84" t="s">
        <v>61</v>
      </c>
      <c r="D37" s="77"/>
      <c r="E37" s="77"/>
      <c r="F37" s="78"/>
      <c r="G37" s="85" t="s">
        <v>54</v>
      </c>
    </row>
    <row r="38">
      <c r="B38" s="83" t="s">
        <v>62</v>
      </c>
      <c r="C38" s="84" t="s">
        <v>63</v>
      </c>
      <c r="D38" s="77"/>
      <c r="E38" s="77"/>
      <c r="F38" s="78"/>
      <c r="G38" s="85" t="s">
        <v>64</v>
      </c>
    </row>
    <row r="39">
      <c r="B39" s="83" t="s">
        <v>65</v>
      </c>
      <c r="C39" s="84" t="s">
        <v>66</v>
      </c>
      <c r="D39" s="77"/>
      <c r="E39" s="77"/>
      <c r="F39" s="78"/>
      <c r="G39" s="85" t="s">
        <v>67</v>
      </c>
    </row>
    <row r="40">
      <c r="B40" s="83" t="s">
        <v>68</v>
      </c>
      <c r="C40" s="84" t="s">
        <v>69</v>
      </c>
      <c r="D40" s="77"/>
      <c r="E40" s="77"/>
      <c r="F40" s="78"/>
      <c r="G40" s="85" t="s">
        <v>70</v>
      </c>
    </row>
    <row r="41">
      <c r="B41" s="83" t="s">
        <v>71</v>
      </c>
      <c r="C41" s="84" t="s">
        <v>72</v>
      </c>
      <c r="D41" s="77"/>
      <c r="E41" s="77"/>
      <c r="F41" s="78"/>
      <c r="G41" s="85" t="s">
        <v>67</v>
      </c>
    </row>
    <row r="42">
      <c r="B42" s="83" t="s">
        <v>73</v>
      </c>
      <c r="C42" s="84" t="s">
        <v>74</v>
      </c>
      <c r="D42" s="77"/>
      <c r="E42" s="77"/>
      <c r="F42" s="78"/>
      <c r="G42" s="85" t="s">
        <v>67</v>
      </c>
    </row>
    <row r="43">
      <c r="B43" s="83" t="s">
        <v>75</v>
      </c>
      <c r="C43" s="84" t="s">
        <v>76</v>
      </c>
      <c r="D43" s="77"/>
      <c r="E43" s="77"/>
      <c r="F43" s="78"/>
      <c r="G43" s="85" t="s">
        <v>77</v>
      </c>
    </row>
    <row r="44">
      <c r="B44" s="83" t="s">
        <v>78</v>
      </c>
      <c r="C44" s="86" t="s">
        <v>79</v>
      </c>
      <c r="D44" s="86"/>
      <c r="E44" s="86"/>
      <c r="F44" s="86"/>
      <c r="G44" s="87" t="s">
        <v>80</v>
      </c>
    </row>
  </sheetData>
  <mergeCells count="20">
    <mergeCell ref="C7:F7"/>
    <mergeCell ref="G7:L7"/>
    <mergeCell ref="C30:F30"/>
    <mergeCell ref="M7:Q7"/>
    <mergeCell ref="R7:T7"/>
    <mergeCell ref="U7:W7"/>
    <mergeCell ref="X7:AC7"/>
    <mergeCell ref="C38:F38"/>
    <mergeCell ref="C39:F39"/>
    <mergeCell ref="C40:F40"/>
    <mergeCell ref="C41:F41"/>
    <mergeCell ref="C42:F42"/>
    <mergeCell ref="C43:F43"/>
    <mergeCell ref="C31:F31"/>
    <mergeCell ref="C32:F32"/>
    <mergeCell ref="C33:F33"/>
    <mergeCell ref="C34:F34"/>
    <mergeCell ref="C35:F35"/>
    <mergeCell ref="C36:F36"/>
    <mergeCell ref="C37:F37"/>
  </mergeCells>
  <hyperlinks>
    <hyperlink r:id="rId2" ref="G31"/>
    <hyperlink r:id="rId3" ref="G32"/>
    <hyperlink r:id="rId4" ref="G33"/>
    <hyperlink r:id="rId5" ref="G34"/>
    <hyperlink r:id="rId6" ref="G35"/>
    <hyperlink r:id="rId7" ref="G36"/>
    <hyperlink r:id="rId8" ref="G37"/>
    <hyperlink r:id="rId9" ref="G38"/>
    <hyperlink r:id="rId10" ref="G39"/>
    <hyperlink r:id="rId11" ref="G40"/>
    <hyperlink r:id="rId12" ref="G41"/>
    <hyperlink r:id="rId13" ref="G42"/>
    <hyperlink r:id="rId14" ref="G43"/>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71"/>
    <col customWidth="1" min="2" max="2" width="19.57"/>
    <col customWidth="1" min="3" max="3" width="13.14"/>
    <col customWidth="1" min="4" max="4" width="10.57"/>
    <col customWidth="1" min="5" max="5" width="20.14"/>
    <col customWidth="1" min="6" max="6" width="17.29"/>
    <col customWidth="1" min="7" max="7" width="19.43"/>
    <col customWidth="1" min="8" max="12" width="14.86"/>
    <col customWidth="1" min="13" max="16" width="21.43"/>
    <col customWidth="1" min="17" max="17" width="11.86"/>
    <col customWidth="1" min="18" max="19" width="13.43"/>
    <col customWidth="1" min="20" max="20" width="16.14"/>
    <col customWidth="1" min="21" max="21" width="37.0"/>
    <col customWidth="1" min="22" max="22" width="47.86"/>
    <col customWidth="1" min="23" max="23" width="20.0"/>
    <col customWidth="1" min="24" max="24" width="18.14"/>
    <col customWidth="1" min="25" max="25" width="22.86"/>
    <col customWidth="1" min="26" max="26" width="15.14"/>
    <col customWidth="1" min="27" max="27" width="12.14"/>
    <col customWidth="1" min="28" max="28" width="18.29"/>
    <col customWidth="1" min="29" max="29" width="39.0"/>
    <col customWidth="1" min="30" max="30" width="27.71"/>
    <col customWidth="1" min="31" max="37" width="10.0"/>
    <col customWidth="1" min="38" max="48" width="8.71"/>
  </cols>
  <sheetData>
    <row r="1">
      <c r="A1" s="88" t="s">
        <v>81</v>
      </c>
      <c r="B1" s="89" t="s">
        <v>82</v>
      </c>
      <c r="C1" s="89" t="s">
        <v>83</v>
      </c>
      <c r="D1" s="89" t="s">
        <v>84</v>
      </c>
      <c r="E1" s="90" t="s">
        <v>85</v>
      </c>
      <c r="F1" s="89" t="s">
        <v>86</v>
      </c>
      <c r="G1" s="90" t="s">
        <v>87</v>
      </c>
      <c r="H1" s="90" t="s">
        <v>88</v>
      </c>
      <c r="I1" s="90" t="s">
        <v>89</v>
      </c>
      <c r="J1" s="90" t="s">
        <v>90</v>
      </c>
      <c r="K1" s="89" t="s">
        <v>91</v>
      </c>
      <c r="L1" s="89" t="s">
        <v>92</v>
      </c>
      <c r="M1" s="89" t="s">
        <v>93</v>
      </c>
      <c r="N1" s="89" t="s">
        <v>94</v>
      </c>
      <c r="O1" s="89" t="s">
        <v>16</v>
      </c>
      <c r="P1" s="89" t="s">
        <v>20</v>
      </c>
      <c r="Q1" s="89" t="s">
        <v>95</v>
      </c>
      <c r="R1" s="91" t="s">
        <v>96</v>
      </c>
      <c r="S1" s="89" t="s">
        <v>97</v>
      </c>
      <c r="T1" s="89" t="s">
        <v>98</v>
      </c>
      <c r="U1" s="89" t="s">
        <v>99</v>
      </c>
      <c r="V1" s="89" t="s">
        <v>100</v>
      </c>
      <c r="W1" s="89" t="s">
        <v>101</v>
      </c>
      <c r="X1" s="89" t="s">
        <v>102</v>
      </c>
      <c r="Y1" s="89" t="s">
        <v>103</v>
      </c>
      <c r="Z1" s="89" t="s">
        <v>104</v>
      </c>
      <c r="AA1" s="89" t="s">
        <v>105</v>
      </c>
      <c r="AB1" s="90" t="s">
        <v>106</v>
      </c>
      <c r="AC1" s="89" t="s">
        <v>107</v>
      </c>
      <c r="AD1" s="92" t="s">
        <v>108</v>
      </c>
      <c r="AE1" s="93" t="s">
        <v>109</v>
      </c>
      <c r="AF1" s="93" t="s">
        <v>110</v>
      </c>
      <c r="AG1" s="93" t="s">
        <v>111</v>
      </c>
      <c r="AH1" s="93" t="s">
        <v>112</v>
      </c>
      <c r="AI1" s="93" t="s">
        <v>113</v>
      </c>
      <c r="AJ1" s="93" t="s">
        <v>114</v>
      </c>
      <c r="AK1" s="93" t="s">
        <v>115</v>
      </c>
      <c r="AL1" s="94"/>
      <c r="AM1" s="94"/>
      <c r="AN1" s="94"/>
      <c r="AO1" s="94"/>
      <c r="AP1" s="94"/>
      <c r="AQ1" s="94"/>
      <c r="AR1" s="94"/>
      <c r="AS1" s="94"/>
      <c r="AT1" s="94"/>
      <c r="AU1" s="94"/>
      <c r="AV1" s="94"/>
    </row>
    <row r="2" ht="18.0" customHeight="1">
      <c r="A2" s="95" t="s">
        <v>116</v>
      </c>
      <c r="B2" s="96" t="s">
        <v>117</v>
      </c>
      <c r="C2" s="97" t="s">
        <v>118</v>
      </c>
      <c r="D2" s="96" t="s">
        <v>119</v>
      </c>
      <c r="E2" s="98" t="s">
        <v>120</v>
      </c>
      <c r="F2" s="99" t="s">
        <v>121</v>
      </c>
      <c r="G2" s="100" t="s">
        <v>16</v>
      </c>
      <c r="H2" s="101" t="s">
        <v>122</v>
      </c>
      <c r="I2" s="96" t="s">
        <v>123</v>
      </c>
      <c r="J2" s="96" t="s">
        <v>124</v>
      </c>
      <c r="K2" s="96" t="s">
        <v>125</v>
      </c>
      <c r="L2" s="102" t="s">
        <v>126</v>
      </c>
      <c r="M2" s="96" t="s">
        <v>124</v>
      </c>
      <c r="N2" s="96"/>
      <c r="O2" s="103" t="s">
        <v>127</v>
      </c>
      <c r="P2" s="96"/>
      <c r="Q2" s="104"/>
      <c r="R2" s="105" t="b">
        <f t="shared" ref="R2:R25" si="1">IF(AND(N2="",O2="",P2="",OR(F2="N/A",F2="Found")),FALSE,TRUE)</f>
        <v>1</v>
      </c>
      <c r="S2" s="104" t="s">
        <v>128</v>
      </c>
      <c r="T2" s="104" t="s">
        <v>129</v>
      </c>
      <c r="U2" s="97" t="s">
        <v>130</v>
      </c>
      <c r="V2" s="97" t="s">
        <v>131</v>
      </c>
      <c r="W2" s="96" t="b">
        <v>1</v>
      </c>
      <c r="X2" s="96" t="b">
        <v>1</v>
      </c>
      <c r="Y2" s="96" t="b">
        <v>1</v>
      </c>
      <c r="Z2" s="101" t="s">
        <v>132</v>
      </c>
      <c r="AA2" s="106" t="b">
        <f t="shared" ref="AA2:AA25" si="2">TRUE</f>
        <v>1</v>
      </c>
      <c r="AB2" s="106" t="b">
        <f t="shared" ref="AB2:AB25" si="3">AND(AA2=TRUE,E2="Quantitative")</f>
        <v>1</v>
      </c>
      <c r="AC2" s="106" t="b">
        <f t="shared" ref="AC2:AC25" si="4">AND(AB2=TRUE,F2="Found",R2=FALSE)</f>
        <v>0</v>
      </c>
      <c r="AD2" s="107" t="b">
        <f t="shared" ref="AD2:AD25" si="5">AND(AB2=TRUE,F2="Found")</f>
        <v>1</v>
      </c>
      <c r="AE2" s="108"/>
      <c r="AF2" s="108"/>
      <c r="AG2" s="108"/>
      <c r="AH2" s="108"/>
      <c r="AI2" s="108"/>
      <c r="AJ2" s="108"/>
      <c r="AK2" s="108"/>
      <c r="AL2" s="108"/>
      <c r="AM2" s="108"/>
      <c r="AN2" s="108"/>
      <c r="AO2" s="108"/>
      <c r="AP2" s="108"/>
      <c r="AQ2" s="108"/>
      <c r="AR2" s="108"/>
      <c r="AS2" s="108"/>
      <c r="AT2" s="108"/>
      <c r="AU2" s="108"/>
      <c r="AV2" s="108"/>
    </row>
    <row r="3" ht="18.0" customHeight="1">
      <c r="A3" s="109" t="s">
        <v>116</v>
      </c>
      <c r="B3" s="110" t="s">
        <v>117</v>
      </c>
      <c r="C3" s="111" t="s">
        <v>118</v>
      </c>
      <c r="D3" s="112" t="s">
        <v>133</v>
      </c>
      <c r="E3" s="113" t="s">
        <v>120</v>
      </c>
      <c r="F3" s="114" t="s">
        <v>121</v>
      </c>
      <c r="G3" s="115" t="s">
        <v>134</v>
      </c>
      <c r="H3" s="116" t="s">
        <v>122</v>
      </c>
      <c r="I3" s="110" t="s">
        <v>135</v>
      </c>
      <c r="J3" s="117" t="s">
        <v>124</v>
      </c>
      <c r="K3" s="110" t="s">
        <v>125</v>
      </c>
      <c r="L3" s="118" t="s">
        <v>126</v>
      </c>
      <c r="M3" s="110" t="s">
        <v>124</v>
      </c>
      <c r="N3" s="119"/>
      <c r="P3" s="119"/>
      <c r="Q3" s="119"/>
      <c r="R3" s="120" t="b">
        <f t="shared" si="1"/>
        <v>0</v>
      </c>
      <c r="S3" s="119" t="s">
        <v>128</v>
      </c>
      <c r="T3" s="119" t="s">
        <v>129</v>
      </c>
      <c r="U3" s="111" t="s">
        <v>130</v>
      </c>
      <c r="V3" s="111" t="s">
        <v>131</v>
      </c>
      <c r="W3" s="110" t="b">
        <v>1</v>
      </c>
      <c r="X3" s="110" t="b">
        <v>1</v>
      </c>
      <c r="Y3" s="110" t="b">
        <v>1</v>
      </c>
      <c r="Z3" s="116" t="s">
        <v>132</v>
      </c>
      <c r="AA3" s="121" t="b">
        <f t="shared" si="2"/>
        <v>1</v>
      </c>
      <c r="AB3" s="121" t="b">
        <f t="shared" si="3"/>
        <v>1</v>
      </c>
      <c r="AC3" s="121" t="b">
        <f t="shared" si="4"/>
        <v>1</v>
      </c>
      <c r="AD3" s="122" t="b">
        <f t="shared" si="5"/>
        <v>1</v>
      </c>
      <c r="AE3" s="108"/>
      <c r="AF3" s="108"/>
      <c r="AG3" s="108"/>
      <c r="AH3" s="108"/>
      <c r="AI3" s="108"/>
      <c r="AJ3" s="108"/>
      <c r="AK3" s="108"/>
      <c r="AL3" s="108"/>
      <c r="AM3" s="108"/>
      <c r="AN3" s="108"/>
      <c r="AO3" s="108"/>
      <c r="AP3" s="108"/>
      <c r="AQ3" s="108"/>
      <c r="AR3" s="108"/>
      <c r="AS3" s="108"/>
      <c r="AT3" s="108"/>
      <c r="AU3" s="108"/>
      <c r="AV3" s="108"/>
    </row>
    <row r="4" ht="18.0" customHeight="1">
      <c r="A4" s="95" t="s">
        <v>116</v>
      </c>
      <c r="B4" s="96" t="s">
        <v>136</v>
      </c>
      <c r="C4" s="123" t="s">
        <v>137</v>
      </c>
      <c r="D4" s="96" t="s">
        <v>119</v>
      </c>
      <c r="E4" s="98" t="s">
        <v>120</v>
      </c>
      <c r="F4" s="99" t="s">
        <v>121</v>
      </c>
      <c r="G4" s="100" t="s">
        <v>16</v>
      </c>
      <c r="H4" s="124" t="s">
        <v>138</v>
      </c>
      <c r="I4" s="96" t="s">
        <v>139</v>
      </c>
      <c r="J4" s="96" t="s">
        <v>124</v>
      </c>
      <c r="K4" s="124" t="s">
        <v>140</v>
      </c>
      <c r="L4" s="124" t="s">
        <v>141</v>
      </c>
      <c r="M4" s="124" t="s">
        <v>124</v>
      </c>
      <c r="N4" s="125"/>
      <c r="O4" s="126" t="s">
        <v>142</v>
      </c>
      <c r="P4" s="125"/>
      <c r="Q4" s="125"/>
      <c r="R4" s="105" t="b">
        <f t="shared" si="1"/>
        <v>1</v>
      </c>
      <c r="S4" s="104" t="s">
        <v>128</v>
      </c>
      <c r="T4" s="104" t="s">
        <v>129</v>
      </c>
      <c r="U4" s="123" t="s">
        <v>143</v>
      </c>
      <c r="V4" s="123" t="s">
        <v>144</v>
      </c>
      <c r="W4" s="96" t="b">
        <v>1</v>
      </c>
      <c r="X4" s="96" t="b">
        <v>1</v>
      </c>
      <c r="Y4" s="124" t="b">
        <v>1</v>
      </c>
      <c r="Z4" s="127" t="s">
        <v>145</v>
      </c>
      <c r="AA4" s="106" t="b">
        <f t="shared" si="2"/>
        <v>1</v>
      </c>
      <c r="AB4" s="106" t="b">
        <f t="shared" si="3"/>
        <v>1</v>
      </c>
      <c r="AC4" s="106" t="b">
        <f t="shared" si="4"/>
        <v>0</v>
      </c>
      <c r="AD4" s="107" t="b">
        <f t="shared" si="5"/>
        <v>1</v>
      </c>
      <c r="AE4" s="108"/>
      <c r="AF4" s="108"/>
      <c r="AG4" s="108"/>
      <c r="AH4" s="108"/>
      <c r="AI4" s="108"/>
      <c r="AJ4" s="108"/>
      <c r="AK4" s="108"/>
      <c r="AL4" s="108"/>
      <c r="AM4" s="108"/>
      <c r="AN4" s="108"/>
      <c r="AO4" s="108"/>
      <c r="AP4" s="108"/>
      <c r="AQ4" s="108"/>
      <c r="AR4" s="108"/>
      <c r="AS4" s="108"/>
      <c r="AT4" s="108"/>
      <c r="AU4" s="108"/>
      <c r="AV4" s="108"/>
    </row>
    <row r="5" ht="18.0" customHeight="1">
      <c r="A5" s="109" t="s">
        <v>116</v>
      </c>
      <c r="B5" s="110" t="s">
        <v>136</v>
      </c>
      <c r="C5" s="128" t="s">
        <v>137</v>
      </c>
      <c r="D5" s="112" t="s">
        <v>133</v>
      </c>
      <c r="E5" s="113" t="s">
        <v>120</v>
      </c>
      <c r="F5" s="114" t="s">
        <v>121</v>
      </c>
      <c r="G5" s="115" t="s">
        <v>16</v>
      </c>
      <c r="H5" s="129" t="s">
        <v>138</v>
      </c>
      <c r="I5" s="129" t="s">
        <v>146</v>
      </c>
      <c r="J5" s="117" t="s">
        <v>124</v>
      </c>
      <c r="K5" s="129" t="s">
        <v>140</v>
      </c>
      <c r="L5" s="129" t="s">
        <v>147</v>
      </c>
      <c r="M5" s="129" t="s">
        <v>124</v>
      </c>
      <c r="N5" s="130"/>
      <c r="O5" s="126" t="s">
        <v>148</v>
      </c>
      <c r="P5" s="130"/>
      <c r="Q5" s="130"/>
      <c r="R5" s="120" t="b">
        <f t="shared" si="1"/>
        <v>1</v>
      </c>
      <c r="S5" s="119" t="s">
        <v>128</v>
      </c>
      <c r="T5" s="119" t="s">
        <v>129</v>
      </c>
      <c r="U5" s="129" t="s">
        <v>149</v>
      </c>
      <c r="V5" s="128" t="s">
        <v>144</v>
      </c>
      <c r="W5" s="110" t="b">
        <v>1</v>
      </c>
      <c r="X5" s="129" t="b">
        <v>0</v>
      </c>
      <c r="Y5" s="129" t="b">
        <v>0</v>
      </c>
      <c r="Z5" s="131" t="s">
        <v>150</v>
      </c>
      <c r="AA5" s="121" t="b">
        <f t="shared" si="2"/>
        <v>1</v>
      </c>
      <c r="AB5" s="121" t="b">
        <f t="shared" si="3"/>
        <v>1</v>
      </c>
      <c r="AC5" s="121" t="b">
        <f t="shared" si="4"/>
        <v>0</v>
      </c>
      <c r="AD5" s="122" t="b">
        <f t="shared" si="5"/>
        <v>1</v>
      </c>
      <c r="AE5" s="108"/>
      <c r="AF5" s="108"/>
      <c r="AG5" s="108"/>
      <c r="AH5" s="108"/>
      <c r="AI5" s="108"/>
      <c r="AJ5" s="108"/>
      <c r="AK5" s="108"/>
      <c r="AL5" s="108"/>
      <c r="AM5" s="108"/>
      <c r="AN5" s="108"/>
      <c r="AO5" s="108"/>
      <c r="AP5" s="108"/>
      <c r="AQ5" s="108"/>
      <c r="AR5" s="108"/>
      <c r="AS5" s="108"/>
      <c r="AT5" s="108"/>
      <c r="AU5" s="108"/>
      <c r="AV5" s="108"/>
    </row>
    <row r="6" ht="18.0" customHeight="1">
      <c r="A6" s="95" t="s">
        <v>116</v>
      </c>
      <c r="B6" s="96" t="s">
        <v>136</v>
      </c>
      <c r="C6" s="123" t="s">
        <v>137</v>
      </c>
      <c r="D6" s="101" t="s">
        <v>151</v>
      </c>
      <c r="E6" s="98" t="s">
        <v>120</v>
      </c>
      <c r="F6" s="99" t="s">
        <v>121</v>
      </c>
      <c r="G6" s="100" t="s">
        <v>134</v>
      </c>
      <c r="H6" s="124" t="s">
        <v>138</v>
      </c>
      <c r="I6" s="101" t="s">
        <v>152</v>
      </c>
      <c r="J6" s="96" t="s">
        <v>124</v>
      </c>
      <c r="K6" s="124" t="s">
        <v>140</v>
      </c>
      <c r="L6" s="124" t="s">
        <v>153</v>
      </c>
      <c r="M6" s="124" t="s">
        <v>124</v>
      </c>
      <c r="N6" s="104"/>
      <c r="O6" s="104"/>
      <c r="P6" s="104"/>
      <c r="Q6" s="104"/>
      <c r="R6" s="105" t="b">
        <f t="shared" si="1"/>
        <v>0</v>
      </c>
      <c r="S6" s="104" t="s">
        <v>128</v>
      </c>
      <c r="T6" s="104" t="s">
        <v>129</v>
      </c>
      <c r="U6" s="124" t="s">
        <v>154</v>
      </c>
      <c r="V6" s="123" t="s">
        <v>144</v>
      </c>
      <c r="W6" s="96" t="b">
        <v>1</v>
      </c>
      <c r="X6" s="124" t="b">
        <v>0</v>
      </c>
      <c r="Y6" s="124" t="b">
        <v>0</v>
      </c>
      <c r="Z6" s="127" t="s">
        <v>155</v>
      </c>
      <c r="AA6" s="106" t="b">
        <f t="shared" si="2"/>
        <v>1</v>
      </c>
      <c r="AB6" s="106" t="b">
        <f t="shared" si="3"/>
        <v>1</v>
      </c>
      <c r="AC6" s="106" t="b">
        <f t="shared" si="4"/>
        <v>1</v>
      </c>
      <c r="AD6" s="107" t="b">
        <f t="shared" si="5"/>
        <v>1</v>
      </c>
      <c r="AE6" s="108"/>
      <c r="AF6" s="108"/>
      <c r="AG6" s="108"/>
      <c r="AH6" s="108"/>
      <c r="AI6" s="108"/>
      <c r="AJ6" s="108"/>
      <c r="AK6" s="108"/>
      <c r="AL6" s="108"/>
      <c r="AM6" s="108"/>
      <c r="AN6" s="108"/>
      <c r="AO6" s="108"/>
      <c r="AP6" s="108"/>
      <c r="AQ6" s="108"/>
      <c r="AR6" s="108"/>
      <c r="AS6" s="108"/>
      <c r="AT6" s="108"/>
      <c r="AU6" s="108"/>
      <c r="AV6" s="108"/>
    </row>
    <row r="7" ht="18.0" customHeight="1">
      <c r="A7" s="109" t="s">
        <v>116</v>
      </c>
      <c r="B7" s="110" t="s">
        <v>136</v>
      </c>
      <c r="C7" s="128" t="s">
        <v>137</v>
      </c>
      <c r="D7" s="119" t="s">
        <v>156</v>
      </c>
      <c r="E7" s="113" t="s">
        <v>120</v>
      </c>
      <c r="F7" s="114" t="s">
        <v>121</v>
      </c>
      <c r="G7" s="115" t="s">
        <v>134</v>
      </c>
      <c r="H7" s="129" t="s">
        <v>138</v>
      </c>
      <c r="I7" s="116" t="s">
        <v>157</v>
      </c>
      <c r="J7" s="117" t="s">
        <v>124</v>
      </c>
      <c r="K7" s="129" t="s">
        <v>140</v>
      </c>
      <c r="L7" s="129" t="s">
        <v>158</v>
      </c>
      <c r="M7" s="129" t="s">
        <v>124</v>
      </c>
      <c r="N7" s="132"/>
      <c r="O7" s="132"/>
      <c r="P7" s="132"/>
      <c r="Q7" s="119"/>
      <c r="R7" s="120" t="b">
        <f t="shared" si="1"/>
        <v>0</v>
      </c>
      <c r="S7" s="119" t="s">
        <v>128</v>
      </c>
      <c r="T7" s="119" t="s">
        <v>129</v>
      </c>
      <c r="U7" s="129" t="s">
        <v>159</v>
      </c>
      <c r="V7" s="128" t="s">
        <v>144</v>
      </c>
      <c r="W7" s="110" t="b">
        <v>1</v>
      </c>
      <c r="X7" s="129" t="b">
        <v>0</v>
      </c>
      <c r="Y7" s="129" t="b">
        <v>0</v>
      </c>
      <c r="Z7" s="116" t="s">
        <v>124</v>
      </c>
      <c r="AA7" s="121" t="b">
        <f t="shared" si="2"/>
        <v>1</v>
      </c>
      <c r="AB7" s="121" t="b">
        <f t="shared" si="3"/>
        <v>1</v>
      </c>
      <c r="AC7" s="121" t="b">
        <f t="shared" si="4"/>
        <v>1</v>
      </c>
      <c r="AD7" s="122" t="b">
        <f t="shared" si="5"/>
        <v>1</v>
      </c>
      <c r="AE7" s="108"/>
      <c r="AF7" s="108"/>
      <c r="AG7" s="108"/>
      <c r="AH7" s="108"/>
      <c r="AI7" s="108"/>
      <c r="AJ7" s="108"/>
      <c r="AK7" s="108"/>
      <c r="AL7" s="108"/>
      <c r="AM7" s="108"/>
      <c r="AN7" s="108"/>
      <c r="AO7" s="108"/>
      <c r="AP7" s="108"/>
      <c r="AQ7" s="108"/>
      <c r="AR7" s="108"/>
      <c r="AS7" s="108"/>
      <c r="AT7" s="108"/>
      <c r="AU7" s="108"/>
      <c r="AV7" s="108"/>
    </row>
    <row r="8" ht="18.0" customHeight="1">
      <c r="A8" s="95" t="s">
        <v>116</v>
      </c>
      <c r="B8" s="104" t="s">
        <v>160</v>
      </c>
      <c r="C8" s="97" t="s">
        <v>161</v>
      </c>
      <c r="D8" s="96" t="s">
        <v>124</v>
      </c>
      <c r="E8" s="98" t="s">
        <v>120</v>
      </c>
      <c r="F8" s="99" t="s">
        <v>121</v>
      </c>
      <c r="G8" s="100" t="s">
        <v>16</v>
      </c>
      <c r="H8" s="101" t="s">
        <v>162</v>
      </c>
      <c r="I8" s="101" t="s">
        <v>124</v>
      </c>
      <c r="J8" s="96" t="s">
        <v>124</v>
      </c>
      <c r="K8" s="101" t="s">
        <v>163</v>
      </c>
      <c r="L8" s="96" t="s">
        <v>164</v>
      </c>
      <c r="M8" s="133" t="s">
        <v>124</v>
      </c>
      <c r="N8" s="134"/>
      <c r="O8" s="135" t="s">
        <v>165</v>
      </c>
      <c r="P8" s="134"/>
      <c r="Q8" s="104"/>
      <c r="R8" s="105" t="b">
        <f t="shared" si="1"/>
        <v>1</v>
      </c>
      <c r="S8" s="104" t="s">
        <v>128</v>
      </c>
      <c r="T8" s="104" t="s">
        <v>129</v>
      </c>
      <c r="U8" s="136" t="s">
        <v>166</v>
      </c>
      <c r="V8" s="136" t="s">
        <v>167</v>
      </c>
      <c r="W8" s="124" t="b">
        <v>1</v>
      </c>
      <c r="X8" s="124" t="b">
        <v>1</v>
      </c>
      <c r="Y8" s="124" t="b">
        <v>1</v>
      </c>
      <c r="Z8" s="101" t="s">
        <v>168</v>
      </c>
      <c r="AA8" s="106" t="b">
        <f t="shared" si="2"/>
        <v>1</v>
      </c>
      <c r="AB8" s="106" t="b">
        <f t="shared" si="3"/>
        <v>1</v>
      </c>
      <c r="AC8" s="106" t="b">
        <f t="shared" si="4"/>
        <v>0</v>
      </c>
      <c r="AD8" s="107" t="b">
        <f t="shared" si="5"/>
        <v>1</v>
      </c>
      <c r="AE8" s="108"/>
      <c r="AF8" s="108"/>
      <c r="AG8" s="108"/>
      <c r="AH8" s="108"/>
      <c r="AI8" s="108"/>
      <c r="AJ8" s="108"/>
      <c r="AK8" s="108"/>
      <c r="AL8" s="108"/>
      <c r="AM8" s="108"/>
      <c r="AN8" s="108"/>
      <c r="AO8" s="108"/>
      <c r="AP8" s="108"/>
      <c r="AQ8" s="108"/>
      <c r="AR8" s="108"/>
      <c r="AS8" s="108"/>
      <c r="AT8" s="108"/>
      <c r="AU8" s="108"/>
      <c r="AV8" s="108"/>
    </row>
    <row r="9" ht="18.0" customHeight="1">
      <c r="A9" s="109" t="s">
        <v>116</v>
      </c>
      <c r="B9" s="119" t="s">
        <v>169</v>
      </c>
      <c r="C9" s="111" t="s">
        <v>170</v>
      </c>
      <c r="D9" s="110" t="s">
        <v>119</v>
      </c>
      <c r="E9" s="113" t="s">
        <v>120</v>
      </c>
      <c r="F9" s="114" t="s">
        <v>121</v>
      </c>
      <c r="G9" s="115" t="s">
        <v>134</v>
      </c>
      <c r="H9" s="116" t="s">
        <v>171</v>
      </c>
      <c r="I9" s="116" t="s">
        <v>172</v>
      </c>
      <c r="J9" s="117" t="s">
        <v>124</v>
      </c>
      <c r="K9" s="116" t="s">
        <v>173</v>
      </c>
      <c r="L9" s="110" t="s">
        <v>174</v>
      </c>
      <c r="M9" s="137" t="s">
        <v>124</v>
      </c>
      <c r="N9" s="132"/>
      <c r="O9" s="132"/>
      <c r="P9" s="132"/>
      <c r="Q9" s="119"/>
      <c r="R9" s="120" t="b">
        <f t="shared" si="1"/>
        <v>0</v>
      </c>
      <c r="S9" s="119" t="s">
        <v>128</v>
      </c>
      <c r="T9" s="110" t="s">
        <v>175</v>
      </c>
      <c r="U9" s="138" t="s">
        <v>176</v>
      </c>
      <c r="V9" s="138" t="s">
        <v>177</v>
      </c>
      <c r="W9" s="110" t="b">
        <v>1</v>
      </c>
      <c r="X9" s="110" t="b">
        <v>1</v>
      </c>
      <c r="Y9" s="129" t="b">
        <v>1</v>
      </c>
      <c r="Z9" s="116" t="s">
        <v>178</v>
      </c>
      <c r="AA9" s="121" t="b">
        <f t="shared" si="2"/>
        <v>1</v>
      </c>
      <c r="AB9" s="121" t="b">
        <f t="shared" si="3"/>
        <v>1</v>
      </c>
      <c r="AC9" s="121" t="b">
        <f t="shared" si="4"/>
        <v>1</v>
      </c>
      <c r="AD9" s="122" t="b">
        <f t="shared" si="5"/>
        <v>1</v>
      </c>
      <c r="AE9" s="108"/>
      <c r="AF9" s="108"/>
      <c r="AG9" s="108"/>
      <c r="AH9" s="108"/>
      <c r="AI9" s="108"/>
      <c r="AJ9" s="108"/>
      <c r="AK9" s="108"/>
      <c r="AL9" s="108"/>
      <c r="AM9" s="108"/>
      <c r="AN9" s="108"/>
      <c r="AO9" s="108"/>
      <c r="AP9" s="108"/>
      <c r="AQ9" s="108"/>
      <c r="AR9" s="108"/>
      <c r="AS9" s="108"/>
      <c r="AT9" s="108"/>
      <c r="AU9" s="108"/>
      <c r="AV9" s="108"/>
    </row>
    <row r="10" ht="18.0" customHeight="1">
      <c r="A10" s="95" t="s">
        <v>116</v>
      </c>
      <c r="B10" s="104" t="s">
        <v>169</v>
      </c>
      <c r="C10" s="97" t="s">
        <v>170</v>
      </c>
      <c r="D10" s="139" t="s">
        <v>133</v>
      </c>
      <c r="E10" s="98" t="s">
        <v>120</v>
      </c>
      <c r="F10" s="99" t="s">
        <v>121</v>
      </c>
      <c r="G10" s="100" t="s">
        <v>134</v>
      </c>
      <c r="H10" s="101" t="s">
        <v>171</v>
      </c>
      <c r="I10" s="101">
        <v>2030.0</v>
      </c>
      <c r="J10" s="96" t="s">
        <v>124</v>
      </c>
      <c r="K10" s="101" t="s">
        <v>173</v>
      </c>
      <c r="L10" s="96" t="s">
        <v>179</v>
      </c>
      <c r="M10" s="133" t="s">
        <v>124</v>
      </c>
      <c r="N10" s="134"/>
      <c r="O10" s="134"/>
      <c r="P10" s="134"/>
      <c r="Q10" s="104"/>
      <c r="R10" s="105" t="b">
        <f t="shared" si="1"/>
        <v>0</v>
      </c>
      <c r="S10" s="104" t="s">
        <v>128</v>
      </c>
      <c r="T10" s="96" t="s">
        <v>175</v>
      </c>
      <c r="U10" s="101" t="s">
        <v>180</v>
      </c>
      <c r="V10" s="136" t="s">
        <v>177</v>
      </c>
      <c r="W10" s="96" t="b">
        <v>1</v>
      </c>
      <c r="X10" s="96" t="b">
        <v>1</v>
      </c>
      <c r="Y10" s="124" t="b">
        <v>1</v>
      </c>
      <c r="Z10" s="101" t="s">
        <v>181</v>
      </c>
      <c r="AA10" s="106" t="b">
        <f t="shared" si="2"/>
        <v>1</v>
      </c>
      <c r="AB10" s="106" t="b">
        <f t="shared" si="3"/>
        <v>1</v>
      </c>
      <c r="AC10" s="106" t="b">
        <f t="shared" si="4"/>
        <v>1</v>
      </c>
      <c r="AD10" s="107" t="b">
        <f t="shared" si="5"/>
        <v>1</v>
      </c>
      <c r="AE10" s="108"/>
      <c r="AF10" s="108"/>
      <c r="AG10" s="108"/>
      <c r="AH10" s="108"/>
      <c r="AI10" s="108"/>
      <c r="AJ10" s="108"/>
      <c r="AK10" s="108"/>
      <c r="AL10" s="108"/>
      <c r="AM10" s="108"/>
      <c r="AN10" s="108"/>
      <c r="AO10" s="108"/>
      <c r="AP10" s="108"/>
      <c r="AQ10" s="108"/>
      <c r="AR10" s="108"/>
      <c r="AS10" s="108"/>
      <c r="AT10" s="108"/>
      <c r="AU10" s="108"/>
      <c r="AV10" s="108"/>
    </row>
    <row r="11" ht="18.0" customHeight="1">
      <c r="A11" s="109" t="s">
        <v>116</v>
      </c>
      <c r="B11" s="119" t="s">
        <v>169</v>
      </c>
      <c r="C11" s="111" t="s">
        <v>170</v>
      </c>
      <c r="D11" s="116" t="s">
        <v>151</v>
      </c>
      <c r="E11" s="113" t="s">
        <v>120</v>
      </c>
      <c r="F11" s="114" t="s">
        <v>121</v>
      </c>
      <c r="G11" s="115" t="s">
        <v>134</v>
      </c>
      <c r="H11" s="116" t="s">
        <v>171</v>
      </c>
      <c r="I11" s="116">
        <v>2050.0</v>
      </c>
      <c r="J11" s="117" t="s">
        <v>124</v>
      </c>
      <c r="K11" s="116" t="s">
        <v>173</v>
      </c>
      <c r="L11" s="110" t="s">
        <v>182</v>
      </c>
      <c r="M11" s="137" t="s">
        <v>124</v>
      </c>
      <c r="N11" s="132"/>
      <c r="O11" s="132"/>
      <c r="P11" s="132"/>
      <c r="Q11" s="119"/>
      <c r="R11" s="120" t="b">
        <f t="shared" si="1"/>
        <v>0</v>
      </c>
      <c r="S11" s="119" t="s">
        <v>128</v>
      </c>
      <c r="T11" s="110" t="s">
        <v>175</v>
      </c>
      <c r="U11" s="116" t="s">
        <v>183</v>
      </c>
      <c r="V11" s="138" t="s">
        <v>177</v>
      </c>
      <c r="W11" s="110" t="b">
        <v>1</v>
      </c>
      <c r="X11" s="110" t="b">
        <v>1</v>
      </c>
      <c r="Y11" s="129" t="b">
        <v>1</v>
      </c>
      <c r="Z11" s="116" t="s">
        <v>184</v>
      </c>
      <c r="AA11" s="121" t="b">
        <f t="shared" si="2"/>
        <v>1</v>
      </c>
      <c r="AB11" s="121" t="b">
        <f t="shared" si="3"/>
        <v>1</v>
      </c>
      <c r="AC11" s="121" t="b">
        <f t="shared" si="4"/>
        <v>1</v>
      </c>
      <c r="AD11" s="122" t="b">
        <f t="shared" si="5"/>
        <v>1</v>
      </c>
      <c r="AE11" s="108"/>
      <c r="AF11" s="108"/>
      <c r="AG11" s="108"/>
      <c r="AH11" s="108"/>
      <c r="AI11" s="108"/>
      <c r="AJ11" s="108"/>
      <c r="AK11" s="108"/>
      <c r="AL11" s="108"/>
      <c r="AM11" s="108"/>
      <c r="AN11" s="108"/>
      <c r="AO11" s="108"/>
      <c r="AP11" s="108"/>
      <c r="AQ11" s="108"/>
      <c r="AR11" s="108"/>
      <c r="AS11" s="108"/>
      <c r="AT11" s="108"/>
      <c r="AU11" s="108"/>
      <c r="AV11" s="108"/>
    </row>
    <row r="12" ht="18.0" customHeight="1">
      <c r="A12" s="95" t="s">
        <v>116</v>
      </c>
      <c r="B12" s="104" t="s">
        <v>169</v>
      </c>
      <c r="C12" s="97" t="s">
        <v>170</v>
      </c>
      <c r="D12" s="104" t="s">
        <v>156</v>
      </c>
      <c r="E12" s="98" t="s">
        <v>120</v>
      </c>
      <c r="F12" s="99" t="s">
        <v>121</v>
      </c>
      <c r="G12" s="100" t="s">
        <v>134</v>
      </c>
      <c r="H12" s="101" t="s">
        <v>171</v>
      </c>
      <c r="I12" s="101">
        <v>2100.0</v>
      </c>
      <c r="J12" s="96" t="s">
        <v>124</v>
      </c>
      <c r="K12" s="101" t="s">
        <v>173</v>
      </c>
      <c r="L12" s="96" t="s">
        <v>185</v>
      </c>
      <c r="M12" s="133" t="s">
        <v>124</v>
      </c>
      <c r="N12" s="134"/>
      <c r="O12" s="134"/>
      <c r="P12" s="134"/>
      <c r="Q12" s="104"/>
      <c r="R12" s="105" t="b">
        <f t="shared" si="1"/>
        <v>0</v>
      </c>
      <c r="S12" s="104" t="s">
        <v>128</v>
      </c>
      <c r="T12" s="96" t="s">
        <v>175</v>
      </c>
      <c r="U12" s="101" t="s">
        <v>186</v>
      </c>
      <c r="V12" s="136" t="s">
        <v>177</v>
      </c>
      <c r="W12" s="96" t="b">
        <v>1</v>
      </c>
      <c r="X12" s="96" t="b">
        <v>1</v>
      </c>
      <c r="Y12" s="124" t="b">
        <v>1</v>
      </c>
      <c r="Z12" s="101" t="s">
        <v>187</v>
      </c>
      <c r="AA12" s="106" t="b">
        <f t="shared" si="2"/>
        <v>1</v>
      </c>
      <c r="AB12" s="106" t="b">
        <f t="shared" si="3"/>
        <v>1</v>
      </c>
      <c r="AC12" s="106" t="b">
        <f t="shared" si="4"/>
        <v>1</v>
      </c>
      <c r="AD12" s="107" t="b">
        <f t="shared" si="5"/>
        <v>1</v>
      </c>
      <c r="AE12" s="108"/>
      <c r="AF12" s="108"/>
      <c r="AG12" s="108"/>
      <c r="AH12" s="108"/>
      <c r="AI12" s="108"/>
      <c r="AJ12" s="108"/>
      <c r="AK12" s="108"/>
      <c r="AL12" s="108"/>
      <c r="AM12" s="108"/>
      <c r="AN12" s="108"/>
      <c r="AO12" s="108"/>
      <c r="AP12" s="108"/>
      <c r="AQ12" s="108"/>
      <c r="AR12" s="108"/>
      <c r="AS12" s="108"/>
      <c r="AT12" s="108"/>
      <c r="AU12" s="108"/>
      <c r="AV12" s="108"/>
    </row>
    <row r="13" ht="18.0" customHeight="1">
      <c r="A13" s="109" t="s">
        <v>116</v>
      </c>
      <c r="B13" s="110" t="s">
        <v>188</v>
      </c>
      <c r="C13" s="111" t="s">
        <v>189</v>
      </c>
      <c r="D13" s="110" t="s">
        <v>119</v>
      </c>
      <c r="E13" s="113" t="s">
        <v>120</v>
      </c>
      <c r="F13" s="114" t="s">
        <v>121</v>
      </c>
      <c r="G13" s="115" t="s">
        <v>134</v>
      </c>
      <c r="H13" s="116" t="s">
        <v>124</v>
      </c>
      <c r="I13" s="116" t="s">
        <v>190</v>
      </c>
      <c r="J13" s="117" t="s">
        <v>124</v>
      </c>
      <c r="K13" s="116" t="s">
        <v>191</v>
      </c>
      <c r="L13" s="110" t="s">
        <v>192</v>
      </c>
      <c r="M13" s="137" t="s">
        <v>124</v>
      </c>
      <c r="N13" s="132"/>
      <c r="O13" s="132"/>
      <c r="P13" s="132"/>
      <c r="Q13" s="119"/>
      <c r="R13" s="120" t="b">
        <f t="shared" si="1"/>
        <v>0</v>
      </c>
      <c r="S13" s="119" t="s">
        <v>128</v>
      </c>
      <c r="T13" s="110" t="s">
        <v>175</v>
      </c>
      <c r="U13" s="138" t="s">
        <v>193</v>
      </c>
      <c r="V13" s="138" t="s">
        <v>194</v>
      </c>
      <c r="W13" s="110" t="b">
        <v>1</v>
      </c>
      <c r="X13" s="129" t="b">
        <v>0</v>
      </c>
      <c r="Y13" s="110" t="b">
        <v>1</v>
      </c>
      <c r="Z13" s="116" t="s">
        <v>195</v>
      </c>
      <c r="AA13" s="121" t="b">
        <f t="shared" si="2"/>
        <v>1</v>
      </c>
      <c r="AB13" s="121" t="b">
        <f t="shared" si="3"/>
        <v>1</v>
      </c>
      <c r="AC13" s="121" t="b">
        <f t="shared" si="4"/>
        <v>1</v>
      </c>
      <c r="AD13" s="122" t="b">
        <f t="shared" si="5"/>
        <v>1</v>
      </c>
      <c r="AE13" s="108"/>
      <c r="AF13" s="108"/>
      <c r="AG13" s="108"/>
      <c r="AH13" s="108"/>
      <c r="AI13" s="108"/>
      <c r="AJ13" s="108"/>
      <c r="AK13" s="108"/>
      <c r="AL13" s="108"/>
      <c r="AM13" s="108"/>
      <c r="AN13" s="108"/>
      <c r="AO13" s="108"/>
      <c r="AP13" s="108"/>
      <c r="AQ13" s="108"/>
      <c r="AR13" s="108"/>
      <c r="AS13" s="108"/>
      <c r="AT13" s="108"/>
      <c r="AU13" s="108"/>
      <c r="AV13" s="108"/>
    </row>
    <row r="14" ht="18.0" customHeight="1">
      <c r="A14" s="95" t="s">
        <v>116</v>
      </c>
      <c r="B14" s="96" t="s">
        <v>188</v>
      </c>
      <c r="C14" s="97" t="s">
        <v>189</v>
      </c>
      <c r="D14" s="139" t="s">
        <v>133</v>
      </c>
      <c r="E14" s="98" t="s">
        <v>120</v>
      </c>
      <c r="F14" s="99" t="s">
        <v>121</v>
      </c>
      <c r="G14" s="100" t="s">
        <v>16</v>
      </c>
      <c r="H14" s="101" t="s">
        <v>124</v>
      </c>
      <c r="I14" s="101" t="s">
        <v>196</v>
      </c>
      <c r="J14" s="96" t="s">
        <v>124</v>
      </c>
      <c r="K14" s="101" t="s">
        <v>191</v>
      </c>
      <c r="L14" s="96" t="s">
        <v>192</v>
      </c>
      <c r="M14" s="133" t="s">
        <v>124</v>
      </c>
      <c r="N14" s="134"/>
      <c r="O14" s="135" t="s">
        <v>197</v>
      </c>
      <c r="P14" s="134"/>
      <c r="Q14" s="104"/>
      <c r="R14" s="105" t="b">
        <f t="shared" si="1"/>
        <v>1</v>
      </c>
      <c r="S14" s="104" t="s">
        <v>128</v>
      </c>
      <c r="T14" s="96" t="s">
        <v>175</v>
      </c>
      <c r="U14" s="136" t="s">
        <v>193</v>
      </c>
      <c r="V14" s="136" t="s">
        <v>194</v>
      </c>
      <c r="W14" s="96" t="b">
        <v>1</v>
      </c>
      <c r="X14" s="124" t="b">
        <v>0</v>
      </c>
      <c r="Y14" s="96" t="b">
        <v>1</v>
      </c>
      <c r="Z14" s="101" t="s">
        <v>195</v>
      </c>
      <c r="AA14" s="106" t="b">
        <f t="shared" si="2"/>
        <v>1</v>
      </c>
      <c r="AB14" s="106" t="b">
        <f t="shared" si="3"/>
        <v>1</v>
      </c>
      <c r="AC14" s="106" t="b">
        <f t="shared" si="4"/>
        <v>0</v>
      </c>
      <c r="AD14" s="107" t="b">
        <f t="shared" si="5"/>
        <v>1</v>
      </c>
      <c r="AE14" s="108"/>
      <c r="AF14" s="108"/>
      <c r="AG14" s="108"/>
      <c r="AH14" s="108"/>
      <c r="AI14" s="108"/>
      <c r="AJ14" s="108"/>
      <c r="AK14" s="108"/>
      <c r="AL14" s="108"/>
      <c r="AM14" s="108"/>
      <c r="AN14" s="108"/>
      <c r="AO14" s="108"/>
      <c r="AP14" s="108"/>
      <c r="AQ14" s="108"/>
      <c r="AR14" s="108"/>
      <c r="AS14" s="108"/>
      <c r="AT14" s="108"/>
      <c r="AU14" s="108"/>
      <c r="AV14" s="108"/>
    </row>
    <row r="15" ht="18.0" customHeight="1">
      <c r="A15" s="109" t="s">
        <v>116</v>
      </c>
      <c r="B15" s="119" t="s">
        <v>43</v>
      </c>
      <c r="C15" s="111" t="s">
        <v>45</v>
      </c>
      <c r="D15" s="110" t="s">
        <v>119</v>
      </c>
      <c r="E15" s="113" t="s">
        <v>120</v>
      </c>
      <c r="F15" s="114" t="s">
        <v>121</v>
      </c>
      <c r="G15" s="115" t="s">
        <v>16</v>
      </c>
      <c r="H15" s="116" t="s">
        <v>124</v>
      </c>
      <c r="I15" s="116" t="s">
        <v>198</v>
      </c>
      <c r="J15" s="117" t="s">
        <v>124</v>
      </c>
      <c r="K15" s="116" t="s">
        <v>199</v>
      </c>
      <c r="L15" s="110" t="s">
        <v>200</v>
      </c>
      <c r="M15" s="137" t="s">
        <v>124</v>
      </c>
      <c r="N15" s="132"/>
      <c r="O15" s="140" t="s">
        <v>201</v>
      </c>
      <c r="P15" s="132"/>
      <c r="Q15" s="119"/>
      <c r="R15" s="120" t="b">
        <f t="shared" si="1"/>
        <v>1</v>
      </c>
      <c r="S15" s="119" t="s">
        <v>128</v>
      </c>
      <c r="T15" s="119" t="s">
        <v>129</v>
      </c>
      <c r="U15" s="138" t="s">
        <v>202</v>
      </c>
      <c r="V15" s="138" t="s">
        <v>203</v>
      </c>
      <c r="W15" s="110" t="b">
        <v>1</v>
      </c>
      <c r="X15" s="110" t="b">
        <v>1</v>
      </c>
      <c r="Y15" s="110" t="b">
        <v>1</v>
      </c>
      <c r="Z15" s="116" t="s">
        <v>204</v>
      </c>
      <c r="AA15" s="121" t="b">
        <f t="shared" si="2"/>
        <v>1</v>
      </c>
      <c r="AB15" s="121" t="b">
        <f t="shared" si="3"/>
        <v>1</v>
      </c>
      <c r="AC15" s="121" t="b">
        <f t="shared" si="4"/>
        <v>0</v>
      </c>
      <c r="AD15" s="122" t="b">
        <f t="shared" si="5"/>
        <v>1</v>
      </c>
      <c r="AE15" s="108"/>
      <c r="AF15" s="108"/>
      <c r="AG15" s="108"/>
      <c r="AH15" s="108"/>
      <c r="AI15" s="108"/>
      <c r="AJ15" s="108"/>
      <c r="AK15" s="108"/>
      <c r="AL15" s="108"/>
      <c r="AM15" s="108"/>
      <c r="AN15" s="108"/>
      <c r="AO15" s="108"/>
      <c r="AP15" s="108"/>
      <c r="AQ15" s="108"/>
      <c r="AR15" s="108"/>
      <c r="AS15" s="108"/>
      <c r="AT15" s="108"/>
      <c r="AU15" s="108"/>
      <c r="AV15" s="108"/>
    </row>
    <row r="16" ht="18.0" customHeight="1">
      <c r="A16" s="95" t="s">
        <v>116</v>
      </c>
      <c r="B16" s="104" t="s">
        <v>43</v>
      </c>
      <c r="C16" s="97" t="s">
        <v>45</v>
      </c>
      <c r="D16" s="139" t="s">
        <v>133</v>
      </c>
      <c r="E16" s="98" t="s">
        <v>120</v>
      </c>
      <c r="F16" s="99" t="s">
        <v>121</v>
      </c>
      <c r="G16" s="100" t="s">
        <v>16</v>
      </c>
      <c r="H16" s="101" t="s">
        <v>124</v>
      </c>
      <c r="I16" s="101" t="s">
        <v>205</v>
      </c>
      <c r="J16" s="96" t="s">
        <v>124</v>
      </c>
      <c r="K16" s="101" t="s">
        <v>199</v>
      </c>
      <c r="L16" s="96" t="s">
        <v>200</v>
      </c>
      <c r="M16" s="133" t="s">
        <v>124</v>
      </c>
      <c r="N16" s="134"/>
      <c r="O16" s="140" t="s">
        <v>206</v>
      </c>
      <c r="P16" s="134"/>
      <c r="Q16" s="104"/>
      <c r="R16" s="105" t="b">
        <f t="shared" si="1"/>
        <v>1</v>
      </c>
      <c r="S16" s="104" t="s">
        <v>128</v>
      </c>
      <c r="T16" s="104" t="s">
        <v>129</v>
      </c>
      <c r="U16" s="136" t="s">
        <v>202</v>
      </c>
      <c r="V16" s="136" t="s">
        <v>203</v>
      </c>
      <c r="W16" s="96" t="b">
        <v>1</v>
      </c>
      <c r="X16" s="96" t="b">
        <v>1</v>
      </c>
      <c r="Y16" s="96" t="b">
        <v>1</v>
      </c>
      <c r="Z16" s="101" t="s">
        <v>207</v>
      </c>
      <c r="AA16" s="106" t="b">
        <f t="shared" si="2"/>
        <v>1</v>
      </c>
      <c r="AB16" s="106" t="b">
        <f t="shared" si="3"/>
        <v>1</v>
      </c>
      <c r="AC16" s="106" t="b">
        <f t="shared" si="4"/>
        <v>0</v>
      </c>
      <c r="AD16" s="107" t="b">
        <f t="shared" si="5"/>
        <v>1</v>
      </c>
      <c r="AE16" s="108"/>
      <c r="AF16" s="108"/>
      <c r="AG16" s="108"/>
      <c r="AH16" s="108"/>
      <c r="AI16" s="108"/>
      <c r="AJ16" s="108"/>
      <c r="AK16" s="108"/>
      <c r="AL16" s="108"/>
      <c r="AM16" s="108"/>
      <c r="AN16" s="108"/>
      <c r="AO16" s="108"/>
      <c r="AP16" s="108"/>
      <c r="AQ16" s="108"/>
      <c r="AR16" s="108"/>
      <c r="AS16" s="108"/>
      <c r="AT16" s="108"/>
      <c r="AU16" s="108"/>
      <c r="AV16" s="108"/>
    </row>
    <row r="17" ht="18.0" customHeight="1">
      <c r="A17" s="109" t="s">
        <v>116</v>
      </c>
      <c r="B17" s="119" t="s">
        <v>43</v>
      </c>
      <c r="C17" s="111" t="s">
        <v>45</v>
      </c>
      <c r="D17" s="116" t="s">
        <v>151</v>
      </c>
      <c r="E17" s="113" t="s">
        <v>120</v>
      </c>
      <c r="F17" s="114" t="s">
        <v>121</v>
      </c>
      <c r="G17" s="115" t="s">
        <v>16</v>
      </c>
      <c r="H17" s="116" t="s">
        <v>124</v>
      </c>
      <c r="I17" s="116" t="s">
        <v>208</v>
      </c>
      <c r="J17" s="117" t="s">
        <v>124</v>
      </c>
      <c r="K17" s="116" t="s">
        <v>199</v>
      </c>
      <c r="L17" s="110" t="s">
        <v>200</v>
      </c>
      <c r="M17" s="137" t="s">
        <v>124</v>
      </c>
      <c r="N17" s="132"/>
      <c r="O17" s="140" t="s">
        <v>209</v>
      </c>
      <c r="P17" s="132"/>
      <c r="Q17" s="119"/>
      <c r="R17" s="120" t="b">
        <f t="shared" si="1"/>
        <v>1</v>
      </c>
      <c r="S17" s="119" t="s">
        <v>128</v>
      </c>
      <c r="T17" s="119" t="s">
        <v>129</v>
      </c>
      <c r="U17" s="116" t="s">
        <v>202</v>
      </c>
      <c r="V17" s="138" t="s">
        <v>203</v>
      </c>
      <c r="W17" s="110" t="b">
        <v>1</v>
      </c>
      <c r="X17" s="110" t="b">
        <v>1</v>
      </c>
      <c r="Y17" s="129" t="b">
        <v>0</v>
      </c>
      <c r="Z17" s="116" t="s">
        <v>210</v>
      </c>
      <c r="AA17" s="121" t="b">
        <f t="shared" si="2"/>
        <v>1</v>
      </c>
      <c r="AB17" s="121" t="b">
        <f t="shared" si="3"/>
        <v>1</v>
      </c>
      <c r="AC17" s="121" t="b">
        <f t="shared" si="4"/>
        <v>0</v>
      </c>
      <c r="AD17" s="122" t="b">
        <f t="shared" si="5"/>
        <v>1</v>
      </c>
      <c r="AE17" s="108"/>
      <c r="AF17" s="108"/>
      <c r="AG17" s="108"/>
      <c r="AH17" s="108"/>
      <c r="AI17" s="108"/>
      <c r="AJ17" s="108"/>
      <c r="AK17" s="108"/>
      <c r="AL17" s="108"/>
      <c r="AM17" s="108"/>
      <c r="AN17" s="108"/>
      <c r="AO17" s="108"/>
      <c r="AP17" s="108"/>
      <c r="AQ17" s="108"/>
      <c r="AR17" s="108"/>
      <c r="AS17" s="108"/>
      <c r="AT17" s="108"/>
      <c r="AU17" s="108"/>
      <c r="AV17" s="108"/>
    </row>
    <row r="18" ht="18.0" customHeight="1">
      <c r="A18" s="95" t="s">
        <v>116</v>
      </c>
      <c r="B18" s="104" t="s">
        <v>43</v>
      </c>
      <c r="C18" s="97" t="s">
        <v>45</v>
      </c>
      <c r="D18" s="104" t="s">
        <v>156</v>
      </c>
      <c r="E18" s="98" t="s">
        <v>120</v>
      </c>
      <c r="F18" s="99" t="s">
        <v>121</v>
      </c>
      <c r="G18" s="100" t="s">
        <v>16</v>
      </c>
      <c r="H18" s="101" t="s">
        <v>124</v>
      </c>
      <c r="I18" s="101" t="s">
        <v>211</v>
      </c>
      <c r="J18" s="96" t="s">
        <v>124</v>
      </c>
      <c r="K18" s="101" t="s">
        <v>199</v>
      </c>
      <c r="L18" s="96" t="s">
        <v>200</v>
      </c>
      <c r="M18" s="133" t="s">
        <v>124</v>
      </c>
      <c r="N18" s="134"/>
      <c r="O18" s="140" t="s">
        <v>209</v>
      </c>
      <c r="P18" s="134"/>
      <c r="Q18" s="104"/>
      <c r="R18" s="105" t="b">
        <f t="shared" si="1"/>
        <v>1</v>
      </c>
      <c r="S18" s="104" t="s">
        <v>128</v>
      </c>
      <c r="T18" s="104" t="s">
        <v>129</v>
      </c>
      <c r="U18" s="101" t="s">
        <v>202</v>
      </c>
      <c r="V18" s="136" t="s">
        <v>203</v>
      </c>
      <c r="W18" s="96" t="b">
        <v>1</v>
      </c>
      <c r="X18" s="96" t="b">
        <v>1</v>
      </c>
      <c r="Y18" s="124" t="b">
        <v>0</v>
      </c>
      <c r="Z18" s="101" t="s">
        <v>212</v>
      </c>
      <c r="AA18" s="106" t="b">
        <f t="shared" si="2"/>
        <v>1</v>
      </c>
      <c r="AB18" s="106" t="b">
        <f t="shared" si="3"/>
        <v>1</v>
      </c>
      <c r="AC18" s="106" t="b">
        <f t="shared" si="4"/>
        <v>0</v>
      </c>
      <c r="AD18" s="107" t="b">
        <f t="shared" si="5"/>
        <v>1</v>
      </c>
      <c r="AE18" s="108"/>
      <c r="AF18" s="108"/>
      <c r="AG18" s="108"/>
      <c r="AH18" s="108"/>
      <c r="AI18" s="108"/>
      <c r="AJ18" s="108"/>
      <c r="AK18" s="108"/>
      <c r="AL18" s="108"/>
      <c r="AM18" s="108"/>
      <c r="AN18" s="108"/>
      <c r="AO18" s="108"/>
      <c r="AP18" s="108"/>
      <c r="AQ18" s="108"/>
      <c r="AR18" s="108"/>
      <c r="AS18" s="108"/>
      <c r="AT18" s="108"/>
      <c r="AU18" s="108"/>
      <c r="AV18" s="108"/>
    </row>
    <row r="19" ht="18.0" customHeight="1">
      <c r="A19" s="109" t="s">
        <v>116</v>
      </c>
      <c r="B19" s="141" t="s">
        <v>43</v>
      </c>
      <c r="C19" s="111" t="s">
        <v>45</v>
      </c>
      <c r="D19" s="119" t="s">
        <v>213</v>
      </c>
      <c r="E19" s="113" t="s">
        <v>120</v>
      </c>
      <c r="F19" s="114" t="s">
        <v>121</v>
      </c>
      <c r="G19" s="115" t="s">
        <v>134</v>
      </c>
      <c r="H19" s="116" t="s">
        <v>124</v>
      </c>
      <c r="I19" s="116" t="s">
        <v>214</v>
      </c>
      <c r="J19" s="117" t="s">
        <v>124</v>
      </c>
      <c r="K19" s="116" t="s">
        <v>199</v>
      </c>
      <c r="L19" s="110" t="s">
        <v>200</v>
      </c>
      <c r="M19" s="137" t="s">
        <v>124</v>
      </c>
      <c r="N19" s="132"/>
      <c r="O19" s="140" t="s">
        <v>215</v>
      </c>
      <c r="P19" s="140" t="s">
        <v>44</v>
      </c>
      <c r="Q19" s="119"/>
      <c r="R19" s="120" t="b">
        <f t="shared" si="1"/>
        <v>1</v>
      </c>
      <c r="S19" s="119" t="s">
        <v>128</v>
      </c>
      <c r="T19" s="119" t="s">
        <v>129</v>
      </c>
      <c r="U19" s="116" t="s">
        <v>202</v>
      </c>
      <c r="V19" s="138" t="s">
        <v>203</v>
      </c>
      <c r="W19" s="110" t="b">
        <v>1</v>
      </c>
      <c r="X19" s="110" t="b">
        <v>1</v>
      </c>
      <c r="Y19" s="110" t="b">
        <v>1</v>
      </c>
      <c r="Z19" s="116" t="s">
        <v>216</v>
      </c>
      <c r="AA19" s="121" t="b">
        <f t="shared" si="2"/>
        <v>1</v>
      </c>
      <c r="AB19" s="121" t="b">
        <f t="shared" si="3"/>
        <v>1</v>
      </c>
      <c r="AC19" s="121" t="b">
        <f t="shared" si="4"/>
        <v>0</v>
      </c>
      <c r="AD19" s="122" t="b">
        <f t="shared" si="5"/>
        <v>1</v>
      </c>
      <c r="AE19" s="108"/>
      <c r="AF19" s="108"/>
      <c r="AG19" s="108"/>
      <c r="AH19" s="108"/>
      <c r="AI19" s="108"/>
      <c r="AJ19" s="108"/>
      <c r="AK19" s="108"/>
      <c r="AL19" s="108"/>
      <c r="AM19" s="108"/>
      <c r="AN19" s="108"/>
      <c r="AO19" s="108"/>
      <c r="AP19" s="108"/>
      <c r="AQ19" s="108"/>
      <c r="AR19" s="108"/>
      <c r="AS19" s="108"/>
      <c r="AT19" s="108"/>
      <c r="AU19" s="108"/>
      <c r="AV19" s="108"/>
    </row>
    <row r="20" ht="18.0" customHeight="1">
      <c r="A20" s="95" t="s">
        <v>116</v>
      </c>
      <c r="B20" s="142" t="s">
        <v>43</v>
      </c>
      <c r="C20" s="97" t="s">
        <v>45</v>
      </c>
      <c r="D20" s="104" t="s">
        <v>217</v>
      </c>
      <c r="E20" s="98" t="s">
        <v>120</v>
      </c>
      <c r="F20" s="99" t="s">
        <v>121</v>
      </c>
      <c r="G20" s="100" t="s">
        <v>134</v>
      </c>
      <c r="H20" s="101" t="s">
        <v>124</v>
      </c>
      <c r="I20" s="101" t="s">
        <v>218</v>
      </c>
      <c r="J20" s="96" t="s">
        <v>124</v>
      </c>
      <c r="K20" s="101" t="s">
        <v>199</v>
      </c>
      <c r="L20" s="96" t="s">
        <v>200</v>
      </c>
      <c r="M20" s="133" t="s">
        <v>124</v>
      </c>
      <c r="N20" s="134"/>
      <c r="O20" s="140" t="s">
        <v>219</v>
      </c>
      <c r="P20" s="134"/>
      <c r="Q20" s="104"/>
      <c r="R20" s="105" t="b">
        <f t="shared" si="1"/>
        <v>1</v>
      </c>
      <c r="S20" s="104" t="s">
        <v>128</v>
      </c>
      <c r="T20" s="104" t="s">
        <v>129</v>
      </c>
      <c r="U20" s="101" t="s">
        <v>202</v>
      </c>
      <c r="V20" s="136" t="s">
        <v>203</v>
      </c>
      <c r="W20" s="96" t="b">
        <v>1</v>
      </c>
      <c r="X20" s="96" t="b">
        <v>1</v>
      </c>
      <c r="Y20" s="96" t="b">
        <v>1</v>
      </c>
      <c r="Z20" s="101" t="s">
        <v>220</v>
      </c>
      <c r="AA20" s="106" t="b">
        <f t="shared" si="2"/>
        <v>1</v>
      </c>
      <c r="AB20" s="106" t="b">
        <f t="shared" si="3"/>
        <v>1</v>
      </c>
      <c r="AC20" s="106" t="b">
        <f t="shared" si="4"/>
        <v>0</v>
      </c>
      <c r="AD20" s="107" t="b">
        <f t="shared" si="5"/>
        <v>1</v>
      </c>
      <c r="AE20" s="108"/>
      <c r="AF20" s="108"/>
      <c r="AG20" s="108"/>
      <c r="AH20" s="108"/>
      <c r="AI20" s="108"/>
      <c r="AJ20" s="108"/>
      <c r="AK20" s="108"/>
      <c r="AL20" s="108"/>
      <c r="AM20" s="108"/>
      <c r="AN20" s="108"/>
      <c r="AO20" s="108"/>
      <c r="AP20" s="108"/>
      <c r="AQ20" s="108"/>
      <c r="AR20" s="108"/>
      <c r="AS20" s="108"/>
      <c r="AT20" s="108"/>
      <c r="AU20" s="108"/>
      <c r="AV20" s="108"/>
    </row>
    <row r="21" ht="18.0" customHeight="1">
      <c r="A21" s="109" t="s">
        <v>116</v>
      </c>
      <c r="B21" s="110" t="s">
        <v>221</v>
      </c>
      <c r="C21" s="111" t="s">
        <v>222</v>
      </c>
      <c r="D21" s="110" t="s">
        <v>119</v>
      </c>
      <c r="E21" s="113" t="s">
        <v>120</v>
      </c>
      <c r="F21" s="114" t="s">
        <v>121</v>
      </c>
      <c r="G21" s="115" t="s">
        <v>16</v>
      </c>
      <c r="H21" s="116" t="s">
        <v>124</v>
      </c>
      <c r="I21" s="116" t="s">
        <v>223</v>
      </c>
      <c r="J21" s="117" t="s">
        <v>124</v>
      </c>
      <c r="K21" s="116" t="s">
        <v>224</v>
      </c>
      <c r="L21" s="110" t="s">
        <v>225</v>
      </c>
      <c r="M21" s="137" t="s">
        <v>124</v>
      </c>
      <c r="N21" s="132"/>
      <c r="O21" s="126" t="s">
        <v>226</v>
      </c>
      <c r="P21" s="132"/>
      <c r="Q21" s="110" t="s">
        <v>227</v>
      </c>
      <c r="R21" s="120" t="b">
        <f t="shared" si="1"/>
        <v>1</v>
      </c>
      <c r="S21" s="119" t="s">
        <v>128</v>
      </c>
      <c r="T21" s="119" t="s">
        <v>129</v>
      </c>
      <c r="U21" s="138" t="s">
        <v>228</v>
      </c>
      <c r="V21" s="138" t="s">
        <v>229</v>
      </c>
      <c r="W21" s="110" t="b">
        <v>1</v>
      </c>
      <c r="X21" s="129" t="b">
        <v>0</v>
      </c>
      <c r="Y21" s="110" t="b">
        <v>1</v>
      </c>
      <c r="Z21" s="116" t="s">
        <v>230</v>
      </c>
      <c r="AA21" s="121" t="b">
        <f t="shared" si="2"/>
        <v>1</v>
      </c>
      <c r="AB21" s="121" t="b">
        <f t="shared" si="3"/>
        <v>1</v>
      </c>
      <c r="AC21" s="121" t="b">
        <f t="shared" si="4"/>
        <v>0</v>
      </c>
      <c r="AD21" s="122" t="b">
        <f t="shared" si="5"/>
        <v>1</v>
      </c>
      <c r="AE21" s="108"/>
      <c r="AF21" s="108"/>
      <c r="AG21" s="108"/>
      <c r="AH21" s="108"/>
      <c r="AI21" s="108"/>
      <c r="AJ21" s="108"/>
      <c r="AK21" s="108"/>
      <c r="AL21" s="108"/>
      <c r="AM21" s="108"/>
      <c r="AN21" s="108"/>
      <c r="AO21" s="108"/>
      <c r="AP21" s="108"/>
      <c r="AQ21" s="108"/>
      <c r="AR21" s="108"/>
      <c r="AS21" s="108"/>
      <c r="AT21" s="108"/>
      <c r="AU21" s="108"/>
      <c r="AV21" s="108"/>
    </row>
    <row r="22" ht="18.0" customHeight="1">
      <c r="A22" s="95" t="s">
        <v>116</v>
      </c>
      <c r="B22" s="96" t="s">
        <v>221</v>
      </c>
      <c r="C22" s="97" t="s">
        <v>222</v>
      </c>
      <c r="D22" s="139" t="s">
        <v>133</v>
      </c>
      <c r="E22" s="98" t="s">
        <v>120</v>
      </c>
      <c r="F22" s="99" t="s">
        <v>121</v>
      </c>
      <c r="G22" s="100" t="s">
        <v>16</v>
      </c>
      <c r="H22" s="101" t="s">
        <v>124</v>
      </c>
      <c r="I22" s="101" t="s">
        <v>231</v>
      </c>
      <c r="J22" s="96" t="s">
        <v>124</v>
      </c>
      <c r="K22" s="101" t="s">
        <v>224</v>
      </c>
      <c r="L22" s="96" t="s">
        <v>225</v>
      </c>
      <c r="M22" s="133" t="s">
        <v>124</v>
      </c>
      <c r="N22" s="134"/>
      <c r="O22" s="126" t="s">
        <v>226</v>
      </c>
      <c r="P22" s="134"/>
      <c r="Q22" s="96" t="s">
        <v>227</v>
      </c>
      <c r="R22" s="105" t="b">
        <f t="shared" si="1"/>
        <v>1</v>
      </c>
      <c r="S22" s="104" t="s">
        <v>128</v>
      </c>
      <c r="T22" s="104" t="s">
        <v>129</v>
      </c>
      <c r="U22" s="136" t="s">
        <v>228</v>
      </c>
      <c r="V22" s="136" t="s">
        <v>229</v>
      </c>
      <c r="W22" s="96" t="b">
        <v>1</v>
      </c>
      <c r="X22" s="124" t="b">
        <v>0</v>
      </c>
      <c r="Y22" s="96" t="b">
        <v>1</v>
      </c>
      <c r="Z22" s="101" t="s">
        <v>232</v>
      </c>
      <c r="AA22" s="106" t="b">
        <f t="shared" si="2"/>
        <v>1</v>
      </c>
      <c r="AB22" s="106" t="b">
        <f t="shared" si="3"/>
        <v>1</v>
      </c>
      <c r="AC22" s="106" t="b">
        <f t="shared" si="4"/>
        <v>0</v>
      </c>
      <c r="AD22" s="107" t="b">
        <f t="shared" si="5"/>
        <v>1</v>
      </c>
      <c r="AE22" s="108"/>
      <c r="AF22" s="108"/>
      <c r="AG22" s="108"/>
      <c r="AH22" s="108"/>
      <c r="AI22" s="108"/>
      <c r="AJ22" s="108"/>
      <c r="AK22" s="108"/>
      <c r="AL22" s="108"/>
      <c r="AM22" s="108"/>
      <c r="AN22" s="108"/>
      <c r="AO22" s="108"/>
      <c r="AP22" s="108"/>
      <c r="AQ22" s="108"/>
      <c r="AR22" s="108"/>
      <c r="AS22" s="108"/>
      <c r="AT22" s="108"/>
      <c r="AU22" s="108"/>
      <c r="AV22" s="108"/>
    </row>
    <row r="23" ht="18.0" customHeight="1">
      <c r="A23" s="109" t="s">
        <v>116</v>
      </c>
      <c r="B23" s="110" t="s">
        <v>221</v>
      </c>
      <c r="C23" s="111" t="s">
        <v>222</v>
      </c>
      <c r="D23" s="116" t="s">
        <v>151</v>
      </c>
      <c r="E23" s="113" t="s">
        <v>120</v>
      </c>
      <c r="F23" s="114" t="s">
        <v>121</v>
      </c>
      <c r="G23" s="115" t="s">
        <v>134</v>
      </c>
      <c r="H23" s="116" t="s">
        <v>124</v>
      </c>
      <c r="I23" s="116" t="s">
        <v>233</v>
      </c>
      <c r="J23" s="117" t="s">
        <v>124</v>
      </c>
      <c r="K23" s="116" t="s">
        <v>224</v>
      </c>
      <c r="L23" s="110" t="s">
        <v>225</v>
      </c>
      <c r="M23" s="137" t="s">
        <v>124</v>
      </c>
      <c r="N23" s="132"/>
      <c r="O23" s="132"/>
      <c r="P23" s="132"/>
      <c r="Q23" s="110"/>
      <c r="R23" s="120" t="b">
        <f t="shared" si="1"/>
        <v>0</v>
      </c>
      <c r="S23" s="119" t="s">
        <v>128</v>
      </c>
      <c r="T23" s="119" t="s">
        <v>129</v>
      </c>
      <c r="U23" s="138" t="s">
        <v>228</v>
      </c>
      <c r="V23" s="138" t="s">
        <v>229</v>
      </c>
      <c r="W23" s="110" t="b">
        <v>1</v>
      </c>
      <c r="X23" s="129" t="b">
        <v>0</v>
      </c>
      <c r="Y23" s="110" t="b">
        <v>1</v>
      </c>
      <c r="Z23" s="116" t="s">
        <v>234</v>
      </c>
      <c r="AA23" s="121" t="b">
        <f t="shared" si="2"/>
        <v>1</v>
      </c>
      <c r="AB23" s="121" t="b">
        <f t="shared" si="3"/>
        <v>1</v>
      </c>
      <c r="AC23" s="121" t="b">
        <f t="shared" si="4"/>
        <v>1</v>
      </c>
      <c r="AD23" s="122" t="b">
        <f t="shared" si="5"/>
        <v>1</v>
      </c>
      <c r="AE23" s="108"/>
      <c r="AF23" s="108"/>
      <c r="AG23" s="108"/>
      <c r="AH23" s="108"/>
      <c r="AI23" s="108"/>
      <c r="AJ23" s="108"/>
      <c r="AK23" s="108"/>
      <c r="AL23" s="108"/>
      <c r="AM23" s="108"/>
      <c r="AN23" s="108"/>
      <c r="AO23" s="108"/>
      <c r="AP23" s="108"/>
      <c r="AQ23" s="108"/>
      <c r="AR23" s="108"/>
      <c r="AS23" s="108"/>
      <c r="AT23" s="108"/>
      <c r="AU23" s="108"/>
      <c r="AV23" s="108"/>
    </row>
    <row r="24" ht="18.0" customHeight="1">
      <c r="A24" s="95" t="s">
        <v>116</v>
      </c>
      <c r="B24" s="96" t="s">
        <v>235</v>
      </c>
      <c r="C24" s="97" t="s">
        <v>236</v>
      </c>
      <c r="D24" s="96" t="s">
        <v>124</v>
      </c>
      <c r="E24" s="98" t="s">
        <v>120</v>
      </c>
      <c r="F24" s="99" t="s">
        <v>121</v>
      </c>
      <c r="G24" s="100" t="s">
        <v>134</v>
      </c>
      <c r="H24" s="101" t="s">
        <v>237</v>
      </c>
      <c r="I24" s="101" t="s">
        <v>124</v>
      </c>
      <c r="J24" s="96" t="s">
        <v>124</v>
      </c>
      <c r="K24" s="96" t="s">
        <v>238</v>
      </c>
      <c r="L24" s="96" t="s">
        <v>239</v>
      </c>
      <c r="M24" s="96" t="s">
        <v>124</v>
      </c>
      <c r="N24" s="104"/>
      <c r="O24" s="104"/>
      <c r="P24" s="104"/>
      <c r="Q24" s="104"/>
      <c r="R24" s="105" t="b">
        <f t="shared" si="1"/>
        <v>0</v>
      </c>
      <c r="S24" s="104" t="s">
        <v>128</v>
      </c>
      <c r="T24" s="104" t="s">
        <v>129</v>
      </c>
      <c r="U24" s="136" t="s">
        <v>240</v>
      </c>
      <c r="V24" s="136" t="s">
        <v>241</v>
      </c>
      <c r="W24" s="96" t="b">
        <v>1</v>
      </c>
      <c r="X24" s="96" t="b">
        <v>1</v>
      </c>
      <c r="Y24" s="124" t="b">
        <v>0</v>
      </c>
      <c r="Z24" s="101" t="s">
        <v>242</v>
      </c>
      <c r="AA24" s="106" t="b">
        <f t="shared" si="2"/>
        <v>1</v>
      </c>
      <c r="AB24" s="106" t="b">
        <f t="shared" si="3"/>
        <v>1</v>
      </c>
      <c r="AC24" s="106" t="b">
        <f t="shared" si="4"/>
        <v>1</v>
      </c>
      <c r="AD24" s="107" t="b">
        <f t="shared" si="5"/>
        <v>1</v>
      </c>
      <c r="AE24" s="108"/>
      <c r="AF24" s="108"/>
      <c r="AG24" s="108"/>
      <c r="AH24" s="108"/>
      <c r="AI24" s="108"/>
      <c r="AJ24" s="108"/>
      <c r="AK24" s="108"/>
      <c r="AL24" s="108"/>
      <c r="AM24" s="108"/>
      <c r="AN24" s="108"/>
      <c r="AO24" s="108"/>
      <c r="AP24" s="108"/>
      <c r="AQ24" s="108"/>
      <c r="AR24" s="108"/>
      <c r="AS24" s="108"/>
      <c r="AT24" s="108"/>
      <c r="AU24" s="108"/>
      <c r="AV24" s="108"/>
    </row>
    <row r="25" ht="18.0" customHeight="1">
      <c r="A25" s="109" t="s">
        <v>116</v>
      </c>
      <c r="B25" s="143" t="s">
        <v>243</v>
      </c>
      <c r="C25" s="144" t="s">
        <v>244</v>
      </c>
      <c r="D25" s="143" t="s">
        <v>124</v>
      </c>
      <c r="E25" s="145" t="s">
        <v>120</v>
      </c>
      <c r="F25" s="146" t="s">
        <v>121</v>
      </c>
      <c r="G25" s="147" t="s">
        <v>16</v>
      </c>
      <c r="H25" s="148" t="s">
        <v>245</v>
      </c>
      <c r="I25" s="148" t="s">
        <v>124</v>
      </c>
      <c r="J25" s="149" t="s">
        <v>124</v>
      </c>
      <c r="K25" s="143" t="s">
        <v>246</v>
      </c>
      <c r="L25" s="143" t="s">
        <v>247</v>
      </c>
      <c r="M25" s="143" t="s">
        <v>124</v>
      </c>
      <c r="N25" s="150"/>
      <c r="O25" s="151" t="s">
        <v>248</v>
      </c>
      <c r="Q25" s="152" t="s">
        <v>249</v>
      </c>
      <c r="R25" s="153" t="b">
        <f t="shared" si="1"/>
        <v>1</v>
      </c>
      <c r="S25" s="150" t="s">
        <v>128</v>
      </c>
      <c r="T25" s="150" t="s">
        <v>129</v>
      </c>
      <c r="U25" s="154" t="s">
        <v>250</v>
      </c>
      <c r="V25" s="154" t="s">
        <v>251</v>
      </c>
      <c r="W25" s="143" t="b">
        <v>1</v>
      </c>
      <c r="X25" s="155" t="b">
        <v>1</v>
      </c>
      <c r="Y25" s="155" t="b">
        <v>1</v>
      </c>
      <c r="Z25" s="156" t="s">
        <v>252</v>
      </c>
      <c r="AA25" s="157" t="b">
        <f t="shared" si="2"/>
        <v>1</v>
      </c>
      <c r="AB25" s="157" t="b">
        <f t="shared" si="3"/>
        <v>1</v>
      </c>
      <c r="AC25" s="157" t="b">
        <f t="shared" si="4"/>
        <v>0</v>
      </c>
      <c r="AD25" s="158" t="b">
        <f t="shared" si="5"/>
        <v>1</v>
      </c>
      <c r="AE25" s="108"/>
      <c r="AF25" s="108"/>
      <c r="AG25" s="108"/>
      <c r="AH25" s="108"/>
      <c r="AI25" s="108"/>
      <c r="AJ25" s="108"/>
      <c r="AK25" s="108"/>
      <c r="AL25" s="108"/>
      <c r="AM25" s="108"/>
      <c r="AN25" s="108"/>
      <c r="AO25" s="108"/>
      <c r="AP25" s="108"/>
      <c r="AQ25" s="108"/>
      <c r="AR25" s="108"/>
      <c r="AS25" s="108"/>
      <c r="AT25" s="108"/>
      <c r="AU25" s="108"/>
      <c r="AV25" s="108"/>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dataValidations>
    <dataValidation type="list" allowBlank="1" sqref="E2:E25">
      <formula1>"Quantitative,Conceptual"</formula1>
    </dataValidation>
    <dataValidation type="list" allowBlank="1" sqref="F2:F25">
      <formula1>"Found,Not Found,N/A"</formula1>
    </dataValidation>
    <dataValidation type="list" allowBlank="1" sqref="G2:G25">
      <formula1>"N/A,Not started,In progress,Complete,Data issues"</formula1>
    </dataValidation>
  </dataValidations>
  <hyperlinks>
    <hyperlink r:id="rId1" ref="C2"/>
    <hyperlink r:id="rId2" ref="U2"/>
    <hyperlink r:id="rId3" ref="V2"/>
    <hyperlink r:id="rId4" ref="C3"/>
    <hyperlink r:id="rId5" ref="U3"/>
    <hyperlink r:id="rId6" ref="V3"/>
    <hyperlink r:id="rId7" ref="C4"/>
    <hyperlink r:id="rId8" ref="U4"/>
    <hyperlink r:id="rId9" ref="V4"/>
    <hyperlink r:id="rId10" ref="C5"/>
    <hyperlink r:id="rId11" ref="V5"/>
    <hyperlink r:id="rId12" ref="C6"/>
    <hyperlink r:id="rId13" ref="V6"/>
    <hyperlink r:id="rId14" ref="C7"/>
    <hyperlink r:id="rId15" ref="V7"/>
    <hyperlink r:id="rId16" ref="C8"/>
    <hyperlink r:id="rId17" ref="U8"/>
    <hyperlink r:id="rId18" ref="V8"/>
    <hyperlink r:id="rId19" ref="C9"/>
    <hyperlink r:id="rId20" ref="U9"/>
    <hyperlink r:id="rId21" ref="V9"/>
    <hyperlink r:id="rId22" ref="C10"/>
    <hyperlink r:id="rId23" ref="V10"/>
    <hyperlink r:id="rId24" ref="C11"/>
    <hyperlink r:id="rId25" ref="V11"/>
    <hyperlink r:id="rId26" ref="C12"/>
    <hyperlink r:id="rId27" ref="V12"/>
    <hyperlink r:id="rId28" ref="C13"/>
    <hyperlink r:id="rId29" ref="U13"/>
    <hyperlink r:id="rId30" ref="V13"/>
    <hyperlink r:id="rId31" ref="C14"/>
    <hyperlink r:id="rId32" ref="U14"/>
    <hyperlink r:id="rId33" ref="V14"/>
    <hyperlink r:id="rId34" ref="C15"/>
    <hyperlink r:id="rId35" ref="U15"/>
    <hyperlink r:id="rId36" ref="V15"/>
    <hyperlink r:id="rId37" ref="C16"/>
    <hyperlink r:id="rId38" ref="U16"/>
    <hyperlink r:id="rId39" ref="V16"/>
    <hyperlink r:id="rId40" ref="C17"/>
    <hyperlink r:id="rId41" ref="V17"/>
    <hyperlink r:id="rId42" ref="C18"/>
    <hyperlink r:id="rId43" ref="V18"/>
    <hyperlink r:id="rId44" ref="C19"/>
    <hyperlink r:id="rId45" ref="V19"/>
    <hyperlink r:id="rId46" ref="C20"/>
    <hyperlink r:id="rId47" ref="V20"/>
    <hyperlink r:id="rId48" ref="C21"/>
    <hyperlink r:id="rId49" ref="U21"/>
    <hyperlink r:id="rId50" ref="V21"/>
    <hyperlink r:id="rId51" ref="C22"/>
    <hyperlink r:id="rId52" ref="U22"/>
    <hyperlink r:id="rId53" ref="V22"/>
    <hyperlink r:id="rId54" ref="C23"/>
    <hyperlink r:id="rId55" ref="U23"/>
    <hyperlink r:id="rId56" ref="V23"/>
    <hyperlink r:id="rId57" ref="C24"/>
    <hyperlink r:id="rId58" ref="U24"/>
    <hyperlink r:id="rId59" ref="V24"/>
    <hyperlink r:id="rId60" ref="C25"/>
    <hyperlink r:id="rId61" ref="U25"/>
    <hyperlink r:id="rId62" ref="V25"/>
  </hyperlinks>
  <printOptions/>
  <pageMargins bottom="0.75" footer="0.0" header="0.0" left="0.7" right="0.7" top="0.75"/>
  <pageSetup orientation="portrait"/>
  <drawing r:id="rId63"/>
  <tableParts count="1">
    <tablePart r:id="rId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57"/>
    <col customWidth="1" min="2" max="2" width="11.14"/>
    <col customWidth="1" min="3" max="4" width="16.14"/>
    <col customWidth="1" min="5" max="5" width="15.71"/>
    <col customWidth="1" min="6" max="6" width="19.71"/>
    <col customWidth="1" min="7" max="7" width="20.71"/>
    <col customWidth="1" min="8" max="9" width="29.14"/>
    <col customWidth="1" min="10" max="10" width="23.14"/>
    <col customWidth="1" min="11" max="11" width="22.29"/>
    <col customWidth="1" min="12" max="12" width="16.0"/>
    <col customWidth="1" min="13" max="13" width="22.29"/>
    <col customWidth="1" min="14" max="14" width="15.71"/>
    <col customWidth="1" min="15" max="16" width="12.86"/>
    <col customWidth="1" min="17" max="19" width="13.14"/>
    <col customWidth="1" min="20" max="20" width="16.14"/>
    <col customWidth="1" min="21" max="21" width="30.71"/>
    <col customWidth="1" min="22" max="22" width="47.86"/>
    <col customWidth="1" min="23" max="23" width="20.0"/>
    <col customWidth="1" min="24" max="24" width="18.0"/>
    <col customWidth="1" min="25" max="25" width="22.86"/>
    <col customWidth="1" min="26" max="26" width="26.29"/>
    <col customWidth="1" min="27" max="27" width="12.57"/>
    <col customWidth="1" min="28" max="28" width="21.57"/>
    <col customWidth="1" min="29" max="29" width="39.0"/>
    <col customWidth="1" min="30" max="30" width="27.71"/>
    <col customWidth="1" min="31" max="48" width="8.71"/>
  </cols>
  <sheetData>
    <row r="1">
      <c r="A1" s="159" t="s">
        <v>81</v>
      </c>
      <c r="B1" s="160" t="s">
        <v>82</v>
      </c>
      <c r="C1" s="160" t="s">
        <v>253</v>
      </c>
      <c r="D1" s="160" t="s">
        <v>84</v>
      </c>
      <c r="E1" s="161" t="s">
        <v>85</v>
      </c>
      <c r="F1" s="160" t="s">
        <v>86</v>
      </c>
      <c r="G1" s="161" t="s">
        <v>87</v>
      </c>
      <c r="H1" s="161" t="s">
        <v>88</v>
      </c>
      <c r="I1" s="161" t="s">
        <v>89</v>
      </c>
      <c r="J1" s="161" t="s">
        <v>90</v>
      </c>
      <c r="K1" s="160" t="s">
        <v>91</v>
      </c>
      <c r="L1" s="160" t="s">
        <v>254</v>
      </c>
      <c r="M1" s="160" t="s">
        <v>255</v>
      </c>
      <c r="N1" s="162" t="s">
        <v>94</v>
      </c>
      <c r="O1" s="161" t="s">
        <v>16</v>
      </c>
      <c r="P1" s="160" t="s">
        <v>20</v>
      </c>
      <c r="Q1" s="161" t="s">
        <v>95</v>
      </c>
      <c r="R1" s="161" t="s">
        <v>96</v>
      </c>
      <c r="S1" s="160" t="s">
        <v>97</v>
      </c>
      <c r="T1" s="160" t="s">
        <v>98</v>
      </c>
      <c r="U1" s="160" t="s">
        <v>99</v>
      </c>
      <c r="V1" s="160" t="s">
        <v>100</v>
      </c>
      <c r="W1" s="160" t="s">
        <v>101</v>
      </c>
      <c r="X1" s="160" t="s">
        <v>102</v>
      </c>
      <c r="Y1" s="160" t="s">
        <v>103</v>
      </c>
      <c r="Z1" s="163" t="s">
        <v>104</v>
      </c>
      <c r="AA1" s="89" t="s">
        <v>105</v>
      </c>
      <c r="AB1" s="90" t="s">
        <v>106</v>
      </c>
      <c r="AC1" s="89" t="s">
        <v>107</v>
      </c>
      <c r="AD1" s="92" t="s">
        <v>108</v>
      </c>
      <c r="AE1" s="93" t="s">
        <v>109</v>
      </c>
      <c r="AF1" s="93" t="s">
        <v>110</v>
      </c>
      <c r="AG1" s="93" t="s">
        <v>111</v>
      </c>
      <c r="AH1" s="93" t="s">
        <v>112</v>
      </c>
      <c r="AI1" s="93" t="s">
        <v>113</v>
      </c>
      <c r="AJ1" s="93" t="s">
        <v>114</v>
      </c>
      <c r="AK1" s="93" t="s">
        <v>115</v>
      </c>
      <c r="AL1" s="94"/>
      <c r="AM1" s="94" t="s">
        <v>256</v>
      </c>
      <c r="AN1" s="94"/>
      <c r="AO1" s="94"/>
      <c r="AP1" s="94"/>
      <c r="AQ1" s="94"/>
      <c r="AR1" s="94"/>
      <c r="AS1" s="94"/>
      <c r="AT1" s="94"/>
      <c r="AU1" s="94"/>
      <c r="AV1" s="94"/>
    </row>
    <row r="2" ht="15.75" customHeight="1">
      <c r="A2" s="95" t="s">
        <v>116</v>
      </c>
      <c r="B2" s="101" t="s">
        <v>257</v>
      </c>
      <c r="C2" s="164" t="s">
        <v>258</v>
      </c>
      <c r="D2" s="101" t="s">
        <v>119</v>
      </c>
      <c r="E2" s="165" t="s">
        <v>120</v>
      </c>
      <c r="F2" s="99" t="s">
        <v>121</v>
      </c>
      <c r="G2" s="100" t="s">
        <v>134</v>
      </c>
      <c r="H2" s="101" t="s">
        <v>124</v>
      </c>
      <c r="I2" s="101" t="s">
        <v>259</v>
      </c>
      <c r="J2" s="101" t="s">
        <v>124</v>
      </c>
      <c r="K2" s="101" t="s">
        <v>125</v>
      </c>
      <c r="L2" s="101" t="s">
        <v>260</v>
      </c>
      <c r="M2" s="101" t="s">
        <v>124</v>
      </c>
      <c r="N2" s="139"/>
      <c r="O2" s="166"/>
      <c r="P2" s="139"/>
      <c r="Q2" s="96"/>
      <c r="R2" s="104" t="b">
        <f t="shared" ref="R2:R33" si="1">IF(AND(N2="",O2="",P2="",OR(F2="N/A",F2="Found")),FALSE,TRUE)</f>
        <v>0</v>
      </c>
      <c r="S2" s="104" t="s">
        <v>128</v>
      </c>
      <c r="T2" s="104" t="s">
        <v>129</v>
      </c>
      <c r="U2" s="164" t="s">
        <v>261</v>
      </c>
      <c r="V2" s="164" t="s">
        <v>262</v>
      </c>
      <c r="W2" s="101" t="b">
        <v>0</v>
      </c>
      <c r="X2" s="96" t="b">
        <v>1</v>
      </c>
      <c r="Y2" s="101" t="b">
        <v>1</v>
      </c>
      <c r="Z2" s="101" t="s">
        <v>263</v>
      </c>
      <c r="AA2" s="167" t="b">
        <f t="shared" ref="AA2:AA67" si="2">IF(W2=FALSE,TRUE,FALSE)</f>
        <v>1</v>
      </c>
      <c r="AB2" s="106" t="b">
        <f t="shared" ref="AB2:AB67" si="3">AND(AA2=TRUE,E2="Quantitative")</f>
        <v>1</v>
      </c>
      <c r="AC2" s="167" t="b">
        <f t="shared" ref="AC2:AC67" si="4">AND(AB2=TRUE,F2="Found",R2=FALSE)</f>
        <v>1</v>
      </c>
      <c r="AD2" s="107" t="b">
        <f t="shared" ref="AD2:AD67" si="5">AND(AB2=TRUE,F2="Found")</f>
        <v>1</v>
      </c>
    </row>
    <row r="3" ht="15.75" customHeight="1">
      <c r="A3" s="95" t="s">
        <v>116</v>
      </c>
      <c r="B3" s="168" t="s">
        <v>257</v>
      </c>
      <c r="C3" s="169" t="s">
        <v>258</v>
      </c>
      <c r="D3" s="170" t="s">
        <v>133</v>
      </c>
      <c r="E3" s="165" t="s">
        <v>120</v>
      </c>
      <c r="F3" s="165" t="s">
        <v>121</v>
      </c>
      <c r="G3" s="100" t="s">
        <v>16</v>
      </c>
      <c r="H3" s="101" t="s">
        <v>124</v>
      </c>
      <c r="I3" s="101" t="s">
        <v>264</v>
      </c>
      <c r="J3" s="101" t="s">
        <v>124</v>
      </c>
      <c r="K3" s="171" t="s">
        <v>125</v>
      </c>
      <c r="L3" s="172" t="s">
        <v>260</v>
      </c>
      <c r="M3" s="172" t="s">
        <v>124</v>
      </c>
      <c r="N3" s="173"/>
      <c r="O3" s="174" t="s">
        <v>265</v>
      </c>
      <c r="P3" s="170"/>
      <c r="Q3" s="175"/>
      <c r="R3" s="104" t="b">
        <f t="shared" si="1"/>
        <v>1</v>
      </c>
      <c r="S3" s="175" t="s">
        <v>128</v>
      </c>
      <c r="T3" s="104" t="s">
        <v>129</v>
      </c>
      <c r="U3" s="164" t="s">
        <v>261</v>
      </c>
      <c r="V3" s="164" t="s">
        <v>262</v>
      </c>
      <c r="W3" s="101" t="b">
        <v>0</v>
      </c>
      <c r="X3" s="96" t="b">
        <v>1</v>
      </c>
      <c r="Y3" s="176" t="b">
        <v>1</v>
      </c>
      <c r="Z3" s="116" t="s">
        <v>263</v>
      </c>
      <c r="AA3" s="177" t="b">
        <f t="shared" si="2"/>
        <v>1</v>
      </c>
      <c r="AB3" s="121" t="b">
        <f t="shared" si="3"/>
        <v>1</v>
      </c>
      <c r="AC3" s="177" t="b">
        <f t="shared" si="4"/>
        <v>0</v>
      </c>
      <c r="AD3" s="122" t="b">
        <f t="shared" si="5"/>
        <v>1</v>
      </c>
    </row>
    <row r="4" ht="15.75" customHeight="1">
      <c r="A4" s="95" t="s">
        <v>116</v>
      </c>
      <c r="B4" s="101" t="s">
        <v>266</v>
      </c>
      <c r="C4" s="164" t="s">
        <v>267</v>
      </c>
      <c r="D4" s="101" t="s">
        <v>124</v>
      </c>
      <c r="E4" s="165" t="s">
        <v>268</v>
      </c>
      <c r="F4" s="99" t="s">
        <v>269</v>
      </c>
      <c r="G4" s="100" t="s">
        <v>269</v>
      </c>
      <c r="H4" s="101" t="s">
        <v>124</v>
      </c>
      <c r="I4" s="101" t="s">
        <v>124</v>
      </c>
      <c r="J4" s="101" t="s">
        <v>124</v>
      </c>
      <c r="K4" s="101" t="s">
        <v>269</v>
      </c>
      <c r="L4" s="101" t="s">
        <v>269</v>
      </c>
      <c r="M4" s="101" t="s">
        <v>269</v>
      </c>
      <c r="N4" s="101"/>
      <c r="O4" s="133"/>
      <c r="P4" s="101"/>
      <c r="Q4" s="101"/>
      <c r="R4" s="104" t="b">
        <f t="shared" si="1"/>
        <v>0</v>
      </c>
      <c r="S4" s="101" t="s">
        <v>269</v>
      </c>
      <c r="T4" s="101" t="s">
        <v>269</v>
      </c>
      <c r="U4" s="101" t="s">
        <v>269</v>
      </c>
      <c r="V4" s="101" t="s">
        <v>269</v>
      </c>
      <c r="W4" s="101" t="b">
        <v>0</v>
      </c>
      <c r="X4" s="96" t="b">
        <v>1</v>
      </c>
      <c r="Y4" s="178" t="b">
        <v>1</v>
      </c>
      <c r="Z4" s="101" t="s">
        <v>270</v>
      </c>
      <c r="AA4" s="167" t="b">
        <f t="shared" si="2"/>
        <v>1</v>
      </c>
      <c r="AB4" s="106" t="b">
        <f t="shared" si="3"/>
        <v>0</v>
      </c>
      <c r="AC4" s="167" t="b">
        <f t="shared" si="4"/>
        <v>0</v>
      </c>
      <c r="AD4" s="107" t="b">
        <f t="shared" si="5"/>
        <v>0</v>
      </c>
    </row>
    <row r="5" ht="15.75" customHeight="1">
      <c r="A5" s="95" t="s">
        <v>116</v>
      </c>
      <c r="B5" s="168" t="s">
        <v>271</v>
      </c>
      <c r="C5" s="179" t="s">
        <v>272</v>
      </c>
      <c r="D5" s="168" t="s">
        <v>119</v>
      </c>
      <c r="E5" s="165" t="s">
        <v>268</v>
      </c>
      <c r="F5" s="99" t="s">
        <v>269</v>
      </c>
      <c r="G5" s="100" t="s">
        <v>269</v>
      </c>
      <c r="H5" s="101" t="s">
        <v>124</v>
      </c>
      <c r="I5" s="168" t="s">
        <v>273</v>
      </c>
      <c r="J5" s="101" t="s">
        <v>124</v>
      </c>
      <c r="K5" s="101" t="s">
        <v>269</v>
      </c>
      <c r="L5" s="101" t="s">
        <v>269</v>
      </c>
      <c r="M5" s="101" t="s">
        <v>269</v>
      </c>
      <c r="N5" s="101"/>
      <c r="O5" s="133"/>
      <c r="P5" s="101"/>
      <c r="Q5" s="101"/>
      <c r="R5" s="104" t="b">
        <f t="shared" si="1"/>
        <v>0</v>
      </c>
      <c r="S5" s="101" t="s">
        <v>269</v>
      </c>
      <c r="T5" s="101" t="s">
        <v>269</v>
      </c>
      <c r="U5" s="101" t="s">
        <v>269</v>
      </c>
      <c r="V5" s="101" t="s">
        <v>269</v>
      </c>
      <c r="W5" s="101" t="b">
        <v>0</v>
      </c>
      <c r="X5" s="96" t="b">
        <v>1</v>
      </c>
      <c r="Y5" s="176" t="b">
        <v>1</v>
      </c>
      <c r="Z5" s="116" t="s">
        <v>274</v>
      </c>
      <c r="AA5" s="177" t="b">
        <f t="shared" si="2"/>
        <v>1</v>
      </c>
      <c r="AB5" s="121" t="b">
        <f t="shared" si="3"/>
        <v>0</v>
      </c>
      <c r="AC5" s="177" t="b">
        <f t="shared" si="4"/>
        <v>0</v>
      </c>
      <c r="AD5" s="122" t="b">
        <f t="shared" si="5"/>
        <v>0</v>
      </c>
    </row>
    <row r="6" ht="15.75" customHeight="1">
      <c r="A6" s="95" t="s">
        <v>116</v>
      </c>
      <c r="B6" s="101" t="s">
        <v>271</v>
      </c>
      <c r="C6" s="164" t="s">
        <v>272</v>
      </c>
      <c r="D6" s="139" t="s">
        <v>133</v>
      </c>
      <c r="E6" s="165" t="s">
        <v>120</v>
      </c>
      <c r="F6" s="99" t="s">
        <v>275</v>
      </c>
      <c r="G6" s="100" t="s">
        <v>269</v>
      </c>
      <c r="H6" s="101" t="s">
        <v>124</v>
      </c>
      <c r="I6" s="101" t="s">
        <v>276</v>
      </c>
      <c r="J6" s="101" t="s">
        <v>124</v>
      </c>
      <c r="K6" s="139"/>
      <c r="L6" s="139"/>
      <c r="M6" s="139"/>
      <c r="O6" s="166"/>
      <c r="P6" s="139"/>
      <c r="Q6" s="101"/>
      <c r="R6" s="104" t="b">
        <f t="shared" si="1"/>
        <v>1</v>
      </c>
      <c r="S6" s="104"/>
      <c r="T6" s="104"/>
      <c r="U6" s="180"/>
      <c r="V6" s="180"/>
      <c r="W6" s="101" t="b">
        <v>0</v>
      </c>
      <c r="X6" s="96" t="b">
        <v>1</v>
      </c>
      <c r="Y6" s="178" t="b">
        <v>1</v>
      </c>
      <c r="Z6" s="101" t="s">
        <v>274</v>
      </c>
      <c r="AA6" s="167" t="b">
        <f t="shared" si="2"/>
        <v>1</v>
      </c>
      <c r="AB6" s="106" t="b">
        <f t="shared" si="3"/>
        <v>1</v>
      </c>
      <c r="AC6" s="167" t="b">
        <f t="shared" si="4"/>
        <v>0</v>
      </c>
      <c r="AD6" s="107" t="b">
        <f t="shared" si="5"/>
        <v>0</v>
      </c>
    </row>
    <row r="7" ht="15.75" customHeight="1">
      <c r="A7" s="95" t="s">
        <v>116</v>
      </c>
      <c r="B7" s="168" t="s">
        <v>271</v>
      </c>
      <c r="C7" s="179" t="s">
        <v>272</v>
      </c>
      <c r="D7" s="168" t="s">
        <v>151</v>
      </c>
      <c r="E7" s="165" t="s">
        <v>120</v>
      </c>
      <c r="F7" s="114" t="s">
        <v>275</v>
      </c>
      <c r="G7" s="100" t="s">
        <v>269</v>
      </c>
      <c r="H7" s="101" t="s">
        <v>124</v>
      </c>
      <c r="I7" s="168" t="s">
        <v>277</v>
      </c>
      <c r="J7" s="101" t="s">
        <v>124</v>
      </c>
      <c r="K7" s="139"/>
      <c r="L7" s="139"/>
      <c r="M7" s="139"/>
      <c r="O7" s="166"/>
      <c r="P7" s="139"/>
      <c r="Q7" s="101"/>
      <c r="R7" s="104" t="b">
        <f t="shared" si="1"/>
        <v>1</v>
      </c>
      <c r="S7" s="104"/>
      <c r="T7" s="104"/>
      <c r="U7" s="180"/>
      <c r="V7" s="180"/>
      <c r="W7" s="101" t="b">
        <v>0</v>
      </c>
      <c r="X7" s="96" t="b">
        <v>1</v>
      </c>
      <c r="Y7" s="176" t="b">
        <v>1</v>
      </c>
      <c r="Z7" s="116" t="s">
        <v>274</v>
      </c>
      <c r="AA7" s="177" t="b">
        <f t="shared" si="2"/>
        <v>1</v>
      </c>
      <c r="AB7" s="121" t="b">
        <f t="shared" si="3"/>
        <v>1</v>
      </c>
      <c r="AC7" s="177" t="b">
        <f t="shared" si="4"/>
        <v>0</v>
      </c>
      <c r="AD7" s="122" t="b">
        <f t="shared" si="5"/>
        <v>0</v>
      </c>
    </row>
    <row r="8" ht="15.75" customHeight="1">
      <c r="A8" s="95" t="s">
        <v>116</v>
      </c>
      <c r="B8" s="101" t="s">
        <v>278</v>
      </c>
      <c r="C8" s="97" t="s">
        <v>279</v>
      </c>
      <c r="D8" s="96" t="s">
        <v>124</v>
      </c>
      <c r="E8" s="165" t="s">
        <v>120</v>
      </c>
      <c r="F8" s="99" t="s">
        <v>275</v>
      </c>
      <c r="G8" s="100" t="s">
        <v>269</v>
      </c>
      <c r="H8" s="101" t="s">
        <v>124</v>
      </c>
      <c r="I8" s="96" t="s">
        <v>124</v>
      </c>
      <c r="J8" s="101" t="s">
        <v>124</v>
      </c>
      <c r="K8" s="139"/>
      <c r="L8" s="139"/>
      <c r="M8" s="139"/>
      <c r="O8" s="166"/>
      <c r="P8" s="139"/>
      <c r="Q8" s="101" t="s">
        <v>280</v>
      </c>
      <c r="R8" s="104" t="b">
        <f t="shared" si="1"/>
        <v>1</v>
      </c>
      <c r="S8" s="104"/>
      <c r="T8" s="104"/>
      <c r="U8" s="180"/>
      <c r="V8" s="180"/>
      <c r="W8" s="101" t="b">
        <v>0</v>
      </c>
      <c r="X8" s="96" t="b">
        <v>1</v>
      </c>
      <c r="Y8" s="101" t="b">
        <v>0</v>
      </c>
      <c r="Z8" s="101" t="s">
        <v>124</v>
      </c>
      <c r="AA8" s="167" t="b">
        <f t="shared" si="2"/>
        <v>1</v>
      </c>
      <c r="AB8" s="106" t="b">
        <f t="shared" si="3"/>
        <v>1</v>
      </c>
      <c r="AC8" s="167" t="b">
        <f t="shared" si="4"/>
        <v>0</v>
      </c>
      <c r="AD8" s="107" t="b">
        <f t="shared" si="5"/>
        <v>0</v>
      </c>
    </row>
    <row r="9" ht="15.75" customHeight="1">
      <c r="A9" s="95" t="s">
        <v>116</v>
      </c>
      <c r="B9" s="168" t="s">
        <v>281</v>
      </c>
      <c r="C9" s="179" t="s">
        <v>282</v>
      </c>
      <c r="D9" s="96" t="s">
        <v>124</v>
      </c>
      <c r="E9" s="165" t="s">
        <v>120</v>
      </c>
      <c r="F9" s="114" t="s">
        <v>275</v>
      </c>
      <c r="G9" s="100" t="s">
        <v>269</v>
      </c>
      <c r="H9" s="101" t="s">
        <v>124</v>
      </c>
      <c r="I9" s="96" t="s">
        <v>124</v>
      </c>
      <c r="J9" s="101" t="s">
        <v>124</v>
      </c>
      <c r="K9" s="170"/>
      <c r="L9" s="170"/>
      <c r="M9" s="170"/>
      <c r="O9" s="181"/>
      <c r="P9" s="170"/>
      <c r="Q9" s="101"/>
      <c r="R9" s="104" t="b">
        <f t="shared" si="1"/>
        <v>1</v>
      </c>
      <c r="S9" s="175"/>
      <c r="T9" s="175"/>
      <c r="U9" s="170"/>
      <c r="V9" s="170"/>
      <c r="W9" s="101" t="b">
        <v>0</v>
      </c>
      <c r="X9" s="96" t="b">
        <v>1</v>
      </c>
      <c r="Y9" s="176" t="b">
        <v>1</v>
      </c>
      <c r="Z9" s="116" t="s">
        <v>283</v>
      </c>
      <c r="AA9" s="177" t="b">
        <f t="shared" si="2"/>
        <v>1</v>
      </c>
      <c r="AB9" s="121" t="b">
        <f t="shared" si="3"/>
        <v>1</v>
      </c>
      <c r="AC9" s="177" t="b">
        <f t="shared" si="4"/>
        <v>0</v>
      </c>
      <c r="AD9" s="122" t="b">
        <f t="shared" si="5"/>
        <v>0</v>
      </c>
    </row>
    <row r="10" ht="15.75" customHeight="1">
      <c r="A10" s="95" t="s">
        <v>116</v>
      </c>
      <c r="B10" s="101" t="s">
        <v>284</v>
      </c>
      <c r="C10" s="164" t="s">
        <v>285</v>
      </c>
      <c r="D10" s="96" t="s">
        <v>124</v>
      </c>
      <c r="E10" s="165" t="s">
        <v>268</v>
      </c>
      <c r="F10" s="99" t="s">
        <v>269</v>
      </c>
      <c r="G10" s="100" t="s">
        <v>269</v>
      </c>
      <c r="H10" s="101" t="s">
        <v>124</v>
      </c>
      <c r="I10" s="96" t="s">
        <v>124</v>
      </c>
      <c r="J10" s="101" t="s">
        <v>124</v>
      </c>
      <c r="K10" s="101" t="s">
        <v>269</v>
      </c>
      <c r="L10" s="101" t="s">
        <v>269</v>
      </c>
      <c r="M10" s="101" t="s">
        <v>269</v>
      </c>
      <c r="N10" s="101"/>
      <c r="O10" s="133"/>
      <c r="P10" s="101"/>
      <c r="Q10" s="101"/>
      <c r="R10" s="104" t="b">
        <f t="shared" si="1"/>
        <v>0</v>
      </c>
      <c r="S10" s="101" t="s">
        <v>269</v>
      </c>
      <c r="T10" s="101" t="s">
        <v>269</v>
      </c>
      <c r="U10" s="101" t="s">
        <v>269</v>
      </c>
      <c r="V10" s="101" t="s">
        <v>269</v>
      </c>
      <c r="W10" s="101" t="b">
        <v>0</v>
      </c>
      <c r="X10" s="96" t="b">
        <v>1</v>
      </c>
      <c r="Y10" s="178" t="b">
        <v>1</v>
      </c>
      <c r="Z10" s="101" t="s">
        <v>286</v>
      </c>
      <c r="AA10" s="167" t="b">
        <f t="shared" si="2"/>
        <v>1</v>
      </c>
      <c r="AB10" s="106" t="b">
        <f t="shared" si="3"/>
        <v>0</v>
      </c>
      <c r="AC10" s="167" t="b">
        <f t="shared" si="4"/>
        <v>0</v>
      </c>
      <c r="AD10" s="107" t="b">
        <f t="shared" si="5"/>
        <v>0</v>
      </c>
    </row>
    <row r="11" ht="15.75" customHeight="1">
      <c r="A11" s="95" t="s">
        <v>116</v>
      </c>
      <c r="B11" s="168" t="s">
        <v>287</v>
      </c>
      <c r="C11" s="179" t="s">
        <v>288</v>
      </c>
      <c r="D11" s="96" t="s">
        <v>124</v>
      </c>
      <c r="E11" s="165" t="s">
        <v>120</v>
      </c>
      <c r="F11" s="165" t="s">
        <v>121</v>
      </c>
      <c r="G11" s="100" t="s">
        <v>16</v>
      </c>
      <c r="H11" s="101" t="s">
        <v>124</v>
      </c>
      <c r="I11" s="96" t="s">
        <v>124</v>
      </c>
      <c r="J11" s="101" t="s">
        <v>124</v>
      </c>
      <c r="K11" s="168" t="s">
        <v>289</v>
      </c>
      <c r="L11" s="168" t="s">
        <v>290</v>
      </c>
      <c r="M11" s="168" t="s">
        <v>124</v>
      </c>
      <c r="N11" s="170"/>
      <c r="O11" s="182" t="s">
        <v>291</v>
      </c>
      <c r="P11" s="183" t="s">
        <v>292</v>
      </c>
      <c r="Q11" s="184"/>
      <c r="R11" s="104" t="b">
        <f t="shared" si="1"/>
        <v>1</v>
      </c>
      <c r="S11" s="175" t="s">
        <v>128</v>
      </c>
      <c r="T11" s="104" t="s">
        <v>129</v>
      </c>
      <c r="U11" s="179" t="s">
        <v>293</v>
      </c>
      <c r="V11" s="179" t="s">
        <v>294</v>
      </c>
      <c r="W11" s="101" t="b">
        <v>0</v>
      </c>
      <c r="X11" s="96" t="b">
        <v>1</v>
      </c>
      <c r="Y11" s="185" t="b">
        <v>0</v>
      </c>
      <c r="Z11" s="116" t="s">
        <v>124</v>
      </c>
      <c r="AA11" s="177" t="b">
        <f t="shared" si="2"/>
        <v>1</v>
      </c>
      <c r="AB11" s="121" t="b">
        <f t="shared" si="3"/>
        <v>1</v>
      </c>
      <c r="AC11" s="177" t="b">
        <f t="shared" si="4"/>
        <v>0</v>
      </c>
      <c r="AD11" s="122" t="b">
        <f t="shared" si="5"/>
        <v>1</v>
      </c>
    </row>
    <row r="12" ht="14.25" customHeight="1">
      <c r="A12" s="95" t="s">
        <v>116</v>
      </c>
      <c r="B12" s="168" t="s">
        <v>295</v>
      </c>
      <c r="C12" s="179" t="s">
        <v>296</v>
      </c>
      <c r="D12" s="96" t="s">
        <v>119</v>
      </c>
      <c r="E12" s="165" t="s">
        <v>120</v>
      </c>
      <c r="F12" s="99" t="s">
        <v>121</v>
      </c>
      <c r="G12" s="100" t="s">
        <v>16</v>
      </c>
      <c r="H12" s="101" t="s">
        <v>124</v>
      </c>
      <c r="I12" s="96" t="s">
        <v>123</v>
      </c>
      <c r="J12" s="101" t="s">
        <v>124</v>
      </c>
      <c r="K12" s="96" t="s">
        <v>125</v>
      </c>
      <c r="L12" s="102" t="s">
        <v>297</v>
      </c>
      <c r="M12" s="96" t="s">
        <v>124</v>
      </c>
      <c r="N12" s="104"/>
      <c r="O12" s="186" t="s">
        <v>298</v>
      </c>
      <c r="Q12" s="104"/>
      <c r="R12" s="104" t="b">
        <f t="shared" si="1"/>
        <v>1</v>
      </c>
      <c r="S12" s="104" t="s">
        <v>128</v>
      </c>
      <c r="T12" s="104" t="s">
        <v>129</v>
      </c>
      <c r="U12" s="97" t="s">
        <v>299</v>
      </c>
      <c r="V12" s="97" t="s">
        <v>300</v>
      </c>
      <c r="W12" s="96" t="b">
        <v>1</v>
      </c>
      <c r="X12" s="96" t="b">
        <v>1</v>
      </c>
      <c r="Y12" s="96" t="b">
        <v>1</v>
      </c>
      <c r="Z12" s="101" t="s">
        <v>117</v>
      </c>
      <c r="AA12" s="167" t="b">
        <f t="shared" si="2"/>
        <v>0</v>
      </c>
      <c r="AB12" s="106" t="b">
        <f t="shared" si="3"/>
        <v>0</v>
      </c>
      <c r="AC12" s="167" t="b">
        <f t="shared" si="4"/>
        <v>0</v>
      </c>
      <c r="AD12" s="107" t="b">
        <f t="shared" si="5"/>
        <v>0</v>
      </c>
    </row>
    <row r="13" ht="14.25" customHeight="1">
      <c r="A13" s="95" t="s">
        <v>116</v>
      </c>
      <c r="B13" s="168" t="s">
        <v>295</v>
      </c>
      <c r="C13" s="179" t="s">
        <v>296</v>
      </c>
      <c r="D13" s="104" t="s">
        <v>133</v>
      </c>
      <c r="E13" s="165" t="s">
        <v>120</v>
      </c>
      <c r="F13" s="165" t="s">
        <v>121</v>
      </c>
      <c r="G13" s="100" t="s">
        <v>134</v>
      </c>
      <c r="H13" s="101" t="s">
        <v>124</v>
      </c>
      <c r="I13" s="96" t="s">
        <v>135</v>
      </c>
      <c r="J13" s="101" t="s">
        <v>124</v>
      </c>
      <c r="K13" s="96" t="s">
        <v>125</v>
      </c>
      <c r="L13" s="102" t="s">
        <v>297</v>
      </c>
      <c r="M13" s="96" t="s">
        <v>124</v>
      </c>
      <c r="N13" s="175"/>
      <c r="O13" s="187"/>
      <c r="Q13" s="119"/>
      <c r="R13" s="104" t="b">
        <f t="shared" si="1"/>
        <v>0</v>
      </c>
      <c r="S13" s="104" t="s">
        <v>128</v>
      </c>
      <c r="T13" s="104" t="s">
        <v>129</v>
      </c>
      <c r="U13" s="97" t="s">
        <v>299</v>
      </c>
      <c r="V13" s="97" t="s">
        <v>300</v>
      </c>
      <c r="W13" s="96" t="b">
        <v>1</v>
      </c>
      <c r="X13" s="96" t="b">
        <v>1</v>
      </c>
      <c r="Y13" s="188" t="b">
        <v>1</v>
      </c>
      <c r="Z13" s="116" t="s">
        <v>117</v>
      </c>
      <c r="AA13" s="177" t="b">
        <f t="shared" si="2"/>
        <v>0</v>
      </c>
      <c r="AB13" s="121" t="b">
        <f t="shared" si="3"/>
        <v>0</v>
      </c>
      <c r="AC13" s="177" t="b">
        <f t="shared" si="4"/>
        <v>0</v>
      </c>
      <c r="AD13" s="122" t="b">
        <f t="shared" si="5"/>
        <v>0</v>
      </c>
    </row>
    <row r="14" ht="14.25" customHeight="1">
      <c r="A14" s="95" t="s">
        <v>116</v>
      </c>
      <c r="B14" s="168" t="s">
        <v>301</v>
      </c>
      <c r="C14" s="179" t="s">
        <v>302</v>
      </c>
      <c r="D14" s="96" t="s">
        <v>119</v>
      </c>
      <c r="E14" s="165" t="s">
        <v>120</v>
      </c>
      <c r="F14" s="165" t="s">
        <v>121</v>
      </c>
      <c r="G14" s="100" t="s">
        <v>134</v>
      </c>
      <c r="H14" s="101" t="s">
        <v>124</v>
      </c>
      <c r="I14" s="168" t="s">
        <v>303</v>
      </c>
      <c r="J14" s="101" t="s">
        <v>124</v>
      </c>
      <c r="K14" s="168" t="s">
        <v>125</v>
      </c>
      <c r="L14" s="168" t="s">
        <v>304</v>
      </c>
      <c r="M14" s="96" t="s">
        <v>124</v>
      </c>
      <c r="N14" s="170"/>
      <c r="O14" s="181"/>
      <c r="P14" s="170"/>
      <c r="Q14" s="104"/>
      <c r="R14" s="104" t="b">
        <f t="shared" si="1"/>
        <v>0</v>
      </c>
      <c r="S14" s="104" t="s">
        <v>128</v>
      </c>
      <c r="T14" s="104" t="s">
        <v>129</v>
      </c>
      <c r="U14" s="179" t="s">
        <v>305</v>
      </c>
      <c r="V14" s="179" t="s">
        <v>306</v>
      </c>
      <c r="W14" s="101" t="b">
        <v>0</v>
      </c>
      <c r="X14" s="96" t="b">
        <v>1</v>
      </c>
      <c r="Y14" s="178" t="b">
        <v>1</v>
      </c>
      <c r="Z14" s="101" t="s">
        <v>307</v>
      </c>
      <c r="AA14" s="167" t="b">
        <f t="shared" si="2"/>
        <v>1</v>
      </c>
      <c r="AB14" s="106" t="b">
        <f t="shared" si="3"/>
        <v>1</v>
      </c>
      <c r="AC14" s="167" t="b">
        <f t="shared" si="4"/>
        <v>1</v>
      </c>
      <c r="AD14" s="107" t="b">
        <f t="shared" si="5"/>
        <v>1</v>
      </c>
    </row>
    <row r="15" ht="14.25" customHeight="1">
      <c r="A15" s="189" t="s">
        <v>116</v>
      </c>
      <c r="B15" s="190" t="s">
        <v>301</v>
      </c>
      <c r="C15" s="191" t="s">
        <v>302</v>
      </c>
      <c r="D15" s="192" t="s">
        <v>133</v>
      </c>
      <c r="E15" s="113" t="s">
        <v>120</v>
      </c>
      <c r="F15" s="113" t="s">
        <v>121</v>
      </c>
      <c r="G15" s="193" t="s">
        <v>16</v>
      </c>
      <c r="H15" s="194" t="s">
        <v>124</v>
      </c>
      <c r="I15" s="190" t="s">
        <v>308</v>
      </c>
      <c r="J15" s="194" t="s">
        <v>124</v>
      </c>
      <c r="K15" s="190" t="s">
        <v>125</v>
      </c>
      <c r="L15" s="190" t="s">
        <v>304</v>
      </c>
      <c r="M15" s="117" t="s">
        <v>124</v>
      </c>
      <c r="N15" s="195"/>
      <c r="O15" s="196" t="s">
        <v>309</v>
      </c>
      <c r="P15" s="195"/>
      <c r="Q15" s="119"/>
      <c r="R15" s="104" t="b">
        <f t="shared" si="1"/>
        <v>1</v>
      </c>
      <c r="S15" s="192" t="s">
        <v>128</v>
      </c>
      <c r="T15" s="192" t="s">
        <v>129</v>
      </c>
      <c r="U15" s="179" t="s">
        <v>305</v>
      </c>
      <c r="V15" s="179" t="s">
        <v>306</v>
      </c>
      <c r="W15" s="194" t="b">
        <v>0</v>
      </c>
      <c r="X15" s="117" t="b">
        <v>1</v>
      </c>
      <c r="Y15" s="197" t="b">
        <v>1</v>
      </c>
      <c r="Z15" s="116" t="s">
        <v>307</v>
      </c>
      <c r="AA15" s="177" t="b">
        <f t="shared" si="2"/>
        <v>1</v>
      </c>
      <c r="AB15" s="121" t="b">
        <f t="shared" si="3"/>
        <v>1</v>
      </c>
      <c r="AC15" s="177" t="b">
        <f t="shared" si="4"/>
        <v>0</v>
      </c>
      <c r="AD15" s="122" t="b">
        <f t="shared" si="5"/>
        <v>1</v>
      </c>
    </row>
    <row r="16" ht="14.25" customHeight="1">
      <c r="A16" s="95" t="s">
        <v>116</v>
      </c>
      <c r="B16" s="101" t="s">
        <v>310</v>
      </c>
      <c r="C16" s="164" t="s">
        <v>311</v>
      </c>
      <c r="D16" s="96" t="s">
        <v>119</v>
      </c>
      <c r="E16" s="99" t="s">
        <v>120</v>
      </c>
      <c r="F16" s="99" t="s">
        <v>275</v>
      </c>
      <c r="G16" s="100" t="s">
        <v>269</v>
      </c>
      <c r="H16" s="101" t="s">
        <v>124</v>
      </c>
      <c r="I16" s="101" t="s">
        <v>312</v>
      </c>
      <c r="J16" s="101" t="s">
        <v>124</v>
      </c>
      <c r="K16" s="139"/>
      <c r="L16" s="139"/>
      <c r="M16" s="139"/>
      <c r="O16" s="166"/>
      <c r="P16" s="139"/>
      <c r="Q16" s="198" t="s">
        <v>313</v>
      </c>
      <c r="R16" s="104" t="b">
        <f t="shared" si="1"/>
        <v>1</v>
      </c>
      <c r="S16" s="104"/>
      <c r="T16" s="104"/>
      <c r="U16" s="139"/>
      <c r="V16" s="139"/>
      <c r="W16" s="96" t="b">
        <v>1</v>
      </c>
      <c r="X16" s="96" t="b">
        <v>1</v>
      </c>
      <c r="Y16" s="124" t="b">
        <v>1</v>
      </c>
      <c r="Z16" s="127" t="s">
        <v>314</v>
      </c>
      <c r="AA16" s="199" t="b">
        <f t="shared" si="2"/>
        <v>0</v>
      </c>
      <c r="AB16" s="106" t="b">
        <f t="shared" si="3"/>
        <v>0</v>
      </c>
      <c r="AC16" s="167" t="b">
        <f t="shared" si="4"/>
        <v>0</v>
      </c>
      <c r="AD16" s="107" t="b">
        <f t="shared" si="5"/>
        <v>0</v>
      </c>
    </row>
    <row r="17" ht="14.25" customHeight="1">
      <c r="A17" s="200" t="s">
        <v>116</v>
      </c>
      <c r="B17" s="116" t="s">
        <v>310</v>
      </c>
      <c r="C17" s="201" t="s">
        <v>311</v>
      </c>
      <c r="D17" s="119" t="s">
        <v>133</v>
      </c>
      <c r="E17" s="114" t="s">
        <v>120</v>
      </c>
      <c r="F17" s="114" t="s">
        <v>121</v>
      </c>
      <c r="G17" s="115" t="s">
        <v>16</v>
      </c>
      <c r="H17" s="116" t="s">
        <v>124</v>
      </c>
      <c r="I17" s="116" t="s">
        <v>315</v>
      </c>
      <c r="J17" s="116" t="s">
        <v>124</v>
      </c>
      <c r="K17" s="116" t="s">
        <v>125</v>
      </c>
      <c r="L17" s="116" t="s">
        <v>316</v>
      </c>
      <c r="M17" s="116" t="s">
        <v>124</v>
      </c>
      <c r="N17" s="112"/>
      <c r="O17" s="202" t="s">
        <v>317</v>
      </c>
      <c r="P17" s="112"/>
      <c r="Q17" s="119"/>
      <c r="R17" s="104" t="b">
        <f t="shared" si="1"/>
        <v>1</v>
      </c>
      <c r="S17" s="119" t="s">
        <v>128</v>
      </c>
      <c r="T17" s="119" t="s">
        <v>129</v>
      </c>
      <c r="U17" s="201" t="s">
        <v>318</v>
      </c>
      <c r="V17" s="201" t="s">
        <v>319</v>
      </c>
      <c r="W17" s="116" t="b">
        <v>0</v>
      </c>
      <c r="X17" s="110" t="b">
        <v>1</v>
      </c>
      <c r="Y17" s="116" t="b">
        <v>0</v>
      </c>
      <c r="Z17" s="116" t="s">
        <v>124</v>
      </c>
      <c r="AA17" s="177" t="b">
        <f t="shared" si="2"/>
        <v>1</v>
      </c>
      <c r="AB17" s="121" t="b">
        <f t="shared" si="3"/>
        <v>1</v>
      </c>
      <c r="AC17" s="177" t="b">
        <f t="shared" si="4"/>
        <v>0</v>
      </c>
      <c r="AD17" s="122" t="b">
        <f t="shared" si="5"/>
        <v>1</v>
      </c>
    </row>
    <row r="18" ht="14.25" customHeight="1">
      <c r="A18" s="95" t="s">
        <v>116</v>
      </c>
      <c r="B18" s="101" t="s">
        <v>320</v>
      </c>
      <c r="C18" s="164" t="s">
        <v>321</v>
      </c>
      <c r="D18" s="96" t="s">
        <v>119</v>
      </c>
      <c r="E18" s="99" t="s">
        <v>120</v>
      </c>
      <c r="F18" s="99" t="s">
        <v>121</v>
      </c>
      <c r="G18" s="100" t="s">
        <v>16</v>
      </c>
      <c r="H18" s="101" t="s">
        <v>124</v>
      </c>
      <c r="I18" s="101" t="s">
        <v>146</v>
      </c>
      <c r="J18" s="101" t="s">
        <v>124</v>
      </c>
      <c r="K18" s="101" t="s">
        <v>322</v>
      </c>
      <c r="L18" s="101" t="s">
        <v>323</v>
      </c>
      <c r="M18" s="101" t="s">
        <v>124</v>
      </c>
      <c r="N18" s="139"/>
      <c r="O18" s="202" t="s">
        <v>324</v>
      </c>
      <c r="P18" s="139"/>
      <c r="Q18" s="104"/>
      <c r="R18" s="104" t="b">
        <f t="shared" si="1"/>
        <v>1</v>
      </c>
      <c r="S18" s="104" t="s">
        <v>128</v>
      </c>
      <c r="T18" s="104" t="s">
        <v>129</v>
      </c>
      <c r="U18" s="164" t="s">
        <v>325</v>
      </c>
      <c r="V18" s="164" t="s">
        <v>326</v>
      </c>
      <c r="W18" s="101" t="b">
        <v>0</v>
      </c>
      <c r="X18" s="96" t="b">
        <v>1</v>
      </c>
      <c r="Y18" s="101" t="b">
        <v>0</v>
      </c>
      <c r="Z18" s="127" t="s">
        <v>327</v>
      </c>
      <c r="AA18" s="199" t="b">
        <f t="shared" si="2"/>
        <v>1</v>
      </c>
      <c r="AB18" s="106" t="b">
        <f t="shared" si="3"/>
        <v>1</v>
      </c>
      <c r="AC18" s="167" t="b">
        <f t="shared" si="4"/>
        <v>0</v>
      </c>
      <c r="AD18" s="107" t="b">
        <f t="shared" si="5"/>
        <v>1</v>
      </c>
    </row>
    <row r="19" ht="14.25" customHeight="1">
      <c r="A19" s="200" t="s">
        <v>116</v>
      </c>
      <c r="B19" s="116" t="s">
        <v>320</v>
      </c>
      <c r="C19" s="201" t="s">
        <v>321</v>
      </c>
      <c r="D19" s="119" t="s">
        <v>133</v>
      </c>
      <c r="E19" s="114" t="s">
        <v>120</v>
      </c>
      <c r="F19" s="114" t="s">
        <v>121</v>
      </c>
      <c r="G19" s="115" t="s">
        <v>134</v>
      </c>
      <c r="H19" s="116" t="s">
        <v>124</v>
      </c>
      <c r="I19" s="116" t="s">
        <v>152</v>
      </c>
      <c r="J19" s="116" t="s">
        <v>124</v>
      </c>
      <c r="K19" s="116" t="s">
        <v>322</v>
      </c>
      <c r="L19" s="116" t="s">
        <v>328</v>
      </c>
      <c r="M19" s="116" t="s">
        <v>124</v>
      </c>
      <c r="N19" s="203"/>
      <c r="O19" s="204"/>
      <c r="P19" s="203"/>
      <c r="Q19" s="110" t="s">
        <v>329</v>
      </c>
      <c r="R19" s="104" t="b">
        <f t="shared" si="1"/>
        <v>0</v>
      </c>
      <c r="S19" s="119" t="s">
        <v>128</v>
      </c>
      <c r="T19" s="119" t="s">
        <v>129</v>
      </c>
      <c r="U19" s="201" t="s">
        <v>330</v>
      </c>
      <c r="V19" s="201" t="s">
        <v>331</v>
      </c>
      <c r="W19" s="116" t="b">
        <v>0</v>
      </c>
      <c r="X19" s="110" t="b">
        <v>1</v>
      </c>
      <c r="Y19" s="116" t="b">
        <v>0</v>
      </c>
      <c r="Z19" s="131" t="s">
        <v>332</v>
      </c>
      <c r="AA19" s="205" t="b">
        <f t="shared" si="2"/>
        <v>1</v>
      </c>
      <c r="AB19" s="121" t="b">
        <f t="shared" si="3"/>
        <v>1</v>
      </c>
      <c r="AC19" s="177" t="b">
        <f t="shared" si="4"/>
        <v>1</v>
      </c>
      <c r="AD19" s="122" t="b">
        <f t="shared" si="5"/>
        <v>1</v>
      </c>
    </row>
    <row r="20" ht="14.25" customHeight="1">
      <c r="A20" s="95" t="s">
        <v>116</v>
      </c>
      <c r="B20" s="101" t="s">
        <v>320</v>
      </c>
      <c r="C20" s="164" t="s">
        <v>321</v>
      </c>
      <c r="D20" s="96" t="s">
        <v>151</v>
      </c>
      <c r="E20" s="99" t="s">
        <v>120</v>
      </c>
      <c r="F20" s="99" t="s">
        <v>275</v>
      </c>
      <c r="G20" s="100" t="s">
        <v>269</v>
      </c>
      <c r="H20" s="101" t="s">
        <v>124</v>
      </c>
      <c r="I20" s="101" t="s">
        <v>157</v>
      </c>
      <c r="J20" s="101" t="s">
        <v>124</v>
      </c>
      <c r="K20" s="206"/>
      <c r="L20" s="206"/>
      <c r="M20" s="206"/>
      <c r="N20" s="206"/>
      <c r="O20" s="207"/>
      <c r="P20" s="206"/>
      <c r="Q20" s="208"/>
      <c r="R20" s="104" t="b">
        <f t="shared" si="1"/>
        <v>1</v>
      </c>
      <c r="S20" s="208"/>
      <c r="T20" s="208"/>
      <c r="U20" s="206"/>
      <c r="V20" s="206"/>
      <c r="W20" s="101" t="b">
        <v>0</v>
      </c>
      <c r="X20" s="96" t="b">
        <v>1</v>
      </c>
      <c r="Y20" s="101" t="b">
        <v>0</v>
      </c>
      <c r="Z20" s="101" t="s">
        <v>124</v>
      </c>
      <c r="AA20" s="167" t="b">
        <f t="shared" si="2"/>
        <v>1</v>
      </c>
      <c r="AB20" s="106" t="b">
        <f t="shared" si="3"/>
        <v>1</v>
      </c>
      <c r="AC20" s="167" t="b">
        <f t="shared" si="4"/>
        <v>0</v>
      </c>
      <c r="AD20" s="107" t="b">
        <f t="shared" si="5"/>
        <v>0</v>
      </c>
    </row>
    <row r="21" ht="14.25" customHeight="1">
      <c r="A21" s="200" t="s">
        <v>116</v>
      </c>
      <c r="B21" s="116" t="s">
        <v>333</v>
      </c>
      <c r="C21" s="201" t="s">
        <v>334</v>
      </c>
      <c r="D21" s="110" t="s">
        <v>124</v>
      </c>
      <c r="E21" s="114" t="s">
        <v>120</v>
      </c>
      <c r="F21" s="114" t="s">
        <v>121</v>
      </c>
      <c r="G21" s="115" t="s">
        <v>16</v>
      </c>
      <c r="H21" s="116" t="s">
        <v>124</v>
      </c>
      <c r="I21" s="110" t="s">
        <v>124</v>
      </c>
      <c r="J21" s="116" t="s">
        <v>124</v>
      </c>
      <c r="K21" s="116" t="s">
        <v>125</v>
      </c>
      <c r="L21" s="116" t="s">
        <v>335</v>
      </c>
      <c r="M21" s="116" t="s">
        <v>124</v>
      </c>
      <c r="N21" s="203"/>
      <c r="O21" s="202" t="s">
        <v>336</v>
      </c>
      <c r="P21" s="203"/>
      <c r="Q21" s="119"/>
      <c r="R21" s="104" t="b">
        <f t="shared" si="1"/>
        <v>1</v>
      </c>
      <c r="S21" s="119" t="s">
        <v>128</v>
      </c>
      <c r="T21" s="119" t="s">
        <v>129</v>
      </c>
      <c r="U21" s="201" t="s">
        <v>337</v>
      </c>
      <c r="V21" s="201" t="s">
        <v>338</v>
      </c>
      <c r="W21" s="116" t="b">
        <v>0</v>
      </c>
      <c r="X21" s="110" t="b">
        <v>1</v>
      </c>
      <c r="Y21" s="116" t="b">
        <v>1</v>
      </c>
      <c r="Z21" s="116" t="s">
        <v>339</v>
      </c>
      <c r="AA21" s="177" t="b">
        <f t="shared" si="2"/>
        <v>1</v>
      </c>
      <c r="AB21" s="121" t="b">
        <f t="shared" si="3"/>
        <v>1</v>
      </c>
      <c r="AC21" s="177" t="b">
        <f t="shared" si="4"/>
        <v>0</v>
      </c>
      <c r="AD21" s="122" t="b">
        <f t="shared" si="5"/>
        <v>1</v>
      </c>
    </row>
    <row r="22" ht="14.25" customHeight="1">
      <c r="A22" s="95" t="s">
        <v>116</v>
      </c>
      <c r="B22" s="101" t="s">
        <v>340</v>
      </c>
      <c r="C22" s="209" t="s">
        <v>341</v>
      </c>
      <c r="D22" s="96" t="s">
        <v>124</v>
      </c>
      <c r="E22" s="99" t="s">
        <v>120</v>
      </c>
      <c r="F22" s="99" t="s">
        <v>121</v>
      </c>
      <c r="G22" s="100" t="s">
        <v>16</v>
      </c>
      <c r="H22" s="101" t="s">
        <v>124</v>
      </c>
      <c r="I22" s="96" t="s">
        <v>124</v>
      </c>
      <c r="J22" s="101" t="s">
        <v>124</v>
      </c>
      <c r="K22" s="101" t="s">
        <v>163</v>
      </c>
      <c r="L22" s="101" t="s">
        <v>342</v>
      </c>
      <c r="M22" s="101" t="s">
        <v>124</v>
      </c>
      <c r="N22" s="206"/>
      <c r="O22" s="140" t="s">
        <v>343</v>
      </c>
      <c r="P22" s="206"/>
      <c r="Q22" s="208"/>
      <c r="R22" s="104" t="b">
        <f t="shared" si="1"/>
        <v>1</v>
      </c>
      <c r="S22" s="104" t="s">
        <v>128</v>
      </c>
      <c r="T22" s="104" t="s">
        <v>129</v>
      </c>
      <c r="U22" s="164" t="s">
        <v>344</v>
      </c>
      <c r="V22" s="164" t="s">
        <v>345</v>
      </c>
      <c r="W22" s="101" t="b">
        <v>1</v>
      </c>
      <c r="X22" s="96" t="b">
        <v>1</v>
      </c>
      <c r="Y22" s="101" t="b">
        <v>1</v>
      </c>
      <c r="Z22" s="101" t="s">
        <v>346</v>
      </c>
      <c r="AA22" s="167" t="b">
        <f t="shared" si="2"/>
        <v>0</v>
      </c>
      <c r="AB22" s="106" t="b">
        <f t="shared" si="3"/>
        <v>0</v>
      </c>
      <c r="AC22" s="167" t="b">
        <f t="shared" si="4"/>
        <v>0</v>
      </c>
      <c r="AD22" s="107" t="b">
        <f t="shared" si="5"/>
        <v>0</v>
      </c>
    </row>
    <row r="23" ht="14.25" customHeight="1">
      <c r="A23" s="200" t="s">
        <v>116</v>
      </c>
      <c r="B23" s="116" t="s">
        <v>347</v>
      </c>
      <c r="C23" s="201" t="s">
        <v>348</v>
      </c>
      <c r="D23" s="110" t="s">
        <v>124</v>
      </c>
      <c r="E23" s="114" t="s">
        <v>120</v>
      </c>
      <c r="F23" s="114" t="s">
        <v>121</v>
      </c>
      <c r="G23" s="115" t="s">
        <v>16</v>
      </c>
      <c r="H23" s="116" t="s">
        <v>124</v>
      </c>
      <c r="I23" s="110" t="s">
        <v>124</v>
      </c>
      <c r="J23" s="116" t="s">
        <v>124</v>
      </c>
      <c r="K23" s="116" t="s">
        <v>349</v>
      </c>
      <c r="L23" s="116" t="s">
        <v>350</v>
      </c>
      <c r="M23" s="116" t="s">
        <v>124</v>
      </c>
      <c r="N23" s="203"/>
      <c r="O23" s="202" t="s">
        <v>351</v>
      </c>
      <c r="P23" s="203"/>
      <c r="Q23" s="210"/>
      <c r="R23" s="104" t="b">
        <f t="shared" si="1"/>
        <v>1</v>
      </c>
      <c r="S23" s="119" t="s">
        <v>128</v>
      </c>
      <c r="T23" s="119" t="s">
        <v>129</v>
      </c>
      <c r="U23" s="201" t="s">
        <v>352</v>
      </c>
      <c r="V23" s="201" t="s">
        <v>353</v>
      </c>
      <c r="W23" s="116" t="b">
        <v>0</v>
      </c>
      <c r="X23" s="110" t="b">
        <v>1</v>
      </c>
      <c r="Y23" s="116" t="b">
        <v>1</v>
      </c>
      <c r="Z23" s="116" t="s">
        <v>354</v>
      </c>
      <c r="AA23" s="177" t="b">
        <f t="shared" si="2"/>
        <v>1</v>
      </c>
      <c r="AB23" s="121" t="b">
        <f t="shared" si="3"/>
        <v>1</v>
      </c>
      <c r="AC23" s="177" t="b">
        <f t="shared" si="4"/>
        <v>0</v>
      </c>
      <c r="AD23" s="122" t="b">
        <f t="shared" si="5"/>
        <v>1</v>
      </c>
    </row>
    <row r="24" ht="14.25" customHeight="1">
      <c r="A24" s="95" t="s">
        <v>116</v>
      </c>
      <c r="B24" s="101" t="s">
        <v>355</v>
      </c>
      <c r="C24" s="164" t="s">
        <v>356</v>
      </c>
      <c r="D24" s="96" t="s">
        <v>119</v>
      </c>
      <c r="E24" s="99" t="s">
        <v>120</v>
      </c>
      <c r="F24" s="99" t="s">
        <v>121</v>
      </c>
      <c r="G24" s="100" t="s">
        <v>134</v>
      </c>
      <c r="H24" s="101" t="s">
        <v>124</v>
      </c>
      <c r="I24" s="101" t="s">
        <v>172</v>
      </c>
      <c r="J24" s="101" t="s">
        <v>124</v>
      </c>
      <c r="K24" s="101" t="s">
        <v>173</v>
      </c>
      <c r="L24" s="101" t="s">
        <v>357</v>
      </c>
      <c r="M24" s="101" t="s">
        <v>124</v>
      </c>
      <c r="N24" s="206"/>
      <c r="O24" s="207"/>
      <c r="P24" s="206"/>
      <c r="Q24" s="208"/>
      <c r="R24" s="104" t="b">
        <f t="shared" si="1"/>
        <v>0</v>
      </c>
      <c r="S24" s="104" t="s">
        <v>128</v>
      </c>
      <c r="T24" s="96" t="s">
        <v>175</v>
      </c>
      <c r="U24" s="164" t="s">
        <v>358</v>
      </c>
      <c r="V24" s="164" t="s">
        <v>359</v>
      </c>
      <c r="W24" s="96" t="b">
        <v>1</v>
      </c>
      <c r="X24" s="96" t="b">
        <v>1</v>
      </c>
      <c r="Y24" s="124" t="b">
        <v>1</v>
      </c>
      <c r="Z24" s="101" t="s">
        <v>360</v>
      </c>
      <c r="AA24" s="167" t="b">
        <f t="shared" si="2"/>
        <v>0</v>
      </c>
      <c r="AB24" s="106" t="b">
        <f t="shared" si="3"/>
        <v>0</v>
      </c>
      <c r="AC24" s="167" t="b">
        <f t="shared" si="4"/>
        <v>0</v>
      </c>
      <c r="AD24" s="107" t="b">
        <f t="shared" si="5"/>
        <v>0</v>
      </c>
    </row>
    <row r="25" ht="14.25" customHeight="1">
      <c r="A25" s="200" t="s">
        <v>116</v>
      </c>
      <c r="B25" s="116" t="s">
        <v>355</v>
      </c>
      <c r="C25" s="201" t="s">
        <v>356</v>
      </c>
      <c r="D25" s="119" t="s">
        <v>133</v>
      </c>
      <c r="E25" s="114" t="s">
        <v>120</v>
      </c>
      <c r="F25" s="114" t="s">
        <v>121</v>
      </c>
      <c r="G25" s="115" t="s">
        <v>134</v>
      </c>
      <c r="H25" s="116" t="s">
        <v>124</v>
      </c>
      <c r="I25" s="116">
        <v>2030.0</v>
      </c>
      <c r="J25" s="116" t="s">
        <v>124</v>
      </c>
      <c r="K25" s="116" t="s">
        <v>173</v>
      </c>
      <c r="L25" s="116" t="s">
        <v>361</v>
      </c>
      <c r="M25" s="116" t="s">
        <v>124</v>
      </c>
      <c r="N25" s="203"/>
      <c r="O25" s="211"/>
      <c r="P25" s="203"/>
      <c r="Q25" s="210"/>
      <c r="R25" s="104" t="b">
        <f t="shared" si="1"/>
        <v>0</v>
      </c>
      <c r="S25" s="119" t="s">
        <v>128</v>
      </c>
      <c r="T25" s="110" t="s">
        <v>175</v>
      </c>
      <c r="U25" s="201" t="s">
        <v>358</v>
      </c>
      <c r="V25" s="201" t="s">
        <v>359</v>
      </c>
      <c r="W25" s="110" t="b">
        <v>1</v>
      </c>
      <c r="X25" s="110" t="b">
        <v>1</v>
      </c>
      <c r="Y25" s="129" t="b">
        <v>1</v>
      </c>
      <c r="Z25" s="116" t="s">
        <v>362</v>
      </c>
      <c r="AA25" s="177" t="b">
        <f t="shared" si="2"/>
        <v>0</v>
      </c>
      <c r="AB25" s="121" t="b">
        <f t="shared" si="3"/>
        <v>0</v>
      </c>
      <c r="AC25" s="177" t="b">
        <f t="shared" si="4"/>
        <v>0</v>
      </c>
      <c r="AD25" s="122" t="b">
        <f t="shared" si="5"/>
        <v>0</v>
      </c>
    </row>
    <row r="26" ht="14.25" customHeight="1">
      <c r="A26" s="95" t="s">
        <v>116</v>
      </c>
      <c r="B26" s="101" t="s">
        <v>355</v>
      </c>
      <c r="C26" s="164" t="s">
        <v>356</v>
      </c>
      <c r="D26" s="96" t="s">
        <v>151</v>
      </c>
      <c r="E26" s="99" t="s">
        <v>120</v>
      </c>
      <c r="F26" s="99" t="s">
        <v>121</v>
      </c>
      <c r="G26" s="100" t="s">
        <v>134</v>
      </c>
      <c r="H26" s="101" t="s">
        <v>124</v>
      </c>
      <c r="I26" s="101">
        <v>2050.0</v>
      </c>
      <c r="J26" s="101" t="s">
        <v>124</v>
      </c>
      <c r="K26" s="101" t="s">
        <v>173</v>
      </c>
      <c r="L26" s="101" t="s">
        <v>363</v>
      </c>
      <c r="M26" s="101" t="s">
        <v>124</v>
      </c>
      <c r="N26" s="206"/>
      <c r="O26" s="207"/>
      <c r="P26" s="206"/>
      <c r="Q26" s="208"/>
      <c r="R26" s="104" t="b">
        <f t="shared" si="1"/>
        <v>0</v>
      </c>
      <c r="S26" s="104" t="s">
        <v>128</v>
      </c>
      <c r="T26" s="96" t="s">
        <v>175</v>
      </c>
      <c r="U26" s="164" t="s">
        <v>358</v>
      </c>
      <c r="V26" s="164" t="s">
        <v>359</v>
      </c>
      <c r="W26" s="96" t="b">
        <v>1</v>
      </c>
      <c r="X26" s="96" t="b">
        <v>1</v>
      </c>
      <c r="Y26" s="124" t="b">
        <v>1</v>
      </c>
      <c r="Z26" s="101" t="s">
        <v>364</v>
      </c>
      <c r="AA26" s="167" t="b">
        <f t="shared" si="2"/>
        <v>0</v>
      </c>
      <c r="AB26" s="106" t="b">
        <f t="shared" si="3"/>
        <v>0</v>
      </c>
      <c r="AC26" s="167" t="b">
        <f t="shared" si="4"/>
        <v>0</v>
      </c>
      <c r="AD26" s="107" t="b">
        <f t="shared" si="5"/>
        <v>0</v>
      </c>
    </row>
    <row r="27" ht="14.25" customHeight="1">
      <c r="A27" s="200" t="s">
        <v>116</v>
      </c>
      <c r="B27" s="116" t="s">
        <v>355</v>
      </c>
      <c r="C27" s="201" t="s">
        <v>356</v>
      </c>
      <c r="D27" s="119" t="s">
        <v>156</v>
      </c>
      <c r="E27" s="114" t="s">
        <v>120</v>
      </c>
      <c r="F27" s="114" t="s">
        <v>121</v>
      </c>
      <c r="G27" s="115" t="s">
        <v>134</v>
      </c>
      <c r="H27" s="116" t="s">
        <v>124</v>
      </c>
      <c r="I27" s="116">
        <v>2100.0</v>
      </c>
      <c r="J27" s="116" t="s">
        <v>124</v>
      </c>
      <c r="K27" s="116" t="s">
        <v>173</v>
      </c>
      <c r="L27" s="116" t="s">
        <v>365</v>
      </c>
      <c r="M27" s="116" t="s">
        <v>124</v>
      </c>
      <c r="N27" s="203"/>
      <c r="O27" s="211"/>
      <c r="P27" s="203"/>
      <c r="Q27" s="210"/>
      <c r="R27" s="104" t="b">
        <f t="shared" si="1"/>
        <v>0</v>
      </c>
      <c r="S27" s="119" t="s">
        <v>128</v>
      </c>
      <c r="T27" s="110" t="s">
        <v>175</v>
      </c>
      <c r="U27" s="201" t="s">
        <v>358</v>
      </c>
      <c r="V27" s="201" t="s">
        <v>359</v>
      </c>
      <c r="W27" s="110" t="b">
        <v>1</v>
      </c>
      <c r="X27" s="110" t="b">
        <v>1</v>
      </c>
      <c r="Y27" s="129" t="b">
        <v>1</v>
      </c>
      <c r="Z27" s="116" t="s">
        <v>366</v>
      </c>
      <c r="AA27" s="177" t="b">
        <f t="shared" si="2"/>
        <v>0</v>
      </c>
      <c r="AB27" s="121" t="b">
        <f t="shared" si="3"/>
        <v>0</v>
      </c>
      <c r="AC27" s="177" t="b">
        <f t="shared" si="4"/>
        <v>0</v>
      </c>
      <c r="AD27" s="122" t="b">
        <f t="shared" si="5"/>
        <v>0</v>
      </c>
    </row>
    <row r="28" ht="14.25" customHeight="1">
      <c r="A28" s="95" t="s">
        <v>116</v>
      </c>
      <c r="B28" s="101" t="s">
        <v>367</v>
      </c>
      <c r="C28" s="164" t="s">
        <v>368</v>
      </c>
      <c r="D28" s="96" t="s">
        <v>119</v>
      </c>
      <c r="E28" s="99" t="s">
        <v>120</v>
      </c>
      <c r="F28" s="99" t="s">
        <v>121</v>
      </c>
      <c r="G28" s="100" t="s">
        <v>16</v>
      </c>
      <c r="H28" s="101" t="s">
        <v>124</v>
      </c>
      <c r="I28" s="101" t="s">
        <v>198</v>
      </c>
      <c r="J28" s="101" t="s">
        <v>124</v>
      </c>
      <c r="K28" s="101" t="s">
        <v>199</v>
      </c>
      <c r="L28" s="101" t="s">
        <v>369</v>
      </c>
      <c r="M28" s="101" t="s">
        <v>124</v>
      </c>
      <c r="N28" s="206"/>
      <c r="O28" s="140" t="s">
        <v>370</v>
      </c>
      <c r="P28" s="134"/>
      <c r="Q28" s="208"/>
      <c r="R28" s="104" t="b">
        <f t="shared" si="1"/>
        <v>1</v>
      </c>
      <c r="S28" s="104" t="s">
        <v>128</v>
      </c>
      <c r="T28" s="104" t="s">
        <v>129</v>
      </c>
      <c r="U28" s="164" t="s">
        <v>371</v>
      </c>
      <c r="V28" s="164" t="s">
        <v>372</v>
      </c>
      <c r="W28" s="96" t="b">
        <v>1</v>
      </c>
      <c r="X28" s="96" t="b">
        <v>1</v>
      </c>
      <c r="Y28" s="101" t="b">
        <v>1</v>
      </c>
      <c r="Z28" s="101" t="s">
        <v>373</v>
      </c>
      <c r="AA28" s="167" t="b">
        <f t="shared" si="2"/>
        <v>0</v>
      </c>
      <c r="AB28" s="106" t="b">
        <f t="shared" si="3"/>
        <v>0</v>
      </c>
      <c r="AC28" s="167" t="b">
        <f t="shared" si="4"/>
        <v>0</v>
      </c>
      <c r="AD28" s="107" t="b">
        <f t="shared" si="5"/>
        <v>0</v>
      </c>
    </row>
    <row r="29" ht="14.25" customHeight="1">
      <c r="A29" s="200" t="s">
        <v>116</v>
      </c>
      <c r="B29" s="116" t="s">
        <v>367</v>
      </c>
      <c r="C29" s="201" t="s">
        <v>368</v>
      </c>
      <c r="D29" s="119" t="s">
        <v>133</v>
      </c>
      <c r="E29" s="114" t="s">
        <v>120</v>
      </c>
      <c r="F29" s="114" t="s">
        <v>121</v>
      </c>
      <c r="G29" s="115" t="s">
        <v>16</v>
      </c>
      <c r="H29" s="116" t="s">
        <v>124</v>
      </c>
      <c r="I29" s="116" t="s">
        <v>205</v>
      </c>
      <c r="J29" s="116" t="s">
        <v>124</v>
      </c>
      <c r="K29" s="116" t="s">
        <v>199</v>
      </c>
      <c r="L29" s="116" t="s">
        <v>374</v>
      </c>
      <c r="M29" s="116" t="s">
        <v>124</v>
      </c>
      <c r="N29" s="203"/>
      <c r="O29" s="140" t="s">
        <v>375</v>
      </c>
      <c r="P29" s="132"/>
      <c r="Q29" s="210"/>
      <c r="R29" s="104" t="b">
        <f t="shared" si="1"/>
        <v>1</v>
      </c>
      <c r="S29" s="119" t="s">
        <v>128</v>
      </c>
      <c r="T29" s="119" t="s">
        <v>129</v>
      </c>
      <c r="U29" s="201" t="s">
        <v>371</v>
      </c>
      <c r="V29" s="201" t="s">
        <v>372</v>
      </c>
      <c r="W29" s="110" t="b">
        <v>1</v>
      </c>
      <c r="X29" s="110" t="b">
        <v>1</v>
      </c>
      <c r="Y29" s="101" t="b">
        <v>1</v>
      </c>
      <c r="Z29" s="116" t="s">
        <v>376</v>
      </c>
      <c r="AA29" s="177" t="b">
        <f t="shared" si="2"/>
        <v>0</v>
      </c>
      <c r="AB29" s="121" t="b">
        <f t="shared" si="3"/>
        <v>0</v>
      </c>
      <c r="AC29" s="177" t="b">
        <f t="shared" si="4"/>
        <v>0</v>
      </c>
      <c r="AD29" s="122" t="b">
        <f t="shared" si="5"/>
        <v>0</v>
      </c>
    </row>
    <row r="30" ht="14.25" customHeight="1">
      <c r="A30" s="95" t="s">
        <v>116</v>
      </c>
      <c r="B30" s="101" t="s">
        <v>367</v>
      </c>
      <c r="C30" s="164" t="s">
        <v>368</v>
      </c>
      <c r="D30" s="96" t="s">
        <v>151</v>
      </c>
      <c r="E30" s="99" t="s">
        <v>120</v>
      </c>
      <c r="F30" s="99" t="s">
        <v>121</v>
      </c>
      <c r="G30" s="100" t="s">
        <v>16</v>
      </c>
      <c r="H30" s="101" t="s">
        <v>124</v>
      </c>
      <c r="I30" s="101" t="s">
        <v>208</v>
      </c>
      <c r="J30" s="101" t="s">
        <v>124</v>
      </c>
      <c r="K30" s="101" t="s">
        <v>199</v>
      </c>
      <c r="L30" s="101" t="s">
        <v>377</v>
      </c>
      <c r="M30" s="101" t="s">
        <v>124</v>
      </c>
      <c r="N30" s="206"/>
      <c r="O30" s="140" t="s">
        <v>378</v>
      </c>
      <c r="P30" s="134"/>
      <c r="Q30" s="208"/>
      <c r="R30" s="104" t="b">
        <f t="shared" si="1"/>
        <v>1</v>
      </c>
      <c r="S30" s="104" t="s">
        <v>128</v>
      </c>
      <c r="T30" s="104" t="s">
        <v>129</v>
      </c>
      <c r="U30" s="164" t="s">
        <v>371</v>
      </c>
      <c r="V30" s="164" t="s">
        <v>372</v>
      </c>
      <c r="W30" s="96" t="b">
        <v>1</v>
      </c>
      <c r="X30" s="96" t="b">
        <v>1</v>
      </c>
      <c r="Y30" s="124" t="b">
        <v>0</v>
      </c>
      <c r="Z30" s="101" t="s">
        <v>379</v>
      </c>
      <c r="AA30" s="167" t="b">
        <f t="shared" si="2"/>
        <v>0</v>
      </c>
      <c r="AB30" s="106" t="b">
        <f t="shared" si="3"/>
        <v>0</v>
      </c>
      <c r="AC30" s="167" t="b">
        <f t="shared" si="4"/>
        <v>0</v>
      </c>
      <c r="AD30" s="107" t="b">
        <f t="shared" si="5"/>
        <v>0</v>
      </c>
    </row>
    <row r="31" ht="14.25" customHeight="1">
      <c r="A31" s="200" t="s">
        <v>116</v>
      </c>
      <c r="B31" s="116" t="s">
        <v>367</v>
      </c>
      <c r="C31" s="201" t="s">
        <v>368</v>
      </c>
      <c r="D31" s="119" t="s">
        <v>156</v>
      </c>
      <c r="E31" s="114" t="s">
        <v>120</v>
      </c>
      <c r="F31" s="114" t="s">
        <v>121</v>
      </c>
      <c r="G31" s="115" t="s">
        <v>16</v>
      </c>
      <c r="H31" s="116" t="s">
        <v>124</v>
      </c>
      <c r="I31" s="116" t="s">
        <v>211</v>
      </c>
      <c r="J31" s="116" t="s">
        <v>124</v>
      </c>
      <c r="K31" s="116" t="s">
        <v>199</v>
      </c>
      <c r="L31" s="116" t="s">
        <v>380</v>
      </c>
      <c r="M31" s="116" t="s">
        <v>124</v>
      </c>
      <c r="N31" s="203"/>
      <c r="O31" s="140" t="s">
        <v>378</v>
      </c>
      <c r="P31" s="132"/>
      <c r="Q31" s="210"/>
      <c r="R31" s="104" t="b">
        <f t="shared" si="1"/>
        <v>1</v>
      </c>
      <c r="S31" s="119" t="s">
        <v>128</v>
      </c>
      <c r="T31" s="119" t="s">
        <v>129</v>
      </c>
      <c r="U31" s="201" t="s">
        <v>371</v>
      </c>
      <c r="V31" s="201" t="s">
        <v>372</v>
      </c>
      <c r="W31" s="110" t="b">
        <v>1</v>
      </c>
      <c r="X31" s="110" t="b">
        <v>1</v>
      </c>
      <c r="Y31" s="129" t="b">
        <v>0</v>
      </c>
      <c r="Z31" s="116" t="s">
        <v>381</v>
      </c>
      <c r="AA31" s="177" t="b">
        <f t="shared" si="2"/>
        <v>0</v>
      </c>
      <c r="AB31" s="121" t="b">
        <f t="shared" si="3"/>
        <v>0</v>
      </c>
      <c r="AC31" s="177" t="b">
        <f t="shared" si="4"/>
        <v>0</v>
      </c>
      <c r="AD31" s="122" t="b">
        <f t="shared" si="5"/>
        <v>0</v>
      </c>
    </row>
    <row r="32" ht="14.25" customHeight="1">
      <c r="A32" s="95" t="s">
        <v>116</v>
      </c>
      <c r="B32" s="101" t="s">
        <v>367</v>
      </c>
      <c r="C32" s="164" t="s">
        <v>368</v>
      </c>
      <c r="D32" s="104" t="s">
        <v>213</v>
      </c>
      <c r="E32" s="99" t="s">
        <v>120</v>
      </c>
      <c r="F32" s="99" t="s">
        <v>121</v>
      </c>
      <c r="G32" s="100" t="s">
        <v>134</v>
      </c>
      <c r="H32" s="101" t="s">
        <v>382</v>
      </c>
      <c r="I32" s="101" t="s">
        <v>214</v>
      </c>
      <c r="J32" s="101" t="s">
        <v>124</v>
      </c>
      <c r="K32" s="101" t="s">
        <v>199</v>
      </c>
      <c r="L32" s="101" t="s">
        <v>383</v>
      </c>
      <c r="M32" s="101" t="s">
        <v>124</v>
      </c>
      <c r="N32" s="206"/>
      <c r="O32" s="140" t="s">
        <v>384</v>
      </c>
      <c r="P32" s="134"/>
      <c r="Q32" s="208"/>
      <c r="R32" s="104" t="b">
        <f t="shared" si="1"/>
        <v>1</v>
      </c>
      <c r="S32" s="104" t="s">
        <v>128</v>
      </c>
      <c r="T32" s="104" t="s">
        <v>129</v>
      </c>
      <c r="U32" s="164" t="s">
        <v>371</v>
      </c>
      <c r="V32" s="164" t="s">
        <v>372</v>
      </c>
      <c r="W32" s="96" t="b">
        <v>1</v>
      </c>
      <c r="X32" s="96" t="b">
        <v>1</v>
      </c>
      <c r="Y32" s="96" t="b">
        <v>1</v>
      </c>
      <c r="Z32" s="101" t="s">
        <v>385</v>
      </c>
      <c r="AA32" s="167" t="b">
        <f t="shared" si="2"/>
        <v>0</v>
      </c>
      <c r="AB32" s="106" t="b">
        <f t="shared" si="3"/>
        <v>0</v>
      </c>
      <c r="AC32" s="167" t="b">
        <f t="shared" si="4"/>
        <v>0</v>
      </c>
      <c r="AD32" s="107" t="b">
        <f t="shared" si="5"/>
        <v>0</v>
      </c>
    </row>
    <row r="33" ht="14.25" customHeight="1">
      <c r="A33" s="200" t="s">
        <v>116</v>
      </c>
      <c r="B33" s="116" t="s">
        <v>367</v>
      </c>
      <c r="C33" s="201" t="s">
        <v>368</v>
      </c>
      <c r="D33" s="119" t="s">
        <v>217</v>
      </c>
      <c r="E33" s="114" t="s">
        <v>120</v>
      </c>
      <c r="F33" s="114" t="s">
        <v>121</v>
      </c>
      <c r="G33" s="115" t="s">
        <v>134</v>
      </c>
      <c r="H33" s="116" t="s">
        <v>382</v>
      </c>
      <c r="I33" s="116" t="s">
        <v>218</v>
      </c>
      <c r="J33" s="116" t="s">
        <v>124</v>
      </c>
      <c r="K33" s="116" t="s">
        <v>199</v>
      </c>
      <c r="L33" s="116" t="s">
        <v>386</v>
      </c>
      <c r="M33" s="116" t="s">
        <v>124</v>
      </c>
      <c r="N33" s="203"/>
      <c r="O33" s="140" t="s">
        <v>387</v>
      </c>
      <c r="P33" s="132"/>
      <c r="Q33" s="210"/>
      <c r="R33" s="104" t="b">
        <f t="shared" si="1"/>
        <v>1</v>
      </c>
      <c r="S33" s="119" t="s">
        <v>128</v>
      </c>
      <c r="T33" s="119" t="s">
        <v>129</v>
      </c>
      <c r="U33" s="201" t="s">
        <v>371</v>
      </c>
      <c r="V33" s="201" t="s">
        <v>372</v>
      </c>
      <c r="W33" s="110" t="b">
        <v>1</v>
      </c>
      <c r="X33" s="110" t="b">
        <v>1</v>
      </c>
      <c r="Y33" s="129" t="b">
        <v>0</v>
      </c>
      <c r="Z33" s="116" t="s">
        <v>388</v>
      </c>
      <c r="AA33" s="177" t="b">
        <f t="shared" si="2"/>
        <v>0</v>
      </c>
      <c r="AB33" s="121" t="b">
        <f t="shared" si="3"/>
        <v>0</v>
      </c>
      <c r="AC33" s="177" t="b">
        <f t="shared" si="4"/>
        <v>0</v>
      </c>
      <c r="AD33" s="122" t="b">
        <f t="shared" si="5"/>
        <v>0</v>
      </c>
    </row>
    <row r="34" ht="14.25" customHeight="1">
      <c r="A34" s="95" t="s">
        <v>116</v>
      </c>
      <c r="B34" s="101" t="s">
        <v>46</v>
      </c>
      <c r="C34" s="212"/>
      <c r="D34" s="96" t="s">
        <v>389</v>
      </c>
      <c r="E34" s="99" t="s">
        <v>120</v>
      </c>
      <c r="F34" s="99" t="s">
        <v>121</v>
      </c>
      <c r="G34" s="100" t="s">
        <v>16</v>
      </c>
      <c r="H34" s="101" t="s">
        <v>124</v>
      </c>
      <c r="I34" s="101" t="s">
        <v>390</v>
      </c>
      <c r="J34" s="101" t="s">
        <v>124</v>
      </c>
      <c r="K34" s="101" t="s">
        <v>391</v>
      </c>
      <c r="L34" s="101" t="s">
        <v>392</v>
      </c>
      <c r="M34" s="101" t="s">
        <v>124</v>
      </c>
      <c r="O34" s="202" t="s">
        <v>393</v>
      </c>
      <c r="Q34" s="198" t="s">
        <v>47</v>
      </c>
      <c r="R34" s="104" t="b">
        <f t="shared" ref="R34:R36" si="6">IF(AND(N34="",O34="",Q34="",OR(F34="N/A",F34="Found")),FALSE,TRUE)</f>
        <v>1</v>
      </c>
      <c r="S34" s="104" t="s">
        <v>128</v>
      </c>
      <c r="T34" s="104" t="s">
        <v>129</v>
      </c>
      <c r="U34" s="164" t="s">
        <v>394</v>
      </c>
      <c r="V34" s="164" t="s">
        <v>395</v>
      </c>
      <c r="W34" s="101" t="b">
        <v>0</v>
      </c>
      <c r="X34" s="96" t="b">
        <v>1</v>
      </c>
      <c r="Y34" s="124" t="b">
        <v>1</v>
      </c>
      <c r="Z34" s="101" t="s">
        <v>52</v>
      </c>
      <c r="AA34" s="167" t="b">
        <f t="shared" si="2"/>
        <v>1</v>
      </c>
      <c r="AB34" s="106" t="b">
        <f t="shared" si="3"/>
        <v>1</v>
      </c>
      <c r="AC34" s="167" t="b">
        <f t="shared" si="4"/>
        <v>0</v>
      </c>
      <c r="AD34" s="107" t="b">
        <f t="shared" si="5"/>
        <v>1</v>
      </c>
    </row>
    <row r="35" ht="14.25" customHeight="1">
      <c r="A35" s="200" t="s">
        <v>116</v>
      </c>
      <c r="B35" s="116" t="s">
        <v>46</v>
      </c>
      <c r="C35" s="212"/>
      <c r="D35" s="110" t="s">
        <v>396</v>
      </c>
      <c r="E35" s="114" t="s">
        <v>120</v>
      </c>
      <c r="F35" s="114" t="s">
        <v>121</v>
      </c>
      <c r="G35" s="115" t="s">
        <v>16</v>
      </c>
      <c r="H35" s="116" t="s">
        <v>124</v>
      </c>
      <c r="I35" s="116" t="s">
        <v>397</v>
      </c>
      <c r="J35" s="116" t="s">
        <v>124</v>
      </c>
      <c r="K35" s="116" t="s">
        <v>391</v>
      </c>
      <c r="L35" s="116" t="s">
        <v>392</v>
      </c>
      <c r="M35" s="116" t="s">
        <v>124</v>
      </c>
      <c r="O35" s="202" t="s">
        <v>398</v>
      </c>
      <c r="Q35" s="198" t="s">
        <v>47</v>
      </c>
      <c r="R35" s="104" t="b">
        <f t="shared" si="6"/>
        <v>1</v>
      </c>
      <c r="S35" s="119" t="s">
        <v>128</v>
      </c>
      <c r="T35" s="119" t="s">
        <v>129</v>
      </c>
      <c r="U35" s="201" t="s">
        <v>394</v>
      </c>
      <c r="V35" s="201" t="s">
        <v>395</v>
      </c>
      <c r="W35" s="116" t="b">
        <v>0</v>
      </c>
      <c r="X35" s="110" t="b">
        <v>1</v>
      </c>
      <c r="Y35" s="129" t="b">
        <v>1</v>
      </c>
      <c r="Z35" s="116" t="s">
        <v>52</v>
      </c>
      <c r="AA35" s="177" t="b">
        <f t="shared" si="2"/>
        <v>1</v>
      </c>
      <c r="AB35" s="121" t="b">
        <f t="shared" si="3"/>
        <v>1</v>
      </c>
      <c r="AC35" s="177" t="b">
        <f t="shared" si="4"/>
        <v>0</v>
      </c>
      <c r="AD35" s="122" t="b">
        <f t="shared" si="5"/>
        <v>1</v>
      </c>
    </row>
    <row r="36" ht="14.25" customHeight="1">
      <c r="A36" s="95" t="s">
        <v>116</v>
      </c>
      <c r="B36" s="101" t="s">
        <v>46</v>
      </c>
      <c r="C36" s="212"/>
      <c r="D36" s="96" t="s">
        <v>399</v>
      </c>
      <c r="E36" s="99" t="s">
        <v>120</v>
      </c>
      <c r="F36" s="99" t="s">
        <v>121</v>
      </c>
      <c r="G36" s="100" t="s">
        <v>16</v>
      </c>
      <c r="H36" s="101" t="s">
        <v>124</v>
      </c>
      <c r="I36" s="101" t="s">
        <v>400</v>
      </c>
      <c r="J36" s="101" t="s">
        <v>124</v>
      </c>
      <c r="K36" s="101" t="s">
        <v>391</v>
      </c>
      <c r="L36" s="101" t="s">
        <v>392</v>
      </c>
      <c r="M36" s="101" t="s">
        <v>124</v>
      </c>
      <c r="O36" s="202" t="s">
        <v>401</v>
      </c>
      <c r="Q36" s="198" t="s">
        <v>47</v>
      </c>
      <c r="R36" s="104" t="b">
        <f t="shared" si="6"/>
        <v>1</v>
      </c>
      <c r="S36" s="104" t="s">
        <v>128</v>
      </c>
      <c r="T36" s="104" t="s">
        <v>129</v>
      </c>
      <c r="U36" s="164" t="s">
        <v>394</v>
      </c>
      <c r="V36" s="164" t="s">
        <v>395</v>
      </c>
      <c r="W36" s="101" t="b">
        <v>0</v>
      </c>
      <c r="X36" s="96" t="b">
        <v>1</v>
      </c>
      <c r="Y36" s="124" t="b">
        <v>1</v>
      </c>
      <c r="Z36" s="101" t="s">
        <v>52</v>
      </c>
      <c r="AA36" s="167" t="b">
        <f t="shared" si="2"/>
        <v>1</v>
      </c>
      <c r="AB36" s="106" t="b">
        <f t="shared" si="3"/>
        <v>1</v>
      </c>
      <c r="AC36" s="167" t="b">
        <f t="shared" si="4"/>
        <v>0</v>
      </c>
      <c r="AD36" s="107" t="b">
        <f t="shared" si="5"/>
        <v>1</v>
      </c>
    </row>
    <row r="37" ht="14.25" customHeight="1">
      <c r="A37" s="200" t="s">
        <v>116</v>
      </c>
      <c r="B37" s="116" t="s">
        <v>402</v>
      </c>
      <c r="C37" s="201" t="s">
        <v>403</v>
      </c>
      <c r="D37" s="110" t="s">
        <v>119</v>
      </c>
      <c r="E37" s="114" t="s">
        <v>120</v>
      </c>
      <c r="F37" s="114" t="s">
        <v>121</v>
      </c>
      <c r="G37" s="115" t="s">
        <v>134</v>
      </c>
      <c r="H37" s="116" t="s">
        <v>124</v>
      </c>
      <c r="I37" s="116" t="s">
        <v>124</v>
      </c>
      <c r="J37" s="116" t="s">
        <v>124</v>
      </c>
      <c r="K37" s="116" t="s">
        <v>404</v>
      </c>
      <c r="L37" s="116" t="s">
        <v>405</v>
      </c>
      <c r="M37" s="116" t="s">
        <v>124</v>
      </c>
      <c r="N37" s="203"/>
      <c r="O37" s="203"/>
      <c r="P37" s="203"/>
      <c r="Q37" s="210"/>
      <c r="R37" s="104" t="b">
        <f t="shared" ref="R37:R67" si="7">IF(AND(N37="",O37="",P37="",OR(F37="N/A",F37="Found")),FALSE,TRUE)</f>
        <v>0</v>
      </c>
      <c r="S37" s="119" t="s">
        <v>128</v>
      </c>
      <c r="T37" s="119" t="s">
        <v>129</v>
      </c>
      <c r="U37" s="201" t="s">
        <v>406</v>
      </c>
      <c r="V37" s="201" t="s">
        <v>407</v>
      </c>
      <c r="W37" s="116" t="b">
        <v>0</v>
      </c>
      <c r="X37" s="110" t="b">
        <v>1</v>
      </c>
      <c r="Y37" s="116" t="b">
        <v>0</v>
      </c>
      <c r="Z37" s="116" t="s">
        <v>124</v>
      </c>
      <c r="AA37" s="177" t="b">
        <f t="shared" si="2"/>
        <v>1</v>
      </c>
      <c r="AB37" s="121" t="b">
        <f t="shared" si="3"/>
        <v>1</v>
      </c>
      <c r="AC37" s="177" t="b">
        <f t="shared" si="4"/>
        <v>1</v>
      </c>
      <c r="AD37" s="122" t="b">
        <f t="shared" si="5"/>
        <v>1</v>
      </c>
    </row>
    <row r="38" ht="14.25" customHeight="1">
      <c r="A38" s="95" t="s">
        <v>116</v>
      </c>
      <c r="B38" s="101" t="s">
        <v>402</v>
      </c>
      <c r="C38" s="164" t="s">
        <v>403</v>
      </c>
      <c r="D38" s="104" t="s">
        <v>133</v>
      </c>
      <c r="E38" s="99" t="s">
        <v>120</v>
      </c>
      <c r="F38" s="99" t="s">
        <v>121</v>
      </c>
      <c r="G38" s="100" t="s">
        <v>134</v>
      </c>
      <c r="H38" s="101" t="s">
        <v>124</v>
      </c>
      <c r="I38" s="101" t="s">
        <v>124</v>
      </c>
      <c r="J38" s="101" t="s">
        <v>124</v>
      </c>
      <c r="K38" s="101" t="s">
        <v>404</v>
      </c>
      <c r="L38" s="101" t="s">
        <v>405</v>
      </c>
      <c r="M38" s="101" t="s">
        <v>124</v>
      </c>
      <c r="N38" s="206"/>
      <c r="O38" s="206"/>
      <c r="P38" s="206"/>
      <c r="Q38" s="208"/>
      <c r="R38" s="104" t="b">
        <f t="shared" si="7"/>
        <v>0</v>
      </c>
      <c r="S38" s="104" t="s">
        <v>128</v>
      </c>
      <c r="T38" s="104" t="s">
        <v>129</v>
      </c>
      <c r="U38" s="164" t="s">
        <v>406</v>
      </c>
      <c r="V38" s="164" t="s">
        <v>407</v>
      </c>
      <c r="W38" s="101" t="b">
        <v>0</v>
      </c>
      <c r="X38" s="96" t="b">
        <v>1</v>
      </c>
      <c r="Y38" s="101" t="b">
        <v>0</v>
      </c>
      <c r="Z38" s="101" t="s">
        <v>124</v>
      </c>
      <c r="AA38" s="167" t="b">
        <f t="shared" si="2"/>
        <v>1</v>
      </c>
      <c r="AB38" s="106" t="b">
        <f t="shared" si="3"/>
        <v>1</v>
      </c>
      <c r="AC38" s="167" t="b">
        <f t="shared" si="4"/>
        <v>1</v>
      </c>
      <c r="AD38" s="107" t="b">
        <f t="shared" si="5"/>
        <v>1</v>
      </c>
    </row>
    <row r="39" ht="14.25" customHeight="1">
      <c r="A39" s="200" t="s">
        <v>116</v>
      </c>
      <c r="B39" s="116" t="s">
        <v>408</v>
      </c>
      <c r="C39" s="201" t="s">
        <v>409</v>
      </c>
      <c r="D39" s="110" t="s">
        <v>119</v>
      </c>
      <c r="E39" s="114" t="s">
        <v>120</v>
      </c>
      <c r="F39" s="114" t="s">
        <v>121</v>
      </c>
      <c r="G39" s="115" t="s">
        <v>134</v>
      </c>
      <c r="H39" s="116" t="s">
        <v>124</v>
      </c>
      <c r="I39" s="116" t="s">
        <v>124</v>
      </c>
      <c r="J39" s="116" t="s">
        <v>124</v>
      </c>
      <c r="K39" s="116" t="s">
        <v>404</v>
      </c>
      <c r="L39" s="116" t="s">
        <v>410</v>
      </c>
      <c r="M39" s="116" t="s">
        <v>124</v>
      </c>
      <c r="N39" s="203"/>
      <c r="O39" s="203"/>
      <c r="P39" s="203"/>
      <c r="Q39" s="210"/>
      <c r="R39" s="104" t="b">
        <f t="shared" si="7"/>
        <v>0</v>
      </c>
      <c r="S39" s="119" t="s">
        <v>128</v>
      </c>
      <c r="T39" s="119" t="s">
        <v>129</v>
      </c>
      <c r="U39" s="201" t="s">
        <v>411</v>
      </c>
      <c r="V39" s="201" t="s">
        <v>412</v>
      </c>
      <c r="W39" s="116" t="b">
        <v>0</v>
      </c>
      <c r="X39" s="110" t="b">
        <v>1</v>
      </c>
      <c r="Y39" s="116" t="b">
        <v>1</v>
      </c>
      <c r="Z39" s="116" t="s">
        <v>413</v>
      </c>
      <c r="AA39" s="177" t="b">
        <f t="shared" si="2"/>
        <v>1</v>
      </c>
      <c r="AB39" s="121" t="b">
        <f t="shared" si="3"/>
        <v>1</v>
      </c>
      <c r="AC39" s="177" t="b">
        <f t="shared" si="4"/>
        <v>1</v>
      </c>
      <c r="AD39" s="122" t="b">
        <f t="shared" si="5"/>
        <v>1</v>
      </c>
    </row>
    <row r="40" ht="14.25" customHeight="1">
      <c r="A40" s="95" t="s">
        <v>116</v>
      </c>
      <c r="B40" s="101" t="s">
        <v>408</v>
      </c>
      <c r="C40" s="164" t="s">
        <v>409</v>
      </c>
      <c r="D40" s="104" t="s">
        <v>133</v>
      </c>
      <c r="E40" s="99" t="s">
        <v>120</v>
      </c>
      <c r="F40" s="99" t="s">
        <v>121</v>
      </c>
      <c r="G40" s="100" t="s">
        <v>16</v>
      </c>
      <c r="H40" s="101" t="s">
        <v>124</v>
      </c>
      <c r="I40" s="101" t="s">
        <v>414</v>
      </c>
      <c r="J40" s="101" t="s">
        <v>124</v>
      </c>
      <c r="K40" s="101" t="s">
        <v>404</v>
      </c>
      <c r="L40" s="101" t="s">
        <v>410</v>
      </c>
      <c r="M40" s="101" t="s">
        <v>124</v>
      </c>
      <c r="N40" s="206"/>
      <c r="O40" s="213" t="s">
        <v>415</v>
      </c>
      <c r="P40" s="206"/>
      <c r="Q40" s="208"/>
      <c r="R40" s="104" t="b">
        <f t="shared" si="7"/>
        <v>1</v>
      </c>
      <c r="S40" s="104" t="s">
        <v>128</v>
      </c>
      <c r="T40" s="104" t="s">
        <v>129</v>
      </c>
      <c r="U40" s="164" t="s">
        <v>411</v>
      </c>
      <c r="V40" s="164" t="s">
        <v>412</v>
      </c>
      <c r="W40" s="101" t="b">
        <v>0</v>
      </c>
      <c r="X40" s="96" t="b">
        <v>1</v>
      </c>
      <c r="Y40" s="101" t="b">
        <v>1</v>
      </c>
      <c r="Z40" s="101" t="s">
        <v>416</v>
      </c>
      <c r="AA40" s="167" t="b">
        <f t="shared" si="2"/>
        <v>1</v>
      </c>
      <c r="AB40" s="106" t="b">
        <f t="shared" si="3"/>
        <v>1</v>
      </c>
      <c r="AC40" s="167" t="b">
        <f t="shared" si="4"/>
        <v>0</v>
      </c>
      <c r="AD40" s="107" t="b">
        <f t="shared" si="5"/>
        <v>1</v>
      </c>
    </row>
    <row r="41" ht="14.25" customHeight="1">
      <c r="A41" s="200" t="s">
        <v>116</v>
      </c>
      <c r="B41" s="116" t="s">
        <v>417</v>
      </c>
      <c r="C41" s="201" t="s">
        <v>418</v>
      </c>
      <c r="D41" s="110" t="s">
        <v>124</v>
      </c>
      <c r="E41" s="114" t="s">
        <v>268</v>
      </c>
      <c r="F41" s="99" t="s">
        <v>269</v>
      </c>
      <c r="G41" s="100" t="s">
        <v>269</v>
      </c>
      <c r="H41" s="116" t="s">
        <v>124</v>
      </c>
      <c r="I41" s="116" t="s">
        <v>124</v>
      </c>
      <c r="J41" s="116" t="s">
        <v>124</v>
      </c>
      <c r="K41" s="101" t="s">
        <v>269</v>
      </c>
      <c r="L41" s="101" t="s">
        <v>269</v>
      </c>
      <c r="M41" s="101" t="s">
        <v>269</v>
      </c>
      <c r="N41" s="101"/>
      <c r="O41" s="101"/>
      <c r="P41" s="101"/>
      <c r="Q41" s="101"/>
      <c r="R41" s="104" t="b">
        <f t="shared" si="7"/>
        <v>0</v>
      </c>
      <c r="S41" s="101" t="s">
        <v>269</v>
      </c>
      <c r="T41" s="101" t="s">
        <v>269</v>
      </c>
      <c r="U41" s="101" t="s">
        <v>269</v>
      </c>
      <c r="V41" s="101" t="s">
        <v>269</v>
      </c>
      <c r="W41" s="116" t="b">
        <v>0</v>
      </c>
      <c r="X41" s="110" t="b">
        <v>1</v>
      </c>
      <c r="Y41" s="116" t="b">
        <v>1</v>
      </c>
      <c r="Z41" s="116" t="s">
        <v>419</v>
      </c>
      <c r="AA41" s="177" t="b">
        <f t="shared" si="2"/>
        <v>1</v>
      </c>
      <c r="AB41" s="121" t="b">
        <f t="shared" si="3"/>
        <v>0</v>
      </c>
      <c r="AC41" s="177" t="b">
        <f t="shared" si="4"/>
        <v>0</v>
      </c>
      <c r="AD41" s="122" t="b">
        <f t="shared" si="5"/>
        <v>0</v>
      </c>
    </row>
    <row r="42" ht="14.25" customHeight="1">
      <c r="A42" s="95" t="s">
        <v>116</v>
      </c>
      <c r="B42" s="101" t="s">
        <v>420</v>
      </c>
      <c r="C42" s="164" t="s">
        <v>421</v>
      </c>
      <c r="D42" s="96" t="s">
        <v>119</v>
      </c>
      <c r="E42" s="99" t="s">
        <v>120</v>
      </c>
      <c r="F42" s="99" t="s">
        <v>121</v>
      </c>
      <c r="G42" s="100" t="s">
        <v>16</v>
      </c>
      <c r="H42" s="101" t="s">
        <v>124</v>
      </c>
      <c r="I42" s="101" t="s">
        <v>124</v>
      </c>
      <c r="J42" s="101" t="s">
        <v>124</v>
      </c>
      <c r="K42" s="101" t="s">
        <v>422</v>
      </c>
      <c r="L42" s="101" t="s">
        <v>423</v>
      </c>
      <c r="M42" s="101" t="s">
        <v>124</v>
      </c>
      <c r="N42" s="206"/>
      <c r="O42" s="213" t="s">
        <v>424</v>
      </c>
      <c r="P42" s="206"/>
      <c r="Q42" s="208"/>
      <c r="R42" s="104" t="b">
        <f t="shared" si="7"/>
        <v>1</v>
      </c>
      <c r="S42" s="104" t="s">
        <v>128</v>
      </c>
      <c r="T42" s="104" t="s">
        <v>129</v>
      </c>
      <c r="U42" s="164" t="s">
        <v>425</v>
      </c>
      <c r="V42" s="164" t="s">
        <v>426</v>
      </c>
      <c r="W42" s="101" t="b">
        <v>0</v>
      </c>
      <c r="X42" s="96" t="b">
        <v>1</v>
      </c>
      <c r="Y42" s="101" t="b">
        <v>1</v>
      </c>
      <c r="Z42" s="101" t="s">
        <v>427</v>
      </c>
      <c r="AA42" s="167" t="b">
        <f t="shared" si="2"/>
        <v>1</v>
      </c>
      <c r="AB42" s="106" t="b">
        <f t="shared" si="3"/>
        <v>1</v>
      </c>
      <c r="AC42" s="167" t="b">
        <f t="shared" si="4"/>
        <v>0</v>
      </c>
      <c r="AD42" s="107" t="b">
        <f t="shared" si="5"/>
        <v>1</v>
      </c>
    </row>
    <row r="43" ht="14.25" customHeight="1">
      <c r="A43" s="200" t="s">
        <v>116</v>
      </c>
      <c r="B43" s="116" t="s">
        <v>420</v>
      </c>
      <c r="C43" s="201" t="s">
        <v>421</v>
      </c>
      <c r="D43" s="119" t="s">
        <v>133</v>
      </c>
      <c r="E43" s="114" t="s">
        <v>120</v>
      </c>
      <c r="F43" s="114" t="s">
        <v>121</v>
      </c>
      <c r="G43" s="115" t="s">
        <v>16</v>
      </c>
      <c r="H43" s="116" t="s">
        <v>124</v>
      </c>
      <c r="I43" s="116" t="s">
        <v>124</v>
      </c>
      <c r="J43" s="116" t="s">
        <v>124</v>
      </c>
      <c r="K43" s="116" t="s">
        <v>422</v>
      </c>
      <c r="L43" s="116" t="s">
        <v>423</v>
      </c>
      <c r="M43" s="116" t="s">
        <v>124</v>
      </c>
      <c r="N43" s="203"/>
      <c r="O43" s="203"/>
      <c r="P43" s="213" t="s">
        <v>428</v>
      </c>
      <c r="Q43" s="210"/>
      <c r="R43" s="104" t="b">
        <f t="shared" si="7"/>
        <v>1</v>
      </c>
      <c r="S43" s="119" t="s">
        <v>128</v>
      </c>
      <c r="T43" s="119" t="s">
        <v>129</v>
      </c>
      <c r="U43" s="201" t="s">
        <v>425</v>
      </c>
      <c r="V43" s="201" t="s">
        <v>426</v>
      </c>
      <c r="W43" s="116" t="b">
        <v>0</v>
      </c>
      <c r="X43" s="110" t="b">
        <v>1</v>
      </c>
      <c r="Y43" s="116" t="b">
        <v>1</v>
      </c>
      <c r="Z43" s="116" t="s">
        <v>427</v>
      </c>
      <c r="AA43" s="177" t="b">
        <f t="shared" si="2"/>
        <v>1</v>
      </c>
      <c r="AB43" s="121" t="b">
        <f t="shared" si="3"/>
        <v>1</v>
      </c>
      <c r="AC43" s="177" t="b">
        <f t="shared" si="4"/>
        <v>0</v>
      </c>
      <c r="AD43" s="122" t="b">
        <f t="shared" si="5"/>
        <v>1</v>
      </c>
    </row>
    <row r="44" ht="14.25" customHeight="1">
      <c r="A44" s="95" t="s">
        <v>116</v>
      </c>
      <c r="B44" s="101" t="s">
        <v>429</v>
      </c>
      <c r="C44" s="164" t="s">
        <v>430</v>
      </c>
      <c r="D44" s="96" t="s">
        <v>124</v>
      </c>
      <c r="E44" s="99" t="s">
        <v>268</v>
      </c>
      <c r="F44" s="99" t="s">
        <v>269</v>
      </c>
      <c r="G44" s="100" t="s">
        <v>269</v>
      </c>
      <c r="H44" s="101" t="s">
        <v>124</v>
      </c>
      <c r="I44" s="101" t="s">
        <v>124</v>
      </c>
      <c r="J44" s="101" t="s">
        <v>124</v>
      </c>
      <c r="K44" s="101" t="s">
        <v>269</v>
      </c>
      <c r="L44" s="101" t="s">
        <v>269</v>
      </c>
      <c r="M44" s="101" t="s">
        <v>269</v>
      </c>
      <c r="N44" s="101"/>
      <c r="O44" s="101"/>
      <c r="P44" s="101"/>
      <c r="Q44" s="101"/>
      <c r="R44" s="104" t="b">
        <f t="shared" si="7"/>
        <v>0</v>
      </c>
      <c r="S44" s="101" t="s">
        <v>269</v>
      </c>
      <c r="T44" s="101" t="s">
        <v>269</v>
      </c>
      <c r="U44" s="101" t="s">
        <v>269</v>
      </c>
      <c r="V44" s="101" t="s">
        <v>269</v>
      </c>
      <c r="W44" s="101" t="b">
        <v>0</v>
      </c>
      <c r="X44" s="96" t="b">
        <v>1</v>
      </c>
      <c r="Y44" s="101" t="b">
        <v>1</v>
      </c>
      <c r="Z44" s="101" t="s">
        <v>431</v>
      </c>
      <c r="AA44" s="167" t="b">
        <f t="shared" si="2"/>
        <v>1</v>
      </c>
      <c r="AB44" s="106" t="b">
        <f t="shared" si="3"/>
        <v>0</v>
      </c>
      <c r="AC44" s="167" t="b">
        <f t="shared" si="4"/>
        <v>0</v>
      </c>
      <c r="AD44" s="107" t="b">
        <f t="shared" si="5"/>
        <v>0</v>
      </c>
    </row>
    <row r="45" ht="14.25" customHeight="1">
      <c r="A45" s="200" t="s">
        <v>116</v>
      </c>
      <c r="B45" s="116" t="s">
        <v>432</v>
      </c>
      <c r="C45" s="201" t="s">
        <v>433</v>
      </c>
      <c r="D45" s="210" t="s">
        <v>119</v>
      </c>
      <c r="E45" s="114" t="s">
        <v>120</v>
      </c>
      <c r="F45" s="114" t="s">
        <v>121</v>
      </c>
      <c r="G45" s="115" t="s">
        <v>16</v>
      </c>
      <c r="H45" s="116" t="s">
        <v>124</v>
      </c>
      <c r="I45" s="116" t="s">
        <v>434</v>
      </c>
      <c r="J45" s="116" t="s">
        <v>124</v>
      </c>
      <c r="K45" s="116" t="s">
        <v>435</v>
      </c>
      <c r="L45" s="116" t="s">
        <v>436</v>
      </c>
      <c r="M45" s="116" t="s">
        <v>124</v>
      </c>
      <c r="N45" s="203"/>
      <c r="O45" s="213" t="s">
        <v>437</v>
      </c>
      <c r="P45" s="203"/>
      <c r="Q45" s="210"/>
      <c r="R45" s="104" t="b">
        <f t="shared" si="7"/>
        <v>1</v>
      </c>
      <c r="S45" s="119" t="s">
        <v>128</v>
      </c>
      <c r="T45" s="119" t="s">
        <v>129</v>
      </c>
      <c r="U45" s="201" t="s">
        <v>438</v>
      </c>
      <c r="V45" s="201" t="s">
        <v>439</v>
      </c>
      <c r="W45" s="116" t="b">
        <v>0</v>
      </c>
      <c r="X45" s="110" t="b">
        <v>1</v>
      </c>
      <c r="Y45" s="116" t="b">
        <v>0</v>
      </c>
      <c r="Z45" s="116" t="s">
        <v>124</v>
      </c>
      <c r="AA45" s="177" t="b">
        <f t="shared" si="2"/>
        <v>1</v>
      </c>
      <c r="AB45" s="121" t="b">
        <f t="shared" si="3"/>
        <v>1</v>
      </c>
      <c r="AC45" s="177" t="b">
        <f t="shared" si="4"/>
        <v>0</v>
      </c>
      <c r="AD45" s="122" t="b">
        <f t="shared" si="5"/>
        <v>1</v>
      </c>
    </row>
    <row r="46" ht="14.25" customHeight="1">
      <c r="A46" s="95" t="s">
        <v>116</v>
      </c>
      <c r="B46" s="101" t="s">
        <v>432</v>
      </c>
      <c r="C46" s="164" t="s">
        <v>433</v>
      </c>
      <c r="D46" s="208" t="s">
        <v>133</v>
      </c>
      <c r="E46" s="99" t="s">
        <v>120</v>
      </c>
      <c r="F46" s="99" t="s">
        <v>121</v>
      </c>
      <c r="G46" s="100" t="s">
        <v>16</v>
      </c>
      <c r="H46" s="101" t="s">
        <v>124</v>
      </c>
      <c r="I46" s="101" t="s">
        <v>440</v>
      </c>
      <c r="J46" s="101" t="s">
        <v>124</v>
      </c>
      <c r="K46" s="101" t="s">
        <v>435</v>
      </c>
      <c r="L46" s="101" t="s">
        <v>436</v>
      </c>
      <c r="M46" s="101" t="s">
        <v>124</v>
      </c>
      <c r="N46" s="206"/>
      <c r="O46" s="213" t="s">
        <v>441</v>
      </c>
      <c r="P46" s="206"/>
      <c r="Q46" s="208"/>
      <c r="R46" s="104" t="b">
        <f t="shared" si="7"/>
        <v>1</v>
      </c>
      <c r="S46" s="104" t="s">
        <v>128</v>
      </c>
      <c r="T46" s="104" t="s">
        <v>129</v>
      </c>
      <c r="U46" s="164" t="s">
        <v>438</v>
      </c>
      <c r="V46" s="164" t="s">
        <v>439</v>
      </c>
      <c r="W46" s="101" t="b">
        <v>0</v>
      </c>
      <c r="X46" s="96" t="b">
        <v>1</v>
      </c>
      <c r="Y46" s="101" t="b">
        <v>0</v>
      </c>
      <c r="Z46" s="101" t="s">
        <v>124</v>
      </c>
      <c r="AA46" s="167" t="b">
        <f t="shared" si="2"/>
        <v>1</v>
      </c>
      <c r="AB46" s="106" t="b">
        <f t="shared" si="3"/>
        <v>1</v>
      </c>
      <c r="AC46" s="167" t="b">
        <f t="shared" si="4"/>
        <v>0</v>
      </c>
      <c r="AD46" s="107" t="b">
        <f t="shared" si="5"/>
        <v>1</v>
      </c>
    </row>
    <row r="47" ht="14.25" customHeight="1">
      <c r="A47" s="200" t="s">
        <v>116</v>
      </c>
      <c r="B47" s="116" t="s">
        <v>432</v>
      </c>
      <c r="C47" s="201" t="s">
        <v>433</v>
      </c>
      <c r="D47" s="210" t="s">
        <v>151</v>
      </c>
      <c r="E47" s="114" t="s">
        <v>120</v>
      </c>
      <c r="F47" s="114" t="s">
        <v>121</v>
      </c>
      <c r="G47" s="115" t="s">
        <v>16</v>
      </c>
      <c r="H47" s="116" t="s">
        <v>124</v>
      </c>
      <c r="I47" s="116" t="s">
        <v>442</v>
      </c>
      <c r="J47" s="116" t="s">
        <v>124</v>
      </c>
      <c r="K47" s="116" t="s">
        <v>435</v>
      </c>
      <c r="L47" s="116" t="s">
        <v>436</v>
      </c>
      <c r="M47" s="116" t="s">
        <v>124</v>
      </c>
      <c r="N47" s="203"/>
      <c r="O47" s="213" t="s">
        <v>443</v>
      </c>
      <c r="P47" s="203"/>
      <c r="Q47" s="210"/>
      <c r="R47" s="104" t="b">
        <f t="shared" si="7"/>
        <v>1</v>
      </c>
      <c r="S47" s="119" t="s">
        <v>128</v>
      </c>
      <c r="T47" s="119" t="s">
        <v>129</v>
      </c>
      <c r="U47" s="201" t="s">
        <v>438</v>
      </c>
      <c r="V47" s="201" t="s">
        <v>439</v>
      </c>
      <c r="W47" s="116" t="b">
        <v>0</v>
      </c>
      <c r="X47" s="110" t="b">
        <v>1</v>
      </c>
      <c r="Y47" s="116" t="b">
        <v>0</v>
      </c>
      <c r="Z47" s="116" t="s">
        <v>124</v>
      </c>
      <c r="AA47" s="177" t="b">
        <f t="shared" si="2"/>
        <v>1</v>
      </c>
      <c r="AB47" s="121" t="b">
        <f t="shared" si="3"/>
        <v>1</v>
      </c>
      <c r="AC47" s="177" t="b">
        <f t="shared" si="4"/>
        <v>0</v>
      </c>
      <c r="AD47" s="122" t="b">
        <f t="shared" si="5"/>
        <v>1</v>
      </c>
    </row>
    <row r="48" ht="14.25" customHeight="1">
      <c r="A48" s="95" t="s">
        <v>116</v>
      </c>
      <c r="B48" s="101" t="s">
        <v>432</v>
      </c>
      <c r="C48" s="164" t="s">
        <v>433</v>
      </c>
      <c r="D48" s="208" t="s">
        <v>156</v>
      </c>
      <c r="E48" s="99" t="s">
        <v>120</v>
      </c>
      <c r="F48" s="99" t="s">
        <v>121</v>
      </c>
      <c r="G48" s="100" t="s">
        <v>16</v>
      </c>
      <c r="H48" s="101" t="s">
        <v>124</v>
      </c>
      <c r="I48" s="101" t="s">
        <v>444</v>
      </c>
      <c r="J48" s="101" t="s">
        <v>124</v>
      </c>
      <c r="K48" s="101" t="s">
        <v>435</v>
      </c>
      <c r="L48" s="101" t="s">
        <v>436</v>
      </c>
      <c r="M48" s="101" t="s">
        <v>124</v>
      </c>
      <c r="N48" s="206"/>
      <c r="O48" s="213" t="s">
        <v>445</v>
      </c>
      <c r="P48" s="206"/>
      <c r="Q48" s="208"/>
      <c r="R48" s="104" t="b">
        <f t="shared" si="7"/>
        <v>1</v>
      </c>
      <c r="S48" s="104" t="s">
        <v>128</v>
      </c>
      <c r="T48" s="104" t="s">
        <v>129</v>
      </c>
      <c r="U48" s="164" t="s">
        <v>438</v>
      </c>
      <c r="V48" s="164" t="s">
        <v>439</v>
      </c>
      <c r="W48" s="101" t="b">
        <v>0</v>
      </c>
      <c r="X48" s="96" t="b">
        <v>1</v>
      </c>
      <c r="Y48" s="101" t="b">
        <v>0</v>
      </c>
      <c r="Z48" s="101" t="s">
        <v>124</v>
      </c>
      <c r="AA48" s="167" t="b">
        <f t="shared" si="2"/>
        <v>1</v>
      </c>
      <c r="AB48" s="106" t="b">
        <f t="shared" si="3"/>
        <v>1</v>
      </c>
      <c r="AC48" s="167" t="b">
        <f t="shared" si="4"/>
        <v>0</v>
      </c>
      <c r="AD48" s="107" t="b">
        <f t="shared" si="5"/>
        <v>1</v>
      </c>
    </row>
    <row r="49" ht="14.25" customHeight="1">
      <c r="A49" s="200" t="s">
        <v>116</v>
      </c>
      <c r="B49" s="116" t="s">
        <v>446</v>
      </c>
      <c r="C49" s="201" t="s">
        <v>447</v>
      </c>
      <c r="D49" s="110" t="s">
        <v>124</v>
      </c>
      <c r="E49" s="114" t="s">
        <v>120</v>
      </c>
      <c r="F49" s="114" t="s">
        <v>121</v>
      </c>
      <c r="G49" s="115" t="s">
        <v>134</v>
      </c>
      <c r="H49" s="116" t="s">
        <v>124</v>
      </c>
      <c r="I49" s="116" t="s">
        <v>124</v>
      </c>
      <c r="J49" s="116" t="s">
        <v>124</v>
      </c>
      <c r="K49" s="116" t="s">
        <v>448</v>
      </c>
      <c r="L49" s="116" t="s">
        <v>449</v>
      </c>
      <c r="M49" s="116" t="s">
        <v>124</v>
      </c>
      <c r="N49" s="203"/>
      <c r="O49" s="203"/>
      <c r="P49" s="203"/>
      <c r="Q49" s="210"/>
      <c r="R49" s="104" t="b">
        <f t="shared" si="7"/>
        <v>0</v>
      </c>
      <c r="S49" s="119" t="s">
        <v>128</v>
      </c>
      <c r="T49" s="119" t="s">
        <v>129</v>
      </c>
      <c r="U49" s="201" t="s">
        <v>450</v>
      </c>
      <c r="V49" s="201" t="s">
        <v>451</v>
      </c>
      <c r="W49" s="116" t="b">
        <v>0</v>
      </c>
      <c r="X49" s="110" t="b">
        <v>1</v>
      </c>
      <c r="Y49" s="116" t="b">
        <v>1</v>
      </c>
      <c r="Z49" s="116" t="s">
        <v>452</v>
      </c>
      <c r="AA49" s="177" t="b">
        <f t="shared" si="2"/>
        <v>1</v>
      </c>
      <c r="AB49" s="121" t="b">
        <f t="shared" si="3"/>
        <v>1</v>
      </c>
      <c r="AC49" s="177" t="b">
        <f t="shared" si="4"/>
        <v>1</v>
      </c>
      <c r="AD49" s="122" t="b">
        <f t="shared" si="5"/>
        <v>1</v>
      </c>
    </row>
    <row r="50" ht="14.25" customHeight="1">
      <c r="A50" s="95" t="s">
        <v>116</v>
      </c>
      <c r="B50" s="101" t="s">
        <v>453</v>
      </c>
      <c r="C50" s="164" t="s">
        <v>454</v>
      </c>
      <c r="D50" s="96" t="s">
        <v>124</v>
      </c>
      <c r="E50" s="99" t="s">
        <v>120</v>
      </c>
      <c r="F50" s="99" t="s">
        <v>121</v>
      </c>
      <c r="G50" s="100" t="s">
        <v>16</v>
      </c>
      <c r="H50" s="101" t="s">
        <v>124</v>
      </c>
      <c r="I50" s="101" t="s">
        <v>124</v>
      </c>
      <c r="J50" s="101" t="s">
        <v>124</v>
      </c>
      <c r="K50" s="101" t="s">
        <v>448</v>
      </c>
      <c r="L50" s="101" t="s">
        <v>455</v>
      </c>
      <c r="M50" s="101" t="s">
        <v>124</v>
      </c>
      <c r="N50" s="206"/>
      <c r="O50" s="214" t="s">
        <v>456</v>
      </c>
      <c r="P50" s="206"/>
      <c r="Q50" s="208"/>
      <c r="R50" s="104" t="b">
        <f t="shared" si="7"/>
        <v>1</v>
      </c>
      <c r="S50" s="104" t="s">
        <v>128</v>
      </c>
      <c r="T50" s="104" t="s">
        <v>129</v>
      </c>
      <c r="U50" s="164" t="s">
        <v>457</v>
      </c>
      <c r="V50" s="164" t="s">
        <v>458</v>
      </c>
      <c r="W50" s="101" t="b">
        <v>0</v>
      </c>
      <c r="X50" s="96" t="b">
        <v>1</v>
      </c>
      <c r="Y50" s="101" t="b">
        <v>1</v>
      </c>
      <c r="Z50" s="101" t="s">
        <v>459</v>
      </c>
      <c r="AA50" s="167" t="b">
        <f t="shared" si="2"/>
        <v>1</v>
      </c>
      <c r="AB50" s="106" t="b">
        <f t="shared" si="3"/>
        <v>1</v>
      </c>
      <c r="AC50" s="167" t="b">
        <f t="shared" si="4"/>
        <v>0</v>
      </c>
      <c r="AD50" s="107" t="b">
        <f t="shared" si="5"/>
        <v>1</v>
      </c>
    </row>
    <row r="51" ht="14.25" customHeight="1">
      <c r="A51" s="200" t="s">
        <v>116</v>
      </c>
      <c r="B51" s="116" t="s">
        <v>460</v>
      </c>
      <c r="C51" s="201" t="s">
        <v>461</v>
      </c>
      <c r="D51" s="210" t="s">
        <v>119</v>
      </c>
      <c r="E51" s="114" t="s">
        <v>120</v>
      </c>
      <c r="F51" s="114" t="s">
        <v>121</v>
      </c>
      <c r="G51" s="115" t="s">
        <v>134</v>
      </c>
      <c r="H51" s="116" t="s">
        <v>124</v>
      </c>
      <c r="I51" s="116" t="s">
        <v>462</v>
      </c>
      <c r="J51" s="116" t="s">
        <v>124</v>
      </c>
      <c r="K51" s="116" t="s">
        <v>463</v>
      </c>
      <c r="L51" s="116" t="s">
        <v>464</v>
      </c>
      <c r="M51" s="116" t="s">
        <v>124</v>
      </c>
      <c r="N51" s="203"/>
      <c r="O51" s="203"/>
      <c r="P51" s="203"/>
      <c r="Q51" s="210"/>
      <c r="R51" s="104" t="b">
        <f t="shared" si="7"/>
        <v>0</v>
      </c>
      <c r="S51" s="119" t="s">
        <v>128</v>
      </c>
      <c r="T51" s="119" t="s">
        <v>129</v>
      </c>
      <c r="U51" s="201" t="s">
        <v>465</v>
      </c>
      <c r="V51" s="201" t="s">
        <v>466</v>
      </c>
      <c r="W51" s="116" t="b">
        <v>0</v>
      </c>
      <c r="X51" s="110" t="b">
        <v>1</v>
      </c>
      <c r="Y51" s="116" t="b">
        <v>1</v>
      </c>
      <c r="Z51" s="116" t="s">
        <v>467</v>
      </c>
      <c r="AA51" s="177" t="b">
        <f t="shared" si="2"/>
        <v>1</v>
      </c>
      <c r="AB51" s="121" t="b">
        <f t="shared" si="3"/>
        <v>1</v>
      </c>
      <c r="AC51" s="177" t="b">
        <f t="shared" si="4"/>
        <v>1</v>
      </c>
      <c r="AD51" s="122" t="b">
        <f t="shared" si="5"/>
        <v>1</v>
      </c>
    </row>
    <row r="52" ht="14.25" customHeight="1">
      <c r="A52" s="95" t="s">
        <v>116</v>
      </c>
      <c r="B52" s="101" t="s">
        <v>460</v>
      </c>
      <c r="C52" s="164" t="s">
        <v>461</v>
      </c>
      <c r="D52" s="208" t="s">
        <v>133</v>
      </c>
      <c r="E52" s="99" t="s">
        <v>120</v>
      </c>
      <c r="F52" s="99" t="s">
        <v>121</v>
      </c>
      <c r="G52" s="100" t="s">
        <v>16</v>
      </c>
      <c r="H52" s="101" t="s">
        <v>124</v>
      </c>
      <c r="I52" s="101" t="s">
        <v>468</v>
      </c>
      <c r="J52" s="101" t="s">
        <v>124</v>
      </c>
      <c r="K52" s="101" t="s">
        <v>463</v>
      </c>
      <c r="L52" s="101" t="s">
        <v>464</v>
      </c>
      <c r="M52" s="101" t="s">
        <v>124</v>
      </c>
      <c r="N52" s="206"/>
      <c r="O52" s="213" t="s">
        <v>469</v>
      </c>
      <c r="P52" s="206"/>
      <c r="Q52" s="208"/>
      <c r="R52" s="104" t="b">
        <f t="shared" si="7"/>
        <v>1</v>
      </c>
      <c r="S52" s="104" t="s">
        <v>128</v>
      </c>
      <c r="T52" s="104" t="s">
        <v>129</v>
      </c>
      <c r="U52" s="164" t="s">
        <v>465</v>
      </c>
      <c r="V52" s="164" t="s">
        <v>466</v>
      </c>
      <c r="W52" s="101" t="b">
        <v>0</v>
      </c>
      <c r="X52" s="96" t="b">
        <v>1</v>
      </c>
      <c r="Y52" s="101" t="b">
        <v>0</v>
      </c>
      <c r="Z52" s="101" t="s">
        <v>124</v>
      </c>
      <c r="AA52" s="167" t="b">
        <f t="shared" si="2"/>
        <v>1</v>
      </c>
      <c r="AB52" s="106" t="b">
        <f t="shared" si="3"/>
        <v>1</v>
      </c>
      <c r="AC52" s="167" t="b">
        <f t="shared" si="4"/>
        <v>0</v>
      </c>
      <c r="AD52" s="107" t="b">
        <f t="shared" si="5"/>
        <v>1</v>
      </c>
    </row>
    <row r="53" ht="14.25" customHeight="1">
      <c r="A53" s="200" t="s">
        <v>116</v>
      </c>
      <c r="B53" s="116" t="s">
        <v>460</v>
      </c>
      <c r="C53" s="201" t="s">
        <v>461</v>
      </c>
      <c r="D53" s="210" t="s">
        <v>151</v>
      </c>
      <c r="E53" s="114" t="s">
        <v>120</v>
      </c>
      <c r="F53" s="215" t="s">
        <v>121</v>
      </c>
      <c r="G53" s="115" t="s">
        <v>134</v>
      </c>
      <c r="H53" s="116" t="s">
        <v>470</v>
      </c>
      <c r="I53" s="116" t="s">
        <v>471</v>
      </c>
      <c r="J53" s="116" t="s">
        <v>124</v>
      </c>
      <c r="K53" s="110" t="s">
        <v>472</v>
      </c>
      <c r="L53" s="110" t="s">
        <v>473</v>
      </c>
      <c r="M53" s="116" t="s">
        <v>124</v>
      </c>
      <c r="N53" s="203"/>
      <c r="O53" s="203"/>
      <c r="P53" s="203"/>
      <c r="Q53" s="210"/>
      <c r="R53" s="104" t="b">
        <f t="shared" si="7"/>
        <v>0</v>
      </c>
      <c r="S53" s="119" t="s">
        <v>128</v>
      </c>
      <c r="T53" s="119" t="s">
        <v>129</v>
      </c>
      <c r="U53" s="111" t="s">
        <v>474</v>
      </c>
      <c r="V53" s="111" t="s">
        <v>475</v>
      </c>
      <c r="W53" s="116" t="b">
        <v>0</v>
      </c>
      <c r="X53" s="110" t="b">
        <v>1</v>
      </c>
      <c r="Y53" s="116" t="b">
        <v>1</v>
      </c>
      <c r="Z53" s="116" t="s">
        <v>476</v>
      </c>
      <c r="AA53" s="177" t="b">
        <f t="shared" si="2"/>
        <v>1</v>
      </c>
      <c r="AB53" s="121" t="b">
        <f t="shared" si="3"/>
        <v>1</v>
      </c>
      <c r="AC53" s="177" t="b">
        <f t="shared" si="4"/>
        <v>1</v>
      </c>
      <c r="AD53" s="122" t="b">
        <f t="shared" si="5"/>
        <v>1</v>
      </c>
    </row>
    <row r="54" ht="14.25" customHeight="1">
      <c r="A54" s="95" t="s">
        <v>116</v>
      </c>
      <c r="B54" s="101" t="s">
        <v>477</v>
      </c>
      <c r="C54" s="164" t="s">
        <v>478</v>
      </c>
      <c r="D54" s="208" t="s">
        <v>119</v>
      </c>
      <c r="E54" s="99" t="s">
        <v>120</v>
      </c>
      <c r="F54" s="99" t="s">
        <v>275</v>
      </c>
      <c r="G54" s="100" t="s">
        <v>269</v>
      </c>
      <c r="H54" s="101" t="s">
        <v>479</v>
      </c>
      <c r="I54" s="216" t="s">
        <v>223</v>
      </c>
      <c r="J54" s="101" t="s">
        <v>124</v>
      </c>
      <c r="K54" s="206"/>
      <c r="L54" s="206"/>
      <c r="M54" s="206"/>
      <c r="N54" s="206"/>
      <c r="O54" s="206"/>
      <c r="P54" s="206"/>
      <c r="Q54" s="208"/>
      <c r="R54" s="104" t="b">
        <f t="shared" si="7"/>
        <v>1</v>
      </c>
      <c r="S54" s="208"/>
      <c r="T54" s="208"/>
      <c r="U54" s="206"/>
      <c r="V54" s="206"/>
      <c r="W54" s="101" t="b">
        <v>1</v>
      </c>
      <c r="X54" s="96" t="b">
        <v>1</v>
      </c>
      <c r="Y54" s="101" t="b">
        <v>1</v>
      </c>
      <c r="Z54" s="101" t="s">
        <v>480</v>
      </c>
      <c r="AA54" s="167" t="b">
        <f t="shared" si="2"/>
        <v>0</v>
      </c>
      <c r="AB54" s="106" t="b">
        <f t="shared" si="3"/>
        <v>0</v>
      </c>
      <c r="AC54" s="167" t="b">
        <f t="shared" si="4"/>
        <v>0</v>
      </c>
      <c r="AD54" s="107" t="b">
        <f t="shared" si="5"/>
        <v>0</v>
      </c>
    </row>
    <row r="55" ht="14.25" customHeight="1">
      <c r="A55" s="200" t="s">
        <v>116</v>
      </c>
      <c r="B55" s="116" t="s">
        <v>477</v>
      </c>
      <c r="C55" s="201" t="s">
        <v>478</v>
      </c>
      <c r="D55" s="210" t="s">
        <v>133</v>
      </c>
      <c r="E55" s="114" t="s">
        <v>120</v>
      </c>
      <c r="F55" s="114" t="s">
        <v>275</v>
      </c>
      <c r="G55" s="115" t="s">
        <v>269</v>
      </c>
      <c r="H55" s="116" t="s">
        <v>479</v>
      </c>
      <c r="I55" s="116" t="s">
        <v>231</v>
      </c>
      <c r="J55" s="116" t="s">
        <v>124</v>
      </c>
      <c r="K55" s="203"/>
      <c r="L55" s="203"/>
      <c r="M55" s="203"/>
      <c r="N55" s="203"/>
      <c r="O55" s="203"/>
      <c r="P55" s="203"/>
      <c r="Q55" s="110" t="s">
        <v>481</v>
      </c>
      <c r="R55" s="104" t="b">
        <f t="shared" si="7"/>
        <v>1</v>
      </c>
      <c r="S55" s="210"/>
      <c r="T55" s="210"/>
      <c r="U55" s="203"/>
      <c r="V55" s="203"/>
      <c r="W55" s="116" t="b">
        <v>0</v>
      </c>
      <c r="X55" s="110" t="b">
        <v>1</v>
      </c>
      <c r="Y55" s="116" t="b">
        <v>1</v>
      </c>
      <c r="Z55" s="116" t="s">
        <v>482</v>
      </c>
      <c r="AA55" s="177" t="b">
        <f t="shared" si="2"/>
        <v>1</v>
      </c>
      <c r="AB55" s="121" t="b">
        <f t="shared" si="3"/>
        <v>1</v>
      </c>
      <c r="AC55" s="177" t="b">
        <f t="shared" si="4"/>
        <v>0</v>
      </c>
      <c r="AD55" s="122" t="b">
        <f t="shared" si="5"/>
        <v>0</v>
      </c>
    </row>
    <row r="56" ht="14.25" customHeight="1">
      <c r="A56" s="95" t="s">
        <v>116</v>
      </c>
      <c r="B56" s="101" t="s">
        <v>477</v>
      </c>
      <c r="C56" s="164" t="s">
        <v>478</v>
      </c>
      <c r="D56" s="208" t="s">
        <v>151</v>
      </c>
      <c r="E56" s="99" t="s">
        <v>120</v>
      </c>
      <c r="F56" s="99" t="s">
        <v>275</v>
      </c>
      <c r="G56" s="100" t="s">
        <v>269</v>
      </c>
      <c r="H56" s="101" t="s">
        <v>479</v>
      </c>
      <c r="I56" s="101" t="s">
        <v>233</v>
      </c>
      <c r="J56" s="101" t="s">
        <v>124</v>
      </c>
      <c r="K56" s="206"/>
      <c r="L56" s="206"/>
      <c r="M56" s="206"/>
      <c r="N56" s="206"/>
      <c r="O56" s="206"/>
      <c r="P56" s="206"/>
      <c r="Q56" s="208"/>
      <c r="R56" s="104" t="b">
        <f t="shared" si="7"/>
        <v>1</v>
      </c>
      <c r="S56" s="208"/>
      <c r="T56" s="208"/>
      <c r="U56" s="206"/>
      <c r="V56" s="206"/>
      <c r="W56" s="101" t="b">
        <v>1</v>
      </c>
      <c r="X56" s="96" t="b">
        <v>1</v>
      </c>
      <c r="Y56" s="101" t="b">
        <v>1</v>
      </c>
      <c r="Z56" s="101" t="s">
        <v>483</v>
      </c>
      <c r="AA56" s="167" t="b">
        <f t="shared" si="2"/>
        <v>0</v>
      </c>
      <c r="AB56" s="106" t="b">
        <f t="shared" si="3"/>
        <v>0</v>
      </c>
      <c r="AC56" s="167" t="b">
        <f t="shared" si="4"/>
        <v>0</v>
      </c>
      <c r="AD56" s="107" t="b">
        <f t="shared" si="5"/>
        <v>0</v>
      </c>
    </row>
    <row r="57" ht="14.25" customHeight="1">
      <c r="A57" s="200" t="s">
        <v>116</v>
      </c>
      <c r="B57" s="116" t="s">
        <v>242</v>
      </c>
      <c r="C57" s="201" t="s">
        <v>484</v>
      </c>
      <c r="D57" s="110" t="s">
        <v>124</v>
      </c>
      <c r="E57" s="114" t="s">
        <v>120</v>
      </c>
      <c r="F57" s="114" t="s">
        <v>121</v>
      </c>
      <c r="G57" s="115" t="s">
        <v>134</v>
      </c>
      <c r="H57" s="116" t="s">
        <v>124</v>
      </c>
      <c r="I57" s="116" t="s">
        <v>124</v>
      </c>
      <c r="J57" s="116" t="s">
        <v>124</v>
      </c>
      <c r="K57" s="116" t="s">
        <v>485</v>
      </c>
      <c r="L57" s="116" t="s">
        <v>486</v>
      </c>
      <c r="M57" s="116" t="s">
        <v>124</v>
      </c>
      <c r="N57" s="203"/>
      <c r="O57" s="203"/>
      <c r="P57" s="203"/>
      <c r="Q57" s="210"/>
      <c r="R57" s="104" t="b">
        <f t="shared" si="7"/>
        <v>0</v>
      </c>
      <c r="S57" s="119" t="s">
        <v>128</v>
      </c>
      <c r="T57" s="119" t="s">
        <v>129</v>
      </c>
      <c r="U57" s="201" t="s">
        <v>487</v>
      </c>
      <c r="V57" s="201" t="s">
        <v>488</v>
      </c>
      <c r="W57" s="110" t="b">
        <v>1</v>
      </c>
      <c r="X57" s="110" t="b">
        <v>1</v>
      </c>
      <c r="Y57" s="129" t="b">
        <v>0</v>
      </c>
      <c r="Z57" s="116" t="s">
        <v>235</v>
      </c>
      <c r="AA57" s="177" t="b">
        <f t="shared" si="2"/>
        <v>0</v>
      </c>
      <c r="AB57" s="121" t="b">
        <f t="shared" si="3"/>
        <v>0</v>
      </c>
      <c r="AC57" s="177" t="b">
        <f t="shared" si="4"/>
        <v>0</v>
      </c>
      <c r="AD57" s="122" t="b">
        <f t="shared" si="5"/>
        <v>0</v>
      </c>
    </row>
    <row r="58" ht="14.25" customHeight="1">
      <c r="A58" s="95" t="s">
        <v>116</v>
      </c>
      <c r="B58" s="101" t="s">
        <v>489</v>
      </c>
      <c r="C58" s="164" t="s">
        <v>490</v>
      </c>
      <c r="D58" s="208" t="s">
        <v>119</v>
      </c>
      <c r="E58" s="99" t="s">
        <v>120</v>
      </c>
      <c r="F58" s="99" t="s">
        <v>121</v>
      </c>
      <c r="G58" s="100" t="s">
        <v>134</v>
      </c>
      <c r="H58" s="101" t="s">
        <v>124</v>
      </c>
      <c r="I58" s="101" t="s">
        <v>124</v>
      </c>
      <c r="J58" s="101" t="s">
        <v>124</v>
      </c>
      <c r="K58" s="101" t="s">
        <v>491</v>
      </c>
      <c r="L58" s="101" t="s">
        <v>492</v>
      </c>
      <c r="M58" s="101" t="s">
        <v>124</v>
      </c>
      <c r="N58" s="206"/>
      <c r="O58" s="206"/>
      <c r="P58" s="206"/>
      <c r="Q58" s="208"/>
      <c r="R58" s="104" t="b">
        <f t="shared" si="7"/>
        <v>0</v>
      </c>
      <c r="S58" s="104" t="s">
        <v>128</v>
      </c>
      <c r="T58" s="104" t="s">
        <v>129</v>
      </c>
      <c r="U58" s="164" t="s">
        <v>493</v>
      </c>
      <c r="V58" s="164" t="s">
        <v>494</v>
      </c>
      <c r="W58" s="101" t="b">
        <v>0</v>
      </c>
      <c r="X58" s="96" t="b">
        <v>1</v>
      </c>
      <c r="Y58" s="101" t="b">
        <v>1</v>
      </c>
      <c r="Z58" s="101" t="s">
        <v>495</v>
      </c>
      <c r="AA58" s="167" t="b">
        <f t="shared" si="2"/>
        <v>1</v>
      </c>
      <c r="AB58" s="106" t="b">
        <f t="shared" si="3"/>
        <v>1</v>
      </c>
      <c r="AC58" s="167" t="b">
        <f t="shared" si="4"/>
        <v>1</v>
      </c>
      <c r="AD58" s="107" t="b">
        <f t="shared" si="5"/>
        <v>1</v>
      </c>
    </row>
    <row r="59" ht="14.25" customHeight="1">
      <c r="A59" s="200" t="s">
        <v>116</v>
      </c>
      <c r="B59" s="116" t="s">
        <v>489</v>
      </c>
      <c r="C59" s="201" t="s">
        <v>490</v>
      </c>
      <c r="D59" s="210" t="s">
        <v>133</v>
      </c>
      <c r="E59" s="114" t="s">
        <v>120</v>
      </c>
      <c r="F59" s="114" t="s">
        <v>121</v>
      </c>
      <c r="G59" s="115" t="s">
        <v>16</v>
      </c>
      <c r="H59" s="116" t="s">
        <v>124</v>
      </c>
      <c r="I59" s="116" t="s">
        <v>124</v>
      </c>
      <c r="J59" s="116" t="s">
        <v>124</v>
      </c>
      <c r="K59" s="116" t="s">
        <v>491</v>
      </c>
      <c r="L59" s="116" t="s">
        <v>492</v>
      </c>
      <c r="M59" s="116" t="s">
        <v>124</v>
      </c>
      <c r="N59" s="203"/>
      <c r="O59" s="213" t="s">
        <v>496</v>
      </c>
      <c r="P59" s="203"/>
      <c r="Q59" s="210"/>
      <c r="R59" s="104" t="b">
        <f t="shared" si="7"/>
        <v>1</v>
      </c>
      <c r="S59" s="119" t="s">
        <v>128</v>
      </c>
      <c r="T59" s="119" t="s">
        <v>129</v>
      </c>
      <c r="U59" s="116" t="s">
        <v>493</v>
      </c>
      <c r="V59" s="201" t="s">
        <v>494</v>
      </c>
      <c r="W59" s="116" t="b">
        <v>0</v>
      </c>
      <c r="X59" s="110" t="b">
        <v>1</v>
      </c>
      <c r="Y59" s="116" t="b">
        <v>1</v>
      </c>
      <c r="Z59" s="116" t="s">
        <v>497</v>
      </c>
      <c r="AA59" s="177" t="b">
        <f t="shared" si="2"/>
        <v>1</v>
      </c>
      <c r="AB59" s="121" t="b">
        <f t="shared" si="3"/>
        <v>1</v>
      </c>
      <c r="AC59" s="177" t="b">
        <f t="shared" si="4"/>
        <v>0</v>
      </c>
      <c r="AD59" s="122" t="b">
        <f t="shared" si="5"/>
        <v>1</v>
      </c>
    </row>
    <row r="60" ht="14.25" customHeight="1">
      <c r="A60" s="95" t="s">
        <v>116</v>
      </c>
      <c r="B60" s="101" t="s">
        <v>498</v>
      </c>
      <c r="C60" s="164" t="s">
        <v>499</v>
      </c>
      <c r="D60" s="96" t="s">
        <v>124</v>
      </c>
      <c r="E60" s="99" t="s">
        <v>120</v>
      </c>
      <c r="F60" s="99" t="s">
        <v>121</v>
      </c>
      <c r="G60" s="100" t="s">
        <v>134</v>
      </c>
      <c r="H60" s="101" t="s">
        <v>124</v>
      </c>
      <c r="I60" s="101" t="s">
        <v>124</v>
      </c>
      <c r="J60" s="101" t="s">
        <v>124</v>
      </c>
      <c r="K60" s="101" t="s">
        <v>500</v>
      </c>
      <c r="L60" s="101" t="s">
        <v>501</v>
      </c>
      <c r="M60" s="101" t="s">
        <v>124</v>
      </c>
      <c r="N60" s="206"/>
      <c r="O60" s="206"/>
      <c r="P60" s="206"/>
      <c r="Q60" s="208"/>
      <c r="R60" s="104" t="b">
        <f t="shared" si="7"/>
        <v>0</v>
      </c>
      <c r="S60" s="104" t="s">
        <v>128</v>
      </c>
      <c r="T60" s="104" t="s">
        <v>129</v>
      </c>
      <c r="U60" s="164" t="s">
        <v>502</v>
      </c>
      <c r="V60" s="164" t="s">
        <v>503</v>
      </c>
      <c r="W60" s="101" t="b">
        <v>0</v>
      </c>
      <c r="X60" s="96" t="b">
        <v>1</v>
      </c>
      <c r="Y60" s="101" t="b">
        <v>1</v>
      </c>
      <c r="Z60" s="101" t="s">
        <v>504</v>
      </c>
      <c r="AA60" s="167" t="b">
        <f t="shared" si="2"/>
        <v>1</v>
      </c>
      <c r="AB60" s="106" t="b">
        <f t="shared" si="3"/>
        <v>1</v>
      </c>
      <c r="AC60" s="167" t="b">
        <f t="shared" si="4"/>
        <v>1</v>
      </c>
      <c r="AD60" s="107" t="b">
        <f t="shared" si="5"/>
        <v>1</v>
      </c>
    </row>
    <row r="61" ht="14.25" customHeight="1">
      <c r="A61" s="200" t="s">
        <v>116</v>
      </c>
      <c r="B61" s="116" t="s">
        <v>505</v>
      </c>
      <c r="C61" s="217" t="s">
        <v>506</v>
      </c>
      <c r="D61" s="110" t="s">
        <v>124</v>
      </c>
      <c r="E61" s="114" t="s">
        <v>120</v>
      </c>
      <c r="F61" s="114" t="s">
        <v>121</v>
      </c>
      <c r="G61" s="115" t="s">
        <v>134</v>
      </c>
      <c r="H61" s="116" t="s">
        <v>124</v>
      </c>
      <c r="I61" s="116" t="s">
        <v>124</v>
      </c>
      <c r="J61" s="116" t="s">
        <v>124</v>
      </c>
      <c r="K61" s="116" t="s">
        <v>507</v>
      </c>
      <c r="L61" s="116" t="s">
        <v>508</v>
      </c>
      <c r="M61" s="116" t="s">
        <v>124</v>
      </c>
      <c r="N61" s="203"/>
      <c r="O61" s="203"/>
      <c r="P61" s="203"/>
      <c r="Q61" s="210"/>
      <c r="R61" s="104" t="b">
        <f t="shared" si="7"/>
        <v>0</v>
      </c>
      <c r="S61" s="119" t="s">
        <v>128</v>
      </c>
      <c r="T61" s="119" t="s">
        <v>129</v>
      </c>
      <c r="U61" s="201" t="s">
        <v>509</v>
      </c>
      <c r="V61" s="201" t="s">
        <v>510</v>
      </c>
      <c r="W61" s="116" t="b">
        <v>0</v>
      </c>
      <c r="X61" s="110" t="b">
        <v>1</v>
      </c>
      <c r="Y61" s="116" t="b">
        <v>1</v>
      </c>
      <c r="Z61" s="116" t="s">
        <v>511</v>
      </c>
      <c r="AA61" s="177" t="b">
        <f t="shared" si="2"/>
        <v>1</v>
      </c>
      <c r="AB61" s="121" t="b">
        <f t="shared" si="3"/>
        <v>1</v>
      </c>
      <c r="AC61" s="177" t="b">
        <f t="shared" si="4"/>
        <v>1</v>
      </c>
      <c r="AD61" s="122" t="b">
        <f t="shared" si="5"/>
        <v>1</v>
      </c>
    </row>
    <row r="62" ht="14.25" customHeight="1">
      <c r="A62" s="95" t="s">
        <v>116</v>
      </c>
      <c r="B62" s="101" t="s">
        <v>512</v>
      </c>
      <c r="C62" s="164" t="s">
        <v>513</v>
      </c>
      <c r="D62" s="96" t="s">
        <v>124</v>
      </c>
      <c r="E62" s="99" t="s">
        <v>268</v>
      </c>
      <c r="F62" s="99" t="s">
        <v>269</v>
      </c>
      <c r="G62" s="100" t="s">
        <v>269</v>
      </c>
      <c r="H62" s="101" t="s">
        <v>124</v>
      </c>
      <c r="I62" s="101" t="s">
        <v>124</v>
      </c>
      <c r="J62" s="101" t="s">
        <v>124</v>
      </c>
      <c r="K62" s="101" t="s">
        <v>269</v>
      </c>
      <c r="L62" s="101" t="s">
        <v>269</v>
      </c>
      <c r="M62" s="101" t="s">
        <v>269</v>
      </c>
      <c r="N62" s="101"/>
      <c r="O62" s="101"/>
      <c r="P62" s="101"/>
      <c r="Q62" s="101"/>
      <c r="R62" s="104" t="b">
        <f t="shared" si="7"/>
        <v>0</v>
      </c>
      <c r="S62" s="101" t="s">
        <v>269</v>
      </c>
      <c r="T62" s="101" t="s">
        <v>269</v>
      </c>
      <c r="U62" s="101" t="s">
        <v>269</v>
      </c>
      <c r="V62" s="101" t="s">
        <v>269</v>
      </c>
      <c r="W62" s="101" t="b">
        <v>0</v>
      </c>
      <c r="X62" s="96" t="b">
        <v>1</v>
      </c>
      <c r="Y62" s="101" t="b">
        <v>1</v>
      </c>
      <c r="Z62" s="101" t="s">
        <v>514</v>
      </c>
      <c r="AA62" s="167" t="b">
        <f t="shared" si="2"/>
        <v>1</v>
      </c>
      <c r="AB62" s="106" t="b">
        <f t="shared" si="3"/>
        <v>0</v>
      </c>
      <c r="AC62" s="167" t="b">
        <f t="shared" si="4"/>
        <v>0</v>
      </c>
      <c r="AD62" s="107" t="b">
        <f t="shared" si="5"/>
        <v>0</v>
      </c>
    </row>
    <row r="63" ht="14.25" customHeight="1">
      <c r="A63" s="200" t="s">
        <v>116</v>
      </c>
      <c r="B63" s="116" t="s">
        <v>515</v>
      </c>
      <c r="C63" s="201" t="s">
        <v>516</v>
      </c>
      <c r="D63" s="110" t="s">
        <v>124</v>
      </c>
      <c r="E63" s="114" t="s">
        <v>268</v>
      </c>
      <c r="F63" s="99" t="s">
        <v>269</v>
      </c>
      <c r="G63" s="100" t="s">
        <v>269</v>
      </c>
      <c r="H63" s="116" t="s">
        <v>124</v>
      </c>
      <c r="I63" s="116" t="s">
        <v>124</v>
      </c>
      <c r="J63" s="116" t="s">
        <v>124</v>
      </c>
      <c r="K63" s="101" t="s">
        <v>269</v>
      </c>
      <c r="L63" s="101" t="s">
        <v>269</v>
      </c>
      <c r="M63" s="101" t="s">
        <v>269</v>
      </c>
      <c r="N63" s="101"/>
      <c r="O63" s="101"/>
      <c r="P63" s="101"/>
      <c r="Q63" s="101"/>
      <c r="R63" s="104" t="b">
        <f t="shared" si="7"/>
        <v>0</v>
      </c>
      <c r="S63" s="101" t="s">
        <v>269</v>
      </c>
      <c r="T63" s="101" t="s">
        <v>269</v>
      </c>
      <c r="U63" s="101" t="s">
        <v>269</v>
      </c>
      <c r="V63" s="101" t="s">
        <v>269</v>
      </c>
      <c r="W63" s="116" t="b">
        <v>0</v>
      </c>
      <c r="X63" s="110" t="b">
        <v>1</v>
      </c>
      <c r="Y63" s="116" t="b">
        <v>1</v>
      </c>
      <c r="Z63" s="116" t="s">
        <v>517</v>
      </c>
      <c r="AA63" s="177" t="b">
        <f t="shared" si="2"/>
        <v>1</v>
      </c>
      <c r="AB63" s="121" t="b">
        <f t="shared" si="3"/>
        <v>0</v>
      </c>
      <c r="AC63" s="177" t="b">
        <f t="shared" si="4"/>
        <v>0</v>
      </c>
      <c r="AD63" s="122" t="b">
        <f t="shared" si="5"/>
        <v>0</v>
      </c>
    </row>
    <row r="64" ht="14.25" customHeight="1">
      <c r="A64" s="95" t="s">
        <v>116</v>
      </c>
      <c r="B64" s="101" t="s">
        <v>518</v>
      </c>
      <c r="C64" s="164" t="s">
        <v>519</v>
      </c>
      <c r="D64" s="96" t="s">
        <v>124</v>
      </c>
      <c r="E64" s="99" t="s">
        <v>120</v>
      </c>
      <c r="F64" s="99" t="s">
        <v>121</v>
      </c>
      <c r="G64" s="100" t="s">
        <v>16</v>
      </c>
      <c r="H64" s="101" t="s">
        <v>124</v>
      </c>
      <c r="I64" s="101" t="s">
        <v>124</v>
      </c>
      <c r="J64" s="101" t="s">
        <v>124</v>
      </c>
      <c r="K64" s="101" t="s">
        <v>520</v>
      </c>
      <c r="L64" s="101" t="s">
        <v>521</v>
      </c>
      <c r="M64" s="101" t="s">
        <v>124</v>
      </c>
      <c r="N64" s="206"/>
      <c r="O64" s="126" t="s">
        <v>522</v>
      </c>
      <c r="P64" s="206"/>
      <c r="Q64" s="96" t="s">
        <v>523</v>
      </c>
      <c r="R64" s="104" t="b">
        <f t="shared" si="7"/>
        <v>1</v>
      </c>
      <c r="S64" s="104" t="s">
        <v>128</v>
      </c>
      <c r="T64" s="104" t="s">
        <v>129</v>
      </c>
      <c r="U64" s="164" t="s">
        <v>524</v>
      </c>
      <c r="V64" s="164" t="s">
        <v>525</v>
      </c>
      <c r="W64" s="96" t="b">
        <v>1</v>
      </c>
      <c r="X64" s="124" t="b">
        <v>1</v>
      </c>
      <c r="Y64" s="101" t="b">
        <v>1</v>
      </c>
      <c r="Z64" s="101" t="s">
        <v>526</v>
      </c>
      <c r="AA64" s="167" t="b">
        <f t="shared" si="2"/>
        <v>0</v>
      </c>
      <c r="AB64" s="106" t="b">
        <f t="shared" si="3"/>
        <v>0</v>
      </c>
      <c r="AC64" s="167" t="b">
        <f t="shared" si="4"/>
        <v>0</v>
      </c>
      <c r="AD64" s="107" t="b">
        <f t="shared" si="5"/>
        <v>0</v>
      </c>
    </row>
    <row r="65" ht="14.25" customHeight="1">
      <c r="A65" s="200" t="s">
        <v>116</v>
      </c>
      <c r="B65" s="116" t="s">
        <v>527</v>
      </c>
      <c r="C65" s="201" t="s">
        <v>528</v>
      </c>
      <c r="D65" s="110" t="s">
        <v>124</v>
      </c>
      <c r="E65" s="114" t="s">
        <v>120</v>
      </c>
      <c r="F65" s="114" t="s">
        <v>121</v>
      </c>
      <c r="G65" s="115" t="s">
        <v>134</v>
      </c>
      <c r="H65" s="116" t="s">
        <v>124</v>
      </c>
      <c r="I65" s="116" t="s">
        <v>124</v>
      </c>
      <c r="J65" s="116" t="s">
        <v>124</v>
      </c>
      <c r="K65" s="116" t="s">
        <v>529</v>
      </c>
      <c r="L65" s="116" t="s">
        <v>530</v>
      </c>
      <c r="M65" s="116" t="s">
        <v>124</v>
      </c>
      <c r="N65" s="203"/>
      <c r="O65" s="203"/>
      <c r="P65" s="203"/>
      <c r="Q65" s="210"/>
      <c r="R65" s="104" t="b">
        <f t="shared" si="7"/>
        <v>0</v>
      </c>
      <c r="S65" s="119" t="s">
        <v>128</v>
      </c>
      <c r="T65" s="119" t="s">
        <v>129</v>
      </c>
      <c r="U65" s="201" t="s">
        <v>531</v>
      </c>
      <c r="V65" s="201" t="s">
        <v>532</v>
      </c>
      <c r="W65" s="116" t="b">
        <v>0</v>
      </c>
      <c r="X65" s="110" t="b">
        <v>1</v>
      </c>
      <c r="Y65" s="116" t="b">
        <v>1</v>
      </c>
      <c r="Z65" s="116" t="s">
        <v>533</v>
      </c>
      <c r="AA65" s="177" t="b">
        <f t="shared" si="2"/>
        <v>1</v>
      </c>
      <c r="AB65" s="121" t="b">
        <f t="shared" si="3"/>
        <v>1</v>
      </c>
      <c r="AC65" s="177" t="b">
        <f t="shared" si="4"/>
        <v>1</v>
      </c>
      <c r="AD65" s="122" t="b">
        <f t="shared" si="5"/>
        <v>1</v>
      </c>
    </row>
    <row r="66" ht="14.25" customHeight="1">
      <c r="A66" s="95" t="s">
        <v>116</v>
      </c>
      <c r="B66" s="101" t="s">
        <v>534</v>
      </c>
      <c r="C66" s="164" t="s">
        <v>535</v>
      </c>
      <c r="D66" s="96" t="s">
        <v>124</v>
      </c>
      <c r="E66" s="99" t="s">
        <v>120</v>
      </c>
      <c r="F66" s="99" t="s">
        <v>121</v>
      </c>
      <c r="G66" s="100" t="s">
        <v>16</v>
      </c>
      <c r="H66" s="101" t="s">
        <v>124</v>
      </c>
      <c r="I66" s="101" t="s">
        <v>124</v>
      </c>
      <c r="J66" s="101" t="s">
        <v>124</v>
      </c>
      <c r="K66" s="101" t="s">
        <v>536</v>
      </c>
      <c r="L66" s="101" t="s">
        <v>537</v>
      </c>
      <c r="M66" s="101" t="s">
        <v>124</v>
      </c>
      <c r="N66" s="206"/>
      <c r="O66" s="213" t="s">
        <v>538</v>
      </c>
      <c r="P66" s="206"/>
      <c r="Q66" s="208"/>
      <c r="R66" s="104" t="b">
        <f t="shared" si="7"/>
        <v>1</v>
      </c>
      <c r="S66" s="104" t="s">
        <v>128</v>
      </c>
      <c r="T66" s="104" t="s">
        <v>129</v>
      </c>
      <c r="U66" s="164" t="s">
        <v>539</v>
      </c>
      <c r="V66" s="164" t="s">
        <v>540</v>
      </c>
      <c r="W66" s="101" t="b">
        <v>0</v>
      </c>
      <c r="X66" s="96" t="b">
        <v>1</v>
      </c>
      <c r="Y66" s="101" t="b">
        <v>0</v>
      </c>
      <c r="Z66" s="101" t="s">
        <v>124</v>
      </c>
      <c r="AA66" s="167" t="b">
        <f t="shared" si="2"/>
        <v>1</v>
      </c>
      <c r="AB66" s="106" t="b">
        <f t="shared" si="3"/>
        <v>1</v>
      </c>
      <c r="AC66" s="167" t="b">
        <f t="shared" si="4"/>
        <v>0</v>
      </c>
      <c r="AD66" s="107" t="b">
        <f t="shared" si="5"/>
        <v>1</v>
      </c>
    </row>
    <row r="67" ht="14.25" customHeight="1">
      <c r="A67" s="218" t="s">
        <v>116</v>
      </c>
      <c r="B67" s="148" t="s">
        <v>541</v>
      </c>
      <c r="C67" s="219" t="s">
        <v>542</v>
      </c>
      <c r="D67" s="143" t="s">
        <v>124</v>
      </c>
      <c r="E67" s="146" t="s">
        <v>120</v>
      </c>
      <c r="F67" s="146" t="s">
        <v>121</v>
      </c>
      <c r="G67" s="220" t="s">
        <v>16</v>
      </c>
      <c r="H67" s="148" t="s">
        <v>124</v>
      </c>
      <c r="I67" s="148" t="s">
        <v>124</v>
      </c>
      <c r="J67" s="148" t="s">
        <v>124</v>
      </c>
      <c r="K67" s="148" t="s">
        <v>543</v>
      </c>
      <c r="L67" s="148" t="s">
        <v>544</v>
      </c>
      <c r="M67" s="148" t="s">
        <v>124</v>
      </c>
      <c r="N67" s="221"/>
      <c r="O67" s="222" t="s">
        <v>545</v>
      </c>
      <c r="P67" s="221"/>
      <c r="Q67" s="223"/>
      <c r="R67" s="224" t="b">
        <f t="shared" si="7"/>
        <v>1</v>
      </c>
      <c r="S67" s="150" t="s">
        <v>128</v>
      </c>
      <c r="T67" s="150" t="s">
        <v>129</v>
      </c>
      <c r="U67" s="219" t="s">
        <v>546</v>
      </c>
      <c r="V67" s="219" t="s">
        <v>547</v>
      </c>
      <c r="W67" s="148" t="b">
        <v>0</v>
      </c>
      <c r="X67" s="143" t="b">
        <v>1</v>
      </c>
      <c r="Y67" s="148" t="b">
        <v>0</v>
      </c>
      <c r="Z67" s="148" t="s">
        <v>124</v>
      </c>
      <c r="AA67" s="225" t="b">
        <f t="shared" si="2"/>
        <v>1</v>
      </c>
      <c r="AB67" s="157" t="b">
        <f t="shared" si="3"/>
        <v>1</v>
      </c>
      <c r="AC67" s="225" t="b">
        <f t="shared" si="4"/>
        <v>0</v>
      </c>
      <c r="AD67" s="158" t="b">
        <f t="shared" si="5"/>
        <v>1</v>
      </c>
    </row>
    <row r="68" ht="14.25" customHeight="1">
      <c r="I68" s="226"/>
    </row>
    <row r="69" ht="14.25" customHeight="1">
      <c r="I69" s="226"/>
    </row>
    <row r="70" ht="14.25" customHeight="1">
      <c r="I70" s="226"/>
    </row>
    <row r="71" ht="14.25" customHeight="1">
      <c r="I71" s="226"/>
    </row>
    <row r="72" ht="14.25" customHeight="1">
      <c r="I72" s="226"/>
    </row>
    <row r="73" ht="14.25" customHeight="1">
      <c r="I73" s="226"/>
    </row>
    <row r="74" ht="14.25" customHeight="1">
      <c r="I74" s="226"/>
    </row>
    <row r="75" ht="14.25" customHeight="1">
      <c r="I75" s="226"/>
    </row>
    <row r="76" ht="14.25" customHeight="1">
      <c r="I76" s="226"/>
    </row>
    <row r="77" ht="14.25" customHeight="1">
      <c r="I77" s="226"/>
    </row>
    <row r="78" ht="14.25" customHeight="1">
      <c r="I78" s="226"/>
    </row>
    <row r="79" ht="14.25" customHeight="1">
      <c r="I79" s="226"/>
    </row>
    <row r="80" ht="14.25" customHeight="1">
      <c r="I80" s="226"/>
    </row>
    <row r="81" ht="14.25" customHeight="1">
      <c r="I81" s="226"/>
    </row>
    <row r="82" ht="14.25" customHeight="1">
      <c r="I82" s="226"/>
    </row>
    <row r="83" ht="14.25" customHeight="1">
      <c r="I83" s="226"/>
    </row>
    <row r="84" ht="14.25" customHeight="1">
      <c r="I84" s="226"/>
    </row>
    <row r="85" ht="14.25" customHeight="1">
      <c r="I85" s="226"/>
    </row>
    <row r="86" ht="14.25" customHeight="1">
      <c r="I86" s="226"/>
    </row>
    <row r="87" ht="14.25" customHeight="1">
      <c r="I87" s="226"/>
    </row>
    <row r="88" ht="14.25" customHeight="1">
      <c r="I88" s="226"/>
    </row>
    <row r="89" ht="14.25" customHeight="1">
      <c r="I89" s="226"/>
    </row>
    <row r="90" ht="14.25" customHeight="1">
      <c r="I90" s="226"/>
    </row>
    <row r="91" ht="14.25" customHeight="1">
      <c r="I91" s="226"/>
    </row>
    <row r="92" ht="14.25" customHeight="1">
      <c r="I92" s="226"/>
    </row>
    <row r="93" ht="14.25" customHeight="1">
      <c r="I93" s="226"/>
    </row>
    <row r="94" ht="14.25" customHeight="1">
      <c r="I94" s="226"/>
    </row>
    <row r="95" ht="14.25" customHeight="1">
      <c r="I95" s="226"/>
    </row>
    <row r="96" ht="14.25" customHeight="1">
      <c r="I96" s="226"/>
    </row>
    <row r="97" ht="14.25" customHeight="1">
      <c r="I97" s="226"/>
    </row>
    <row r="98" ht="14.25" customHeight="1">
      <c r="I98" s="226"/>
    </row>
    <row r="99" ht="14.25" customHeight="1">
      <c r="I99" s="226"/>
    </row>
    <row r="100" ht="14.25" customHeight="1">
      <c r="I100" s="226"/>
    </row>
    <row r="101" ht="14.25" customHeight="1">
      <c r="I101" s="226"/>
    </row>
    <row r="102" ht="14.25" customHeight="1">
      <c r="I102" s="226"/>
    </row>
    <row r="103" ht="14.25" customHeight="1">
      <c r="I103" s="226"/>
    </row>
    <row r="104" ht="14.25" customHeight="1">
      <c r="I104" s="226"/>
    </row>
    <row r="105" ht="14.25" customHeight="1">
      <c r="I105" s="226"/>
    </row>
    <row r="106" ht="14.25" customHeight="1">
      <c r="I106" s="226"/>
    </row>
    <row r="107" ht="14.25" customHeight="1">
      <c r="I107" s="226"/>
    </row>
    <row r="108" ht="14.25" customHeight="1">
      <c r="I108" s="226"/>
    </row>
    <row r="109" ht="14.25" customHeight="1">
      <c r="I109" s="226"/>
    </row>
    <row r="110" ht="14.25" customHeight="1">
      <c r="I110" s="226"/>
    </row>
    <row r="111" ht="14.25" customHeight="1">
      <c r="I111" s="226"/>
    </row>
    <row r="112" ht="14.25" customHeight="1">
      <c r="I112" s="226"/>
    </row>
    <row r="113" ht="14.25" customHeight="1">
      <c r="I113" s="226"/>
    </row>
    <row r="114" ht="14.25" customHeight="1">
      <c r="I114" s="226"/>
    </row>
    <row r="115" ht="14.25" customHeight="1">
      <c r="I115" s="226"/>
    </row>
    <row r="116" ht="14.25" customHeight="1">
      <c r="I116" s="226"/>
    </row>
    <row r="117" ht="14.25" customHeight="1">
      <c r="I117" s="226"/>
    </row>
    <row r="118" ht="14.25" customHeight="1">
      <c r="I118" s="226"/>
    </row>
    <row r="119" ht="14.25" customHeight="1">
      <c r="I119" s="226"/>
    </row>
    <row r="120" ht="14.25" customHeight="1">
      <c r="I120" s="226"/>
    </row>
    <row r="121" ht="14.25" customHeight="1">
      <c r="I121" s="226"/>
    </row>
    <row r="122" ht="14.25" customHeight="1">
      <c r="I122" s="226"/>
    </row>
    <row r="123" ht="14.25" customHeight="1">
      <c r="I123" s="226"/>
    </row>
    <row r="124" ht="14.25" customHeight="1">
      <c r="I124" s="226"/>
    </row>
    <row r="125" ht="14.25" customHeight="1">
      <c r="I125" s="226"/>
    </row>
    <row r="126" ht="14.25" customHeight="1">
      <c r="I126" s="226"/>
    </row>
    <row r="127" ht="14.25" customHeight="1">
      <c r="I127" s="226"/>
    </row>
    <row r="128" ht="14.25" customHeight="1">
      <c r="I128" s="226"/>
    </row>
    <row r="129" ht="14.25" customHeight="1">
      <c r="I129" s="226"/>
    </row>
    <row r="130" ht="14.25" customHeight="1">
      <c r="I130" s="226"/>
    </row>
    <row r="131" ht="14.25" customHeight="1">
      <c r="I131" s="226"/>
    </row>
    <row r="132" ht="14.25" customHeight="1">
      <c r="I132" s="226"/>
    </row>
    <row r="133" ht="14.25" customHeight="1">
      <c r="I133" s="226"/>
    </row>
    <row r="134" ht="14.25" customHeight="1">
      <c r="I134" s="226"/>
    </row>
    <row r="135" ht="14.25" customHeight="1">
      <c r="I135" s="226"/>
    </row>
    <row r="136" ht="14.25" customHeight="1">
      <c r="I136" s="226"/>
    </row>
    <row r="137" ht="14.25" customHeight="1">
      <c r="I137" s="226"/>
    </row>
    <row r="138" ht="14.25" customHeight="1">
      <c r="I138" s="226"/>
    </row>
    <row r="139" ht="14.25" customHeight="1">
      <c r="I139" s="226"/>
    </row>
    <row r="140" ht="14.25" customHeight="1">
      <c r="I140" s="226"/>
    </row>
    <row r="141" ht="14.25" customHeight="1">
      <c r="I141" s="226"/>
    </row>
    <row r="142" ht="14.25" customHeight="1">
      <c r="I142" s="226"/>
    </row>
    <row r="143" ht="14.25" customHeight="1">
      <c r="I143" s="226"/>
    </row>
    <row r="144" ht="14.25" customHeight="1">
      <c r="I144" s="226"/>
    </row>
    <row r="145" ht="14.25" customHeight="1">
      <c r="I145" s="226"/>
    </row>
    <row r="146" ht="14.25" customHeight="1">
      <c r="I146" s="226"/>
    </row>
    <row r="147" ht="14.25" customHeight="1">
      <c r="I147" s="226"/>
    </row>
    <row r="148" ht="14.25" customHeight="1">
      <c r="I148" s="226"/>
    </row>
    <row r="149" ht="14.25" customHeight="1">
      <c r="I149" s="226"/>
    </row>
    <row r="150" ht="14.25" customHeight="1">
      <c r="I150" s="226"/>
    </row>
    <row r="151" ht="14.25" customHeight="1">
      <c r="I151" s="226"/>
    </row>
    <row r="152" ht="14.25" customHeight="1">
      <c r="I152" s="226"/>
    </row>
    <row r="153" ht="14.25" customHeight="1">
      <c r="I153" s="226"/>
    </row>
    <row r="154" ht="14.25" customHeight="1">
      <c r="I154" s="226"/>
    </row>
    <row r="155" ht="14.25" customHeight="1">
      <c r="I155" s="226"/>
    </row>
    <row r="156" ht="14.25" customHeight="1">
      <c r="I156" s="226"/>
    </row>
    <row r="157" ht="14.25" customHeight="1">
      <c r="I157" s="226"/>
    </row>
    <row r="158" ht="14.25" customHeight="1">
      <c r="I158" s="226"/>
    </row>
    <row r="159" ht="14.25" customHeight="1">
      <c r="I159" s="226"/>
    </row>
    <row r="160" ht="14.25" customHeight="1">
      <c r="I160" s="226"/>
    </row>
    <row r="161" ht="14.25" customHeight="1">
      <c r="I161" s="226"/>
    </row>
    <row r="162" ht="14.25" customHeight="1">
      <c r="I162" s="226"/>
    </row>
    <row r="163" ht="14.25" customHeight="1">
      <c r="I163" s="226"/>
    </row>
    <row r="164" ht="14.25" customHeight="1">
      <c r="I164" s="226"/>
    </row>
    <row r="165" ht="14.25" customHeight="1">
      <c r="I165" s="226"/>
    </row>
    <row r="166" ht="14.25" customHeight="1">
      <c r="I166" s="226"/>
    </row>
    <row r="167" ht="14.25" customHeight="1">
      <c r="I167" s="226"/>
    </row>
    <row r="168" ht="14.25" customHeight="1">
      <c r="I168" s="226"/>
    </row>
    <row r="169" ht="14.25" customHeight="1">
      <c r="I169" s="226"/>
    </row>
    <row r="170" ht="14.25" customHeight="1">
      <c r="I170" s="226"/>
    </row>
    <row r="171" ht="14.25" customHeight="1">
      <c r="I171" s="226"/>
    </row>
    <row r="172" ht="14.25" customHeight="1">
      <c r="I172" s="226"/>
    </row>
    <row r="173" ht="14.25" customHeight="1">
      <c r="I173" s="226"/>
    </row>
    <row r="174" ht="14.25" customHeight="1">
      <c r="I174" s="226"/>
    </row>
    <row r="175" ht="14.25" customHeight="1">
      <c r="I175" s="226"/>
    </row>
    <row r="176" ht="14.25" customHeight="1">
      <c r="I176" s="226"/>
    </row>
    <row r="177" ht="14.25" customHeight="1">
      <c r="I177" s="226"/>
    </row>
    <row r="178" ht="14.25" customHeight="1">
      <c r="I178" s="226"/>
    </row>
    <row r="179" ht="14.25" customHeight="1">
      <c r="I179" s="226"/>
    </row>
    <row r="180" ht="14.25" customHeight="1">
      <c r="I180" s="226"/>
    </row>
    <row r="181" ht="14.25" customHeight="1">
      <c r="I181" s="226"/>
    </row>
    <row r="182" ht="14.25" customHeight="1">
      <c r="I182" s="226"/>
    </row>
    <row r="183" ht="14.25" customHeight="1">
      <c r="I183" s="226"/>
    </row>
    <row r="184" ht="14.25" customHeight="1">
      <c r="I184" s="226"/>
    </row>
    <row r="185" ht="14.25" customHeight="1">
      <c r="I185" s="226"/>
    </row>
    <row r="186" ht="14.25" customHeight="1">
      <c r="I186" s="226"/>
    </row>
    <row r="187" ht="14.25" customHeight="1">
      <c r="I187" s="226"/>
    </row>
    <row r="188" ht="14.25" customHeight="1">
      <c r="I188" s="226"/>
    </row>
    <row r="189" ht="14.25" customHeight="1">
      <c r="I189" s="226"/>
    </row>
    <row r="190" ht="14.25" customHeight="1">
      <c r="I190" s="226"/>
    </row>
    <row r="191" ht="14.25" customHeight="1">
      <c r="I191" s="226"/>
    </row>
    <row r="192" ht="14.25" customHeight="1">
      <c r="I192" s="226"/>
    </row>
    <row r="193" ht="14.25" customHeight="1">
      <c r="I193" s="226"/>
    </row>
    <row r="194" ht="14.25" customHeight="1">
      <c r="I194" s="226"/>
    </row>
    <row r="195" ht="14.25" customHeight="1">
      <c r="I195" s="226"/>
    </row>
    <row r="196" ht="14.25" customHeight="1">
      <c r="I196" s="226"/>
    </row>
    <row r="197" ht="14.25" customHeight="1">
      <c r="I197" s="226"/>
    </row>
    <row r="198" ht="14.25" customHeight="1">
      <c r="I198" s="226"/>
    </row>
    <row r="199" ht="14.25" customHeight="1">
      <c r="I199" s="226"/>
    </row>
    <row r="200" ht="14.25" customHeight="1">
      <c r="I200" s="226"/>
    </row>
    <row r="201" ht="14.25" customHeight="1">
      <c r="I201" s="226"/>
    </row>
    <row r="202" ht="14.25" customHeight="1">
      <c r="I202" s="226"/>
    </row>
    <row r="203" ht="14.25" customHeight="1">
      <c r="I203" s="226"/>
    </row>
    <row r="204" ht="14.25" customHeight="1">
      <c r="I204" s="226"/>
    </row>
    <row r="205" ht="14.25" customHeight="1">
      <c r="I205" s="226"/>
    </row>
    <row r="206" ht="14.25" customHeight="1">
      <c r="I206" s="226"/>
    </row>
    <row r="207" ht="14.25" customHeight="1">
      <c r="I207" s="226"/>
    </row>
    <row r="208" ht="14.25" customHeight="1">
      <c r="I208" s="226"/>
    </row>
    <row r="209" ht="14.25" customHeight="1">
      <c r="I209" s="226"/>
    </row>
    <row r="210" ht="14.25" customHeight="1">
      <c r="I210" s="226"/>
    </row>
    <row r="211" ht="14.25" customHeight="1">
      <c r="I211" s="226"/>
    </row>
    <row r="212" ht="14.25" customHeight="1">
      <c r="I212" s="226"/>
    </row>
    <row r="213" ht="14.25" customHeight="1">
      <c r="I213" s="226"/>
    </row>
    <row r="214" ht="14.25" customHeight="1">
      <c r="I214" s="226"/>
    </row>
    <row r="215" ht="14.25" customHeight="1">
      <c r="I215" s="226"/>
    </row>
    <row r="216" ht="14.25" customHeight="1">
      <c r="I216" s="226"/>
    </row>
    <row r="217" ht="14.25" customHeight="1">
      <c r="I217" s="226"/>
    </row>
    <row r="218" ht="14.25" customHeight="1">
      <c r="I218" s="226"/>
    </row>
    <row r="219" ht="14.25" customHeight="1">
      <c r="I219" s="226"/>
    </row>
    <row r="220" ht="14.25" customHeight="1">
      <c r="I220" s="226"/>
    </row>
    <row r="221" ht="14.25" customHeight="1">
      <c r="I221" s="226"/>
    </row>
    <row r="222" ht="14.25" customHeight="1">
      <c r="I222" s="226"/>
    </row>
    <row r="223" ht="14.25" customHeight="1">
      <c r="I223" s="226"/>
    </row>
    <row r="224" ht="14.25" customHeight="1">
      <c r="I224" s="226"/>
    </row>
    <row r="225" ht="14.25" customHeight="1">
      <c r="I225" s="226"/>
    </row>
    <row r="226" ht="14.25" customHeight="1">
      <c r="I226" s="226"/>
    </row>
    <row r="227" ht="14.25" customHeight="1">
      <c r="I227" s="226"/>
    </row>
    <row r="228" ht="14.25" customHeight="1">
      <c r="I228" s="226"/>
    </row>
    <row r="229" ht="14.25" customHeight="1">
      <c r="I229" s="226"/>
    </row>
    <row r="230" ht="14.25" customHeight="1">
      <c r="I230" s="226"/>
    </row>
    <row r="231" ht="14.25" customHeight="1">
      <c r="I231" s="226"/>
    </row>
    <row r="232" ht="14.25" customHeight="1">
      <c r="I232" s="226"/>
    </row>
    <row r="233" ht="14.25" customHeight="1">
      <c r="I233" s="226"/>
    </row>
    <row r="234" ht="14.25" customHeight="1">
      <c r="I234" s="226"/>
    </row>
    <row r="235" ht="14.25" customHeight="1">
      <c r="I235" s="226"/>
    </row>
    <row r="236" ht="14.25" customHeight="1">
      <c r="I236" s="226"/>
    </row>
    <row r="237" ht="14.25" customHeight="1">
      <c r="I237" s="226"/>
    </row>
    <row r="238" ht="14.25" customHeight="1">
      <c r="I238" s="226"/>
    </row>
    <row r="239" ht="14.25" customHeight="1">
      <c r="I239" s="226"/>
    </row>
    <row r="240" ht="14.25" customHeight="1">
      <c r="I240" s="226"/>
    </row>
    <row r="241" ht="14.25" customHeight="1">
      <c r="I241" s="226"/>
    </row>
    <row r="242" ht="14.25" customHeight="1">
      <c r="I242" s="226"/>
    </row>
    <row r="243" ht="14.25" customHeight="1">
      <c r="I243" s="226"/>
    </row>
    <row r="244" ht="14.25" customHeight="1">
      <c r="I244" s="226"/>
    </row>
    <row r="245" ht="14.25" customHeight="1">
      <c r="I245" s="226"/>
    </row>
    <row r="246" ht="14.25" customHeight="1">
      <c r="I246" s="226"/>
    </row>
    <row r="247" ht="14.25" customHeight="1">
      <c r="I247" s="226"/>
    </row>
    <row r="248" ht="14.25" customHeight="1">
      <c r="I248" s="226"/>
    </row>
    <row r="249" ht="14.25" customHeight="1">
      <c r="I249" s="226"/>
    </row>
    <row r="250" ht="14.25" customHeight="1">
      <c r="I250" s="226"/>
    </row>
    <row r="251" ht="14.25" customHeight="1">
      <c r="I251" s="226"/>
    </row>
    <row r="252" ht="14.25" customHeight="1">
      <c r="I252" s="226"/>
    </row>
    <row r="253" ht="14.25" customHeight="1">
      <c r="I253" s="226"/>
    </row>
    <row r="254" ht="14.25" customHeight="1">
      <c r="I254" s="226"/>
    </row>
    <row r="255" ht="14.25" customHeight="1">
      <c r="I255" s="226"/>
    </row>
    <row r="256" ht="14.25" customHeight="1">
      <c r="I256" s="226"/>
    </row>
    <row r="257" ht="14.25" customHeight="1">
      <c r="I257" s="226"/>
    </row>
    <row r="258" ht="14.25" customHeight="1">
      <c r="I258" s="226"/>
    </row>
    <row r="259" ht="14.25" customHeight="1">
      <c r="I259" s="226"/>
    </row>
    <row r="260" ht="14.25" customHeight="1">
      <c r="I260" s="226"/>
    </row>
    <row r="261" ht="14.25" customHeight="1">
      <c r="I261" s="226"/>
    </row>
    <row r="262" ht="14.25" customHeight="1">
      <c r="I262" s="226"/>
    </row>
    <row r="263" ht="14.25" customHeight="1">
      <c r="I263" s="226"/>
    </row>
    <row r="264" ht="14.25" customHeight="1">
      <c r="I264" s="226"/>
    </row>
    <row r="265" ht="14.25" customHeight="1">
      <c r="I265" s="226"/>
    </row>
    <row r="266" ht="14.25" customHeight="1">
      <c r="I266" s="226"/>
    </row>
    <row r="267" ht="14.25" customHeight="1">
      <c r="I267" s="226"/>
    </row>
    <row r="268" ht="14.25" customHeight="1">
      <c r="I268" s="226"/>
    </row>
    <row r="269" ht="14.25" customHeight="1">
      <c r="I269" s="226"/>
    </row>
    <row r="270" ht="14.25" customHeight="1">
      <c r="I270" s="226"/>
    </row>
    <row r="271" ht="14.25" customHeight="1">
      <c r="I271" s="226"/>
    </row>
    <row r="272" ht="14.25" customHeight="1">
      <c r="I272" s="226"/>
    </row>
    <row r="273" ht="14.25" customHeight="1">
      <c r="I273" s="226"/>
    </row>
    <row r="274" ht="14.25" customHeight="1">
      <c r="I274" s="226"/>
    </row>
    <row r="275" ht="14.25" customHeight="1">
      <c r="I275" s="226"/>
    </row>
    <row r="276" ht="14.25" customHeight="1">
      <c r="I276" s="226"/>
    </row>
    <row r="277" ht="14.25" customHeight="1">
      <c r="I277" s="226"/>
    </row>
    <row r="278" ht="14.25" customHeight="1">
      <c r="I278" s="226"/>
    </row>
    <row r="279" ht="14.25" customHeight="1">
      <c r="I279" s="226"/>
    </row>
    <row r="280" ht="14.25" customHeight="1">
      <c r="I280" s="226"/>
    </row>
    <row r="281" ht="14.25" customHeight="1">
      <c r="I281" s="226"/>
    </row>
    <row r="282" ht="14.25" customHeight="1">
      <c r="I282" s="226"/>
    </row>
    <row r="283" ht="14.25" customHeight="1">
      <c r="I283" s="226"/>
    </row>
    <row r="284" ht="14.25" customHeight="1">
      <c r="I284" s="226"/>
    </row>
    <row r="285" ht="14.25" customHeight="1">
      <c r="I285" s="226"/>
    </row>
    <row r="286" ht="14.25" customHeight="1">
      <c r="I286" s="226"/>
    </row>
    <row r="287" ht="14.25" customHeight="1">
      <c r="I287" s="226"/>
    </row>
    <row r="288" ht="14.25" customHeight="1">
      <c r="I288" s="226"/>
    </row>
    <row r="289" ht="14.25" customHeight="1">
      <c r="I289" s="226"/>
    </row>
    <row r="290" ht="14.25" customHeight="1">
      <c r="I290" s="226"/>
    </row>
    <row r="291" ht="14.25" customHeight="1">
      <c r="I291" s="226"/>
    </row>
    <row r="292" ht="14.25" customHeight="1">
      <c r="I292" s="226"/>
    </row>
    <row r="293" ht="14.25" customHeight="1">
      <c r="I293" s="226"/>
    </row>
    <row r="294" ht="14.25" customHeight="1">
      <c r="I294" s="226"/>
    </row>
    <row r="295" ht="14.25" customHeight="1">
      <c r="I295" s="226"/>
    </row>
    <row r="296" ht="14.25" customHeight="1">
      <c r="I296" s="226"/>
    </row>
    <row r="297" ht="14.25" customHeight="1">
      <c r="I297" s="226"/>
    </row>
    <row r="298" ht="14.25" customHeight="1">
      <c r="I298" s="226"/>
    </row>
    <row r="299" ht="14.25" customHeight="1">
      <c r="I299" s="226"/>
    </row>
    <row r="300" ht="14.25" customHeight="1">
      <c r="I300" s="226"/>
    </row>
    <row r="301" ht="14.25" customHeight="1">
      <c r="I301" s="226"/>
    </row>
    <row r="302" ht="14.25" customHeight="1">
      <c r="I302" s="226"/>
    </row>
    <row r="303" ht="14.25" customHeight="1">
      <c r="I303" s="226"/>
    </row>
    <row r="304" ht="14.25" customHeight="1">
      <c r="I304" s="226"/>
    </row>
    <row r="305" ht="14.25" customHeight="1">
      <c r="I305" s="226"/>
    </row>
    <row r="306" ht="14.25" customHeight="1">
      <c r="I306" s="226"/>
    </row>
    <row r="307" ht="14.25" customHeight="1">
      <c r="I307" s="226"/>
    </row>
    <row r="308" ht="14.25" customHeight="1">
      <c r="I308" s="226"/>
    </row>
    <row r="309" ht="14.25" customHeight="1">
      <c r="I309" s="226"/>
    </row>
    <row r="310" ht="14.25" customHeight="1">
      <c r="I310" s="226"/>
    </row>
    <row r="311" ht="14.25" customHeight="1">
      <c r="I311" s="226"/>
    </row>
    <row r="312" ht="14.25" customHeight="1">
      <c r="I312" s="226"/>
    </row>
    <row r="313" ht="14.25" customHeight="1">
      <c r="I313" s="226"/>
    </row>
    <row r="314" ht="14.25" customHeight="1">
      <c r="I314" s="226"/>
    </row>
    <row r="315" ht="14.25" customHeight="1">
      <c r="I315" s="226"/>
    </row>
    <row r="316" ht="14.25" customHeight="1">
      <c r="I316" s="226"/>
    </row>
    <row r="317" ht="14.25" customHeight="1">
      <c r="I317" s="226"/>
    </row>
    <row r="318" ht="14.25" customHeight="1">
      <c r="I318" s="226"/>
    </row>
    <row r="319" ht="14.25" customHeight="1">
      <c r="I319" s="226"/>
    </row>
    <row r="320" ht="14.25" customHeight="1">
      <c r="I320" s="226"/>
    </row>
    <row r="321" ht="14.25" customHeight="1">
      <c r="I321" s="226"/>
    </row>
    <row r="322" ht="14.25" customHeight="1">
      <c r="I322" s="226"/>
    </row>
    <row r="323" ht="14.25" customHeight="1">
      <c r="I323" s="226"/>
    </row>
    <row r="324" ht="14.25" customHeight="1">
      <c r="I324" s="226"/>
    </row>
    <row r="325" ht="14.25" customHeight="1">
      <c r="I325" s="226"/>
    </row>
    <row r="326" ht="14.25" customHeight="1">
      <c r="I326" s="226"/>
    </row>
    <row r="327" ht="14.25" customHeight="1">
      <c r="I327" s="226"/>
    </row>
    <row r="328" ht="14.25" customHeight="1">
      <c r="I328" s="226"/>
    </row>
    <row r="329" ht="14.25" customHeight="1">
      <c r="I329" s="226"/>
    </row>
    <row r="330" ht="14.25" customHeight="1">
      <c r="I330" s="226"/>
    </row>
    <row r="331" ht="14.25" customHeight="1">
      <c r="I331" s="226"/>
    </row>
    <row r="332" ht="14.25" customHeight="1">
      <c r="I332" s="226"/>
    </row>
    <row r="333" ht="14.25" customHeight="1">
      <c r="I333" s="226"/>
    </row>
    <row r="334" ht="14.25" customHeight="1">
      <c r="I334" s="226"/>
    </row>
    <row r="335" ht="14.25" customHeight="1">
      <c r="I335" s="226"/>
    </row>
    <row r="336" ht="14.25" customHeight="1">
      <c r="I336" s="226"/>
    </row>
    <row r="337" ht="14.25" customHeight="1">
      <c r="I337" s="226"/>
    </row>
    <row r="338" ht="14.25" customHeight="1">
      <c r="I338" s="226"/>
    </row>
    <row r="339" ht="14.25" customHeight="1">
      <c r="I339" s="226"/>
    </row>
    <row r="340" ht="14.25" customHeight="1">
      <c r="I340" s="226"/>
    </row>
    <row r="341" ht="14.25" customHeight="1">
      <c r="I341" s="226"/>
    </row>
    <row r="342" ht="14.25" customHeight="1">
      <c r="I342" s="226"/>
    </row>
    <row r="343" ht="14.25" customHeight="1">
      <c r="I343" s="226"/>
    </row>
    <row r="344" ht="14.25" customHeight="1">
      <c r="I344" s="226"/>
    </row>
    <row r="345" ht="14.25" customHeight="1">
      <c r="I345" s="226"/>
    </row>
    <row r="346" ht="14.25" customHeight="1">
      <c r="I346" s="226"/>
    </row>
    <row r="347" ht="14.25" customHeight="1">
      <c r="I347" s="226"/>
    </row>
    <row r="348" ht="14.25" customHeight="1">
      <c r="I348" s="226"/>
    </row>
    <row r="349" ht="14.25" customHeight="1">
      <c r="I349" s="226"/>
    </row>
    <row r="350" ht="14.25" customHeight="1">
      <c r="I350" s="226"/>
    </row>
    <row r="351" ht="14.25" customHeight="1">
      <c r="I351" s="226"/>
    </row>
    <row r="352" ht="14.25" customHeight="1">
      <c r="I352" s="226"/>
    </row>
    <row r="353" ht="14.25" customHeight="1">
      <c r="I353" s="226"/>
    </row>
    <row r="354" ht="14.25" customHeight="1">
      <c r="I354" s="226"/>
    </row>
    <row r="355" ht="14.25" customHeight="1">
      <c r="I355" s="226"/>
    </row>
    <row r="356" ht="14.25" customHeight="1">
      <c r="I356" s="226"/>
    </row>
    <row r="357" ht="14.25" customHeight="1">
      <c r="I357" s="226"/>
    </row>
    <row r="358" ht="14.25" customHeight="1">
      <c r="I358" s="226"/>
    </row>
    <row r="359" ht="14.25" customHeight="1">
      <c r="I359" s="226"/>
    </row>
    <row r="360" ht="14.25" customHeight="1">
      <c r="I360" s="226"/>
    </row>
    <row r="361" ht="14.25" customHeight="1">
      <c r="I361" s="226"/>
    </row>
    <row r="362" ht="14.25" customHeight="1">
      <c r="I362" s="226"/>
    </row>
    <row r="363" ht="14.25" customHeight="1">
      <c r="I363" s="226"/>
    </row>
    <row r="364" ht="14.25" customHeight="1">
      <c r="I364" s="226"/>
    </row>
    <row r="365" ht="14.25" customHeight="1">
      <c r="I365" s="226"/>
    </row>
    <row r="366" ht="14.25" customHeight="1">
      <c r="I366" s="226"/>
    </row>
    <row r="367" ht="14.25" customHeight="1">
      <c r="I367" s="226"/>
    </row>
    <row r="368" ht="14.25" customHeight="1">
      <c r="I368" s="226"/>
    </row>
    <row r="369" ht="14.25" customHeight="1">
      <c r="I369" s="226"/>
    </row>
    <row r="370" ht="14.25" customHeight="1">
      <c r="I370" s="226"/>
    </row>
    <row r="371" ht="14.25" customHeight="1">
      <c r="I371" s="226"/>
    </row>
    <row r="372" ht="14.25" customHeight="1">
      <c r="I372" s="226"/>
    </row>
    <row r="373" ht="14.25" customHeight="1">
      <c r="I373" s="226"/>
    </row>
    <row r="374" ht="14.25" customHeight="1">
      <c r="I374" s="226"/>
    </row>
    <row r="375" ht="14.25" customHeight="1">
      <c r="I375" s="226"/>
    </row>
    <row r="376" ht="14.25" customHeight="1">
      <c r="I376" s="226"/>
    </row>
    <row r="377" ht="14.25" customHeight="1">
      <c r="I377" s="226"/>
    </row>
    <row r="378" ht="14.25" customHeight="1">
      <c r="I378" s="226"/>
    </row>
    <row r="379" ht="14.25" customHeight="1">
      <c r="I379" s="226"/>
    </row>
    <row r="380" ht="14.25" customHeight="1">
      <c r="I380" s="226"/>
    </row>
    <row r="381" ht="14.25" customHeight="1">
      <c r="I381" s="226"/>
    </row>
    <row r="382" ht="14.25" customHeight="1">
      <c r="I382" s="226"/>
    </row>
    <row r="383" ht="14.25" customHeight="1">
      <c r="I383" s="226"/>
    </row>
    <row r="384" ht="14.25" customHeight="1">
      <c r="I384" s="226"/>
    </row>
    <row r="385" ht="14.25" customHeight="1">
      <c r="I385" s="226"/>
    </row>
    <row r="386" ht="14.25" customHeight="1">
      <c r="I386" s="226"/>
    </row>
    <row r="387" ht="14.25" customHeight="1">
      <c r="I387" s="226"/>
    </row>
    <row r="388" ht="14.25" customHeight="1">
      <c r="I388" s="226"/>
    </row>
    <row r="389" ht="14.25" customHeight="1">
      <c r="I389" s="226"/>
    </row>
    <row r="390" ht="14.25" customHeight="1">
      <c r="I390" s="226"/>
    </row>
    <row r="391" ht="14.25" customHeight="1">
      <c r="I391" s="226"/>
    </row>
    <row r="392" ht="14.25" customHeight="1">
      <c r="I392" s="226"/>
    </row>
    <row r="393" ht="14.25" customHeight="1">
      <c r="I393" s="226"/>
    </row>
    <row r="394" ht="14.25" customHeight="1">
      <c r="I394" s="226"/>
    </row>
    <row r="395" ht="14.25" customHeight="1">
      <c r="I395" s="226"/>
    </row>
    <row r="396" ht="14.25" customHeight="1">
      <c r="I396" s="226"/>
    </row>
    <row r="397" ht="14.25" customHeight="1">
      <c r="I397" s="226"/>
    </row>
    <row r="398" ht="14.25" customHeight="1">
      <c r="I398" s="226"/>
    </row>
    <row r="399" ht="14.25" customHeight="1">
      <c r="I399" s="226"/>
    </row>
    <row r="400" ht="14.25" customHeight="1">
      <c r="I400" s="226"/>
    </row>
    <row r="401" ht="14.25" customHeight="1">
      <c r="I401" s="226"/>
    </row>
    <row r="402" ht="14.25" customHeight="1">
      <c r="I402" s="226"/>
    </row>
    <row r="403" ht="14.25" customHeight="1">
      <c r="I403" s="226"/>
    </row>
    <row r="404" ht="14.25" customHeight="1">
      <c r="I404" s="226"/>
    </row>
    <row r="405" ht="14.25" customHeight="1">
      <c r="I405" s="226"/>
    </row>
    <row r="406" ht="14.25" customHeight="1">
      <c r="I406" s="226"/>
    </row>
    <row r="407" ht="14.25" customHeight="1">
      <c r="I407" s="226"/>
    </row>
    <row r="408" ht="14.25" customHeight="1">
      <c r="I408" s="226"/>
    </row>
    <row r="409" ht="14.25" customHeight="1">
      <c r="I409" s="226"/>
    </row>
    <row r="410" ht="14.25" customHeight="1">
      <c r="I410" s="226"/>
    </row>
    <row r="411" ht="14.25" customHeight="1">
      <c r="I411" s="226"/>
    </row>
    <row r="412" ht="14.25" customHeight="1">
      <c r="I412" s="226"/>
    </row>
    <row r="413" ht="14.25" customHeight="1">
      <c r="I413" s="226"/>
    </row>
    <row r="414" ht="14.25" customHeight="1">
      <c r="I414" s="226"/>
    </row>
    <row r="415" ht="14.25" customHeight="1">
      <c r="I415" s="226"/>
    </row>
    <row r="416" ht="14.25" customHeight="1">
      <c r="I416" s="226"/>
    </row>
    <row r="417" ht="14.25" customHeight="1">
      <c r="I417" s="226"/>
    </row>
    <row r="418" ht="14.25" customHeight="1">
      <c r="I418" s="226"/>
    </row>
    <row r="419" ht="14.25" customHeight="1">
      <c r="I419" s="226"/>
    </row>
    <row r="420" ht="14.25" customHeight="1">
      <c r="I420" s="226"/>
    </row>
    <row r="421" ht="14.25" customHeight="1">
      <c r="I421" s="226"/>
    </row>
    <row r="422" ht="14.25" customHeight="1">
      <c r="I422" s="226"/>
    </row>
    <row r="423" ht="14.25" customHeight="1">
      <c r="I423" s="226"/>
    </row>
    <row r="424" ht="14.25" customHeight="1">
      <c r="I424" s="226"/>
    </row>
    <row r="425" ht="14.25" customHeight="1">
      <c r="I425" s="226"/>
    </row>
    <row r="426" ht="14.25" customHeight="1">
      <c r="I426" s="226"/>
    </row>
    <row r="427" ht="14.25" customHeight="1">
      <c r="I427" s="226"/>
    </row>
    <row r="428" ht="14.25" customHeight="1">
      <c r="I428" s="226"/>
    </row>
    <row r="429" ht="14.25" customHeight="1">
      <c r="I429" s="226"/>
    </row>
    <row r="430" ht="14.25" customHeight="1">
      <c r="I430" s="226"/>
    </row>
    <row r="431" ht="14.25" customHeight="1">
      <c r="I431" s="226"/>
    </row>
    <row r="432" ht="14.25" customHeight="1">
      <c r="I432" s="226"/>
    </row>
    <row r="433" ht="14.25" customHeight="1">
      <c r="I433" s="226"/>
    </row>
    <row r="434" ht="14.25" customHeight="1">
      <c r="I434" s="226"/>
    </row>
    <row r="435" ht="14.25" customHeight="1">
      <c r="I435" s="226"/>
    </row>
    <row r="436" ht="14.25" customHeight="1">
      <c r="I436" s="226"/>
    </row>
    <row r="437" ht="14.25" customHeight="1">
      <c r="I437" s="226"/>
    </row>
    <row r="438" ht="14.25" customHeight="1">
      <c r="I438" s="226"/>
    </row>
    <row r="439" ht="14.25" customHeight="1">
      <c r="I439" s="226"/>
    </row>
    <row r="440" ht="14.25" customHeight="1">
      <c r="I440" s="226"/>
    </row>
    <row r="441" ht="14.25" customHeight="1">
      <c r="I441" s="226"/>
    </row>
    <row r="442" ht="14.25" customHeight="1">
      <c r="I442" s="226"/>
    </row>
    <row r="443" ht="14.25" customHeight="1">
      <c r="I443" s="226"/>
    </row>
    <row r="444" ht="14.25" customHeight="1">
      <c r="I444" s="226"/>
    </row>
    <row r="445" ht="14.25" customHeight="1">
      <c r="I445" s="226"/>
    </row>
    <row r="446" ht="14.25" customHeight="1">
      <c r="I446" s="226"/>
    </row>
    <row r="447" ht="14.25" customHeight="1">
      <c r="I447" s="226"/>
    </row>
    <row r="448" ht="14.25" customHeight="1">
      <c r="I448" s="226"/>
    </row>
    <row r="449" ht="14.25" customHeight="1">
      <c r="I449" s="226"/>
    </row>
    <row r="450" ht="14.25" customHeight="1">
      <c r="I450" s="226"/>
    </row>
    <row r="451" ht="14.25" customHeight="1">
      <c r="I451" s="226"/>
    </row>
    <row r="452" ht="14.25" customHeight="1">
      <c r="I452" s="226"/>
    </row>
    <row r="453" ht="14.25" customHeight="1">
      <c r="I453" s="226"/>
    </row>
    <row r="454" ht="14.25" customHeight="1">
      <c r="I454" s="226"/>
    </row>
    <row r="455" ht="14.25" customHeight="1">
      <c r="I455" s="226"/>
    </row>
    <row r="456" ht="14.25" customHeight="1">
      <c r="I456" s="226"/>
    </row>
    <row r="457" ht="14.25" customHeight="1">
      <c r="I457" s="226"/>
    </row>
    <row r="458" ht="14.25" customHeight="1">
      <c r="I458" s="226"/>
    </row>
    <row r="459" ht="14.25" customHeight="1">
      <c r="I459" s="226"/>
    </row>
    <row r="460" ht="14.25" customHeight="1">
      <c r="I460" s="226"/>
    </row>
    <row r="461" ht="14.25" customHeight="1">
      <c r="I461" s="226"/>
    </row>
    <row r="462" ht="14.25" customHeight="1">
      <c r="I462" s="226"/>
    </row>
    <row r="463" ht="14.25" customHeight="1">
      <c r="I463" s="226"/>
    </row>
    <row r="464" ht="14.25" customHeight="1">
      <c r="I464" s="226"/>
    </row>
    <row r="465" ht="14.25" customHeight="1">
      <c r="I465" s="226"/>
    </row>
    <row r="466" ht="14.25" customHeight="1">
      <c r="I466" s="226"/>
    </row>
    <row r="467" ht="14.25" customHeight="1">
      <c r="I467" s="226"/>
    </row>
    <row r="468" ht="14.25" customHeight="1">
      <c r="I468" s="226"/>
    </row>
    <row r="469" ht="14.25" customHeight="1">
      <c r="I469" s="226"/>
    </row>
    <row r="470" ht="14.25" customHeight="1">
      <c r="I470" s="226"/>
    </row>
    <row r="471" ht="14.25" customHeight="1">
      <c r="I471" s="226"/>
    </row>
    <row r="472" ht="14.25" customHeight="1">
      <c r="I472" s="226"/>
    </row>
    <row r="473" ht="14.25" customHeight="1">
      <c r="I473" s="226"/>
    </row>
    <row r="474" ht="14.25" customHeight="1">
      <c r="I474" s="226"/>
    </row>
    <row r="475" ht="14.25" customHeight="1">
      <c r="I475" s="226"/>
    </row>
    <row r="476" ht="14.25" customHeight="1">
      <c r="I476" s="226"/>
    </row>
    <row r="477" ht="14.25" customHeight="1">
      <c r="I477" s="226"/>
    </row>
    <row r="478" ht="14.25" customHeight="1">
      <c r="I478" s="226"/>
    </row>
    <row r="479" ht="14.25" customHeight="1">
      <c r="I479" s="226"/>
    </row>
    <row r="480" ht="14.25" customHeight="1">
      <c r="I480" s="226"/>
    </row>
    <row r="481" ht="14.25" customHeight="1">
      <c r="I481" s="226"/>
    </row>
    <row r="482" ht="14.25" customHeight="1">
      <c r="I482" s="226"/>
    </row>
    <row r="483" ht="14.25" customHeight="1">
      <c r="I483" s="226"/>
    </row>
    <row r="484" ht="14.25" customHeight="1">
      <c r="I484" s="226"/>
    </row>
    <row r="485" ht="14.25" customHeight="1">
      <c r="I485" s="226"/>
    </row>
    <row r="486" ht="14.25" customHeight="1">
      <c r="I486" s="226"/>
    </row>
    <row r="487" ht="14.25" customHeight="1">
      <c r="I487" s="226"/>
    </row>
    <row r="488" ht="14.25" customHeight="1">
      <c r="I488" s="226"/>
    </row>
    <row r="489" ht="14.25" customHeight="1">
      <c r="I489" s="226"/>
    </row>
    <row r="490" ht="14.25" customHeight="1">
      <c r="I490" s="226"/>
    </row>
    <row r="491" ht="14.25" customHeight="1">
      <c r="I491" s="226"/>
    </row>
    <row r="492" ht="14.25" customHeight="1">
      <c r="I492" s="226"/>
    </row>
    <row r="493" ht="14.25" customHeight="1">
      <c r="I493" s="226"/>
    </row>
    <row r="494" ht="14.25" customHeight="1">
      <c r="I494" s="226"/>
    </row>
    <row r="495" ht="14.25" customHeight="1">
      <c r="I495" s="226"/>
    </row>
    <row r="496" ht="14.25" customHeight="1">
      <c r="I496" s="226"/>
    </row>
    <row r="497" ht="14.25" customHeight="1">
      <c r="I497" s="226"/>
    </row>
    <row r="498" ht="14.25" customHeight="1">
      <c r="I498" s="226"/>
    </row>
    <row r="499" ht="14.25" customHeight="1">
      <c r="I499" s="226"/>
    </row>
    <row r="500" ht="14.25" customHeight="1">
      <c r="I500" s="226"/>
    </row>
    <row r="501" ht="14.25" customHeight="1">
      <c r="I501" s="226"/>
    </row>
    <row r="502" ht="14.25" customHeight="1">
      <c r="I502" s="226"/>
    </row>
    <row r="503" ht="14.25" customHeight="1">
      <c r="I503" s="226"/>
    </row>
    <row r="504" ht="14.25" customHeight="1">
      <c r="I504" s="226"/>
    </row>
    <row r="505" ht="14.25" customHeight="1">
      <c r="I505" s="226"/>
    </row>
    <row r="506" ht="14.25" customHeight="1">
      <c r="I506" s="226"/>
    </row>
    <row r="507" ht="14.25" customHeight="1">
      <c r="I507" s="226"/>
    </row>
    <row r="508" ht="14.25" customHeight="1">
      <c r="I508" s="226"/>
    </row>
    <row r="509" ht="14.25" customHeight="1">
      <c r="I509" s="226"/>
    </row>
    <row r="510" ht="14.25" customHeight="1">
      <c r="I510" s="226"/>
    </row>
    <row r="511" ht="14.25" customHeight="1">
      <c r="I511" s="226"/>
    </row>
    <row r="512" ht="14.25" customHeight="1">
      <c r="I512" s="226"/>
    </row>
    <row r="513" ht="14.25" customHeight="1">
      <c r="I513" s="226"/>
    </row>
    <row r="514" ht="14.25" customHeight="1">
      <c r="I514" s="226"/>
    </row>
    <row r="515" ht="14.25" customHeight="1">
      <c r="I515" s="226"/>
    </row>
    <row r="516" ht="14.25" customHeight="1">
      <c r="I516" s="226"/>
    </row>
    <row r="517" ht="14.25" customHeight="1">
      <c r="I517" s="226"/>
    </row>
    <row r="518" ht="14.25" customHeight="1">
      <c r="I518" s="226"/>
    </row>
    <row r="519" ht="14.25" customHeight="1">
      <c r="I519" s="226"/>
    </row>
    <row r="520" ht="14.25" customHeight="1">
      <c r="I520" s="226"/>
    </row>
    <row r="521" ht="14.25" customHeight="1">
      <c r="I521" s="226"/>
    </row>
    <row r="522" ht="14.25" customHeight="1">
      <c r="I522" s="226"/>
    </row>
    <row r="523" ht="14.25" customHeight="1">
      <c r="I523" s="226"/>
    </row>
    <row r="524" ht="14.25" customHeight="1">
      <c r="I524" s="226"/>
    </row>
    <row r="525" ht="14.25" customHeight="1">
      <c r="I525" s="226"/>
    </row>
    <row r="526" ht="14.25" customHeight="1">
      <c r="I526" s="226"/>
    </row>
    <row r="527" ht="14.25" customHeight="1">
      <c r="I527" s="226"/>
    </row>
    <row r="528" ht="14.25" customHeight="1">
      <c r="I528" s="226"/>
    </row>
    <row r="529" ht="14.25" customHeight="1">
      <c r="I529" s="226"/>
    </row>
    <row r="530" ht="14.25" customHeight="1">
      <c r="I530" s="226"/>
    </row>
    <row r="531" ht="14.25" customHeight="1">
      <c r="I531" s="226"/>
    </row>
    <row r="532" ht="14.25" customHeight="1">
      <c r="I532" s="226"/>
    </row>
    <row r="533" ht="14.25" customHeight="1">
      <c r="I533" s="226"/>
    </row>
    <row r="534" ht="14.25" customHeight="1">
      <c r="I534" s="226"/>
    </row>
    <row r="535" ht="14.25" customHeight="1">
      <c r="I535" s="226"/>
    </row>
    <row r="536" ht="14.25" customHeight="1">
      <c r="I536" s="226"/>
    </row>
    <row r="537" ht="14.25" customHeight="1">
      <c r="I537" s="226"/>
    </row>
    <row r="538" ht="14.25" customHeight="1">
      <c r="I538" s="226"/>
    </row>
    <row r="539" ht="14.25" customHeight="1">
      <c r="I539" s="226"/>
    </row>
    <row r="540" ht="14.25" customHeight="1">
      <c r="I540" s="226"/>
    </row>
    <row r="541" ht="14.25" customHeight="1">
      <c r="I541" s="226"/>
    </row>
    <row r="542" ht="14.25" customHeight="1">
      <c r="I542" s="226"/>
    </row>
    <row r="543" ht="14.25" customHeight="1">
      <c r="I543" s="226"/>
    </row>
    <row r="544" ht="14.25" customHeight="1">
      <c r="I544" s="226"/>
    </row>
    <row r="545" ht="14.25" customHeight="1">
      <c r="I545" s="226"/>
    </row>
    <row r="546" ht="14.25" customHeight="1">
      <c r="I546" s="226"/>
    </row>
    <row r="547" ht="14.25" customHeight="1">
      <c r="I547" s="226"/>
    </row>
    <row r="548" ht="14.25" customHeight="1">
      <c r="I548" s="226"/>
    </row>
    <row r="549" ht="14.25" customHeight="1">
      <c r="I549" s="226"/>
    </row>
    <row r="550" ht="14.25" customHeight="1">
      <c r="I550" s="226"/>
    </row>
    <row r="551" ht="14.25" customHeight="1">
      <c r="I551" s="226"/>
    </row>
    <row r="552" ht="14.25" customHeight="1">
      <c r="I552" s="226"/>
    </row>
    <row r="553" ht="14.25" customHeight="1">
      <c r="I553" s="226"/>
    </row>
    <row r="554" ht="14.25" customHeight="1">
      <c r="I554" s="226"/>
    </row>
    <row r="555" ht="14.25" customHeight="1">
      <c r="I555" s="226"/>
    </row>
    <row r="556" ht="14.25" customHeight="1">
      <c r="I556" s="226"/>
    </row>
    <row r="557" ht="14.25" customHeight="1">
      <c r="I557" s="226"/>
    </row>
    <row r="558" ht="14.25" customHeight="1">
      <c r="I558" s="226"/>
    </row>
    <row r="559" ht="14.25" customHeight="1">
      <c r="I559" s="226"/>
    </row>
    <row r="560" ht="14.25" customHeight="1">
      <c r="I560" s="226"/>
    </row>
    <row r="561" ht="14.25" customHeight="1">
      <c r="I561" s="226"/>
    </row>
    <row r="562" ht="14.25" customHeight="1">
      <c r="I562" s="226"/>
    </row>
    <row r="563" ht="14.25" customHeight="1">
      <c r="I563" s="226"/>
    </row>
    <row r="564" ht="14.25" customHeight="1">
      <c r="I564" s="226"/>
    </row>
    <row r="565" ht="14.25" customHeight="1">
      <c r="I565" s="226"/>
    </row>
    <row r="566" ht="14.25" customHeight="1">
      <c r="I566" s="226"/>
    </row>
    <row r="567" ht="14.25" customHeight="1">
      <c r="I567" s="226"/>
    </row>
    <row r="568" ht="14.25" customHeight="1">
      <c r="I568" s="226"/>
    </row>
    <row r="569" ht="14.25" customHeight="1">
      <c r="I569" s="226"/>
    </row>
    <row r="570" ht="14.25" customHeight="1">
      <c r="I570" s="226"/>
    </row>
    <row r="571" ht="14.25" customHeight="1">
      <c r="I571" s="226"/>
    </row>
    <row r="572" ht="14.25" customHeight="1">
      <c r="I572" s="226"/>
    </row>
    <row r="573" ht="14.25" customHeight="1">
      <c r="I573" s="226"/>
    </row>
    <row r="574" ht="14.25" customHeight="1">
      <c r="I574" s="226"/>
    </row>
    <row r="575" ht="14.25" customHeight="1">
      <c r="I575" s="226"/>
    </row>
    <row r="576" ht="14.25" customHeight="1">
      <c r="I576" s="226"/>
    </row>
    <row r="577" ht="14.25" customHeight="1">
      <c r="I577" s="226"/>
    </row>
    <row r="578" ht="14.25" customHeight="1">
      <c r="I578" s="226"/>
    </row>
    <row r="579" ht="14.25" customHeight="1">
      <c r="I579" s="226"/>
    </row>
    <row r="580" ht="14.25" customHeight="1">
      <c r="I580" s="226"/>
    </row>
    <row r="581" ht="14.25" customHeight="1">
      <c r="I581" s="226"/>
    </row>
    <row r="582" ht="14.25" customHeight="1">
      <c r="I582" s="226"/>
    </row>
    <row r="583" ht="14.25" customHeight="1">
      <c r="I583" s="226"/>
    </row>
    <row r="584" ht="14.25" customHeight="1">
      <c r="I584" s="226"/>
    </row>
    <row r="585" ht="14.25" customHeight="1">
      <c r="I585" s="226"/>
    </row>
    <row r="586" ht="14.25" customHeight="1">
      <c r="I586" s="226"/>
    </row>
    <row r="587" ht="14.25" customHeight="1">
      <c r="I587" s="226"/>
    </row>
    <row r="588" ht="14.25" customHeight="1">
      <c r="I588" s="226"/>
    </row>
    <row r="589" ht="14.25" customHeight="1">
      <c r="I589" s="226"/>
    </row>
    <row r="590" ht="14.25" customHeight="1">
      <c r="I590" s="226"/>
    </row>
    <row r="591" ht="14.25" customHeight="1">
      <c r="I591" s="226"/>
    </row>
    <row r="592" ht="14.25" customHeight="1">
      <c r="I592" s="226"/>
    </row>
    <row r="593" ht="14.25" customHeight="1">
      <c r="I593" s="226"/>
    </row>
    <row r="594" ht="14.25" customHeight="1">
      <c r="I594" s="226"/>
    </row>
    <row r="595" ht="14.25" customHeight="1">
      <c r="I595" s="226"/>
    </row>
    <row r="596" ht="14.25" customHeight="1">
      <c r="I596" s="226"/>
    </row>
    <row r="597" ht="14.25" customHeight="1">
      <c r="I597" s="226"/>
    </row>
    <row r="598" ht="14.25" customHeight="1">
      <c r="I598" s="226"/>
    </row>
    <row r="599" ht="14.25" customHeight="1">
      <c r="I599" s="226"/>
    </row>
    <row r="600" ht="14.25" customHeight="1">
      <c r="I600" s="226"/>
    </row>
    <row r="601" ht="14.25" customHeight="1">
      <c r="I601" s="226"/>
    </row>
    <row r="602" ht="14.25" customHeight="1">
      <c r="I602" s="226"/>
    </row>
    <row r="603" ht="14.25" customHeight="1">
      <c r="I603" s="226"/>
    </row>
    <row r="604" ht="14.25" customHeight="1">
      <c r="I604" s="226"/>
    </row>
    <row r="605" ht="14.25" customHeight="1">
      <c r="I605" s="226"/>
    </row>
    <row r="606" ht="14.25" customHeight="1">
      <c r="I606" s="226"/>
    </row>
    <row r="607" ht="14.25" customHeight="1">
      <c r="I607" s="226"/>
    </row>
    <row r="608" ht="14.25" customHeight="1">
      <c r="I608" s="226"/>
    </row>
    <row r="609" ht="14.25" customHeight="1">
      <c r="I609" s="226"/>
    </row>
    <row r="610" ht="14.25" customHeight="1">
      <c r="I610" s="226"/>
    </row>
    <row r="611" ht="14.25" customHeight="1">
      <c r="I611" s="226"/>
    </row>
    <row r="612" ht="14.25" customHeight="1">
      <c r="I612" s="226"/>
    </row>
    <row r="613" ht="14.25" customHeight="1">
      <c r="I613" s="226"/>
    </row>
    <row r="614" ht="14.25" customHeight="1">
      <c r="I614" s="226"/>
    </row>
    <row r="615" ht="14.25" customHeight="1">
      <c r="I615" s="226"/>
    </row>
    <row r="616" ht="14.25" customHeight="1">
      <c r="I616" s="226"/>
    </row>
    <row r="617" ht="14.25" customHeight="1">
      <c r="I617" s="226"/>
    </row>
    <row r="618" ht="14.25" customHeight="1">
      <c r="I618" s="226"/>
    </row>
    <row r="619" ht="14.25" customHeight="1">
      <c r="I619" s="226"/>
    </row>
    <row r="620" ht="14.25" customHeight="1">
      <c r="I620" s="226"/>
    </row>
    <row r="621" ht="14.25" customHeight="1">
      <c r="I621" s="226"/>
    </row>
    <row r="622" ht="14.25" customHeight="1">
      <c r="I622" s="226"/>
    </row>
    <row r="623" ht="14.25" customHeight="1">
      <c r="I623" s="226"/>
    </row>
    <row r="624" ht="14.25" customHeight="1">
      <c r="I624" s="226"/>
    </row>
    <row r="625" ht="14.25" customHeight="1">
      <c r="I625" s="226"/>
    </row>
    <row r="626" ht="14.25" customHeight="1">
      <c r="I626" s="226"/>
    </row>
    <row r="627" ht="14.25" customHeight="1">
      <c r="I627" s="226"/>
    </row>
    <row r="628" ht="14.25" customHeight="1">
      <c r="I628" s="226"/>
    </row>
    <row r="629" ht="14.25" customHeight="1">
      <c r="I629" s="226"/>
    </row>
    <row r="630" ht="14.25" customHeight="1">
      <c r="I630" s="226"/>
    </row>
    <row r="631" ht="14.25" customHeight="1">
      <c r="I631" s="226"/>
    </row>
    <row r="632" ht="14.25" customHeight="1">
      <c r="I632" s="226"/>
    </row>
    <row r="633" ht="14.25" customHeight="1">
      <c r="I633" s="226"/>
    </row>
    <row r="634" ht="14.25" customHeight="1">
      <c r="I634" s="226"/>
    </row>
    <row r="635" ht="14.25" customHeight="1">
      <c r="I635" s="226"/>
    </row>
    <row r="636" ht="14.25" customHeight="1">
      <c r="I636" s="226"/>
    </row>
    <row r="637" ht="14.25" customHeight="1">
      <c r="I637" s="226"/>
    </row>
    <row r="638" ht="14.25" customHeight="1">
      <c r="I638" s="226"/>
    </row>
    <row r="639" ht="14.25" customHeight="1">
      <c r="I639" s="226"/>
    </row>
    <row r="640" ht="14.25" customHeight="1">
      <c r="I640" s="226"/>
    </row>
    <row r="641" ht="14.25" customHeight="1">
      <c r="I641" s="226"/>
    </row>
    <row r="642" ht="14.25" customHeight="1">
      <c r="I642" s="226"/>
    </row>
    <row r="643" ht="14.25" customHeight="1">
      <c r="I643" s="226"/>
    </row>
    <row r="644" ht="14.25" customHeight="1">
      <c r="I644" s="226"/>
    </row>
    <row r="645" ht="14.25" customHeight="1">
      <c r="I645" s="226"/>
    </row>
    <row r="646" ht="14.25" customHeight="1">
      <c r="I646" s="226"/>
    </row>
    <row r="647" ht="14.25" customHeight="1">
      <c r="I647" s="226"/>
    </row>
    <row r="648" ht="14.25" customHeight="1">
      <c r="I648" s="226"/>
    </row>
    <row r="649" ht="14.25" customHeight="1">
      <c r="I649" s="226"/>
    </row>
    <row r="650" ht="14.25" customHeight="1">
      <c r="I650" s="226"/>
    </row>
    <row r="651" ht="14.25" customHeight="1">
      <c r="I651" s="226"/>
    </row>
    <row r="652" ht="14.25" customHeight="1">
      <c r="I652" s="226"/>
    </row>
    <row r="653" ht="14.25" customHeight="1">
      <c r="I653" s="226"/>
    </row>
    <row r="654" ht="14.25" customHeight="1">
      <c r="I654" s="226"/>
    </row>
    <row r="655" ht="14.25" customHeight="1">
      <c r="I655" s="226"/>
    </row>
    <row r="656" ht="14.25" customHeight="1">
      <c r="I656" s="226"/>
    </row>
    <row r="657" ht="14.25" customHeight="1">
      <c r="I657" s="226"/>
    </row>
    <row r="658" ht="14.25" customHeight="1">
      <c r="I658" s="226"/>
    </row>
    <row r="659" ht="14.25" customHeight="1">
      <c r="I659" s="226"/>
    </row>
    <row r="660" ht="14.25" customHeight="1">
      <c r="I660" s="226"/>
    </row>
    <row r="661" ht="14.25" customHeight="1">
      <c r="I661" s="226"/>
    </row>
    <row r="662" ht="14.25" customHeight="1">
      <c r="I662" s="226"/>
    </row>
    <row r="663" ht="14.25" customHeight="1">
      <c r="I663" s="226"/>
    </row>
    <row r="664" ht="14.25" customHeight="1">
      <c r="I664" s="226"/>
    </row>
    <row r="665" ht="14.25" customHeight="1">
      <c r="I665" s="226"/>
    </row>
    <row r="666" ht="14.25" customHeight="1">
      <c r="I666" s="226"/>
    </row>
    <row r="667" ht="14.25" customHeight="1">
      <c r="I667" s="226"/>
    </row>
    <row r="668" ht="14.25" customHeight="1">
      <c r="I668" s="226"/>
    </row>
    <row r="669" ht="14.25" customHeight="1">
      <c r="I669" s="226"/>
    </row>
    <row r="670" ht="14.25" customHeight="1">
      <c r="I670" s="226"/>
    </row>
    <row r="671" ht="14.25" customHeight="1">
      <c r="I671" s="226"/>
    </row>
    <row r="672" ht="14.25" customHeight="1">
      <c r="I672" s="226"/>
    </row>
    <row r="673" ht="14.25" customHeight="1">
      <c r="I673" s="226"/>
    </row>
    <row r="674" ht="14.25" customHeight="1">
      <c r="I674" s="226"/>
    </row>
    <row r="675" ht="14.25" customHeight="1">
      <c r="I675" s="226"/>
    </row>
    <row r="676" ht="14.25" customHeight="1">
      <c r="I676" s="226"/>
    </row>
    <row r="677" ht="14.25" customHeight="1">
      <c r="I677" s="226"/>
    </row>
    <row r="678" ht="14.25" customHeight="1">
      <c r="I678" s="226"/>
    </row>
    <row r="679" ht="14.25" customHeight="1">
      <c r="I679" s="226"/>
    </row>
    <row r="680" ht="14.25" customHeight="1">
      <c r="I680" s="226"/>
    </row>
    <row r="681" ht="14.25" customHeight="1">
      <c r="I681" s="226"/>
    </row>
    <row r="682" ht="14.25" customHeight="1">
      <c r="I682" s="226"/>
    </row>
    <row r="683" ht="14.25" customHeight="1">
      <c r="I683" s="226"/>
    </row>
    <row r="684" ht="14.25" customHeight="1">
      <c r="I684" s="226"/>
    </row>
    <row r="685" ht="14.25" customHeight="1">
      <c r="I685" s="226"/>
    </row>
    <row r="686" ht="14.25" customHeight="1">
      <c r="I686" s="226"/>
    </row>
    <row r="687" ht="14.25" customHeight="1">
      <c r="I687" s="226"/>
    </row>
    <row r="688" ht="14.25" customHeight="1">
      <c r="I688" s="226"/>
    </row>
    <row r="689" ht="14.25" customHeight="1">
      <c r="I689" s="226"/>
    </row>
    <row r="690" ht="14.25" customHeight="1">
      <c r="I690" s="226"/>
    </row>
    <row r="691" ht="14.25" customHeight="1">
      <c r="I691" s="226"/>
    </row>
    <row r="692" ht="14.25" customHeight="1">
      <c r="I692" s="226"/>
    </row>
    <row r="693" ht="14.25" customHeight="1">
      <c r="I693" s="226"/>
    </row>
    <row r="694" ht="14.25" customHeight="1">
      <c r="I694" s="226"/>
    </row>
    <row r="695" ht="14.25" customHeight="1">
      <c r="I695" s="226"/>
    </row>
    <row r="696" ht="14.25" customHeight="1">
      <c r="I696" s="226"/>
    </row>
    <row r="697" ht="14.25" customHeight="1">
      <c r="I697" s="226"/>
    </row>
    <row r="698" ht="14.25" customHeight="1">
      <c r="I698" s="226"/>
    </row>
    <row r="699" ht="14.25" customHeight="1">
      <c r="I699" s="226"/>
    </row>
    <row r="700" ht="14.25" customHeight="1">
      <c r="I700" s="226"/>
    </row>
    <row r="701" ht="14.25" customHeight="1">
      <c r="I701" s="226"/>
    </row>
    <row r="702" ht="14.25" customHeight="1">
      <c r="I702" s="226"/>
    </row>
    <row r="703" ht="14.25" customHeight="1">
      <c r="I703" s="226"/>
    </row>
    <row r="704" ht="14.25" customHeight="1">
      <c r="I704" s="226"/>
    </row>
    <row r="705" ht="14.25" customHeight="1">
      <c r="I705" s="226"/>
    </row>
    <row r="706" ht="14.25" customHeight="1">
      <c r="I706" s="226"/>
    </row>
    <row r="707" ht="14.25" customHeight="1">
      <c r="I707" s="226"/>
    </row>
    <row r="708" ht="14.25" customHeight="1">
      <c r="I708" s="226"/>
    </row>
    <row r="709" ht="14.25" customHeight="1">
      <c r="I709" s="226"/>
    </row>
    <row r="710" ht="14.25" customHeight="1">
      <c r="I710" s="226"/>
    </row>
    <row r="711" ht="14.25" customHeight="1">
      <c r="I711" s="226"/>
    </row>
    <row r="712" ht="14.25" customHeight="1">
      <c r="I712" s="226"/>
    </row>
    <row r="713" ht="14.25" customHeight="1">
      <c r="I713" s="226"/>
    </row>
    <row r="714" ht="14.25" customHeight="1">
      <c r="I714" s="226"/>
    </row>
    <row r="715" ht="14.25" customHeight="1">
      <c r="I715" s="226"/>
    </row>
    <row r="716" ht="14.25" customHeight="1">
      <c r="I716" s="226"/>
    </row>
    <row r="717" ht="14.25" customHeight="1">
      <c r="I717" s="226"/>
    </row>
    <row r="718" ht="14.25" customHeight="1">
      <c r="I718" s="226"/>
    </row>
    <row r="719" ht="14.25" customHeight="1">
      <c r="I719" s="226"/>
    </row>
    <row r="720" ht="14.25" customHeight="1">
      <c r="I720" s="226"/>
    </row>
    <row r="721" ht="14.25" customHeight="1">
      <c r="I721" s="226"/>
    </row>
    <row r="722" ht="14.25" customHeight="1">
      <c r="I722" s="226"/>
    </row>
    <row r="723" ht="14.25" customHeight="1">
      <c r="I723" s="226"/>
    </row>
    <row r="724" ht="14.25" customHeight="1">
      <c r="I724" s="226"/>
    </row>
    <row r="725" ht="14.25" customHeight="1">
      <c r="I725" s="226"/>
    </row>
    <row r="726" ht="14.25" customHeight="1">
      <c r="I726" s="226"/>
    </row>
    <row r="727" ht="14.25" customHeight="1">
      <c r="I727" s="226"/>
    </row>
    <row r="728" ht="14.25" customHeight="1">
      <c r="I728" s="226"/>
    </row>
    <row r="729" ht="14.25" customHeight="1">
      <c r="I729" s="226"/>
    </row>
    <row r="730" ht="14.25" customHeight="1">
      <c r="I730" s="226"/>
    </row>
    <row r="731" ht="14.25" customHeight="1">
      <c r="I731" s="226"/>
    </row>
    <row r="732" ht="14.25" customHeight="1">
      <c r="I732" s="226"/>
    </row>
    <row r="733" ht="14.25" customHeight="1">
      <c r="I733" s="226"/>
    </row>
    <row r="734" ht="14.25" customHeight="1">
      <c r="I734" s="226"/>
    </row>
    <row r="735" ht="14.25" customHeight="1">
      <c r="I735" s="226"/>
    </row>
    <row r="736" ht="14.25" customHeight="1">
      <c r="I736" s="226"/>
    </row>
    <row r="737" ht="14.25" customHeight="1">
      <c r="I737" s="226"/>
    </row>
    <row r="738" ht="14.25" customHeight="1">
      <c r="I738" s="226"/>
    </row>
    <row r="739" ht="14.25" customHeight="1">
      <c r="I739" s="226"/>
    </row>
    <row r="740" ht="14.25" customHeight="1">
      <c r="I740" s="226"/>
    </row>
    <row r="741" ht="14.25" customHeight="1">
      <c r="I741" s="226"/>
    </row>
    <row r="742" ht="14.25" customHeight="1">
      <c r="I742" s="226"/>
    </row>
    <row r="743" ht="14.25" customHeight="1">
      <c r="I743" s="226"/>
    </row>
    <row r="744" ht="14.25" customHeight="1">
      <c r="I744" s="226"/>
    </row>
    <row r="745" ht="14.25" customHeight="1">
      <c r="I745" s="226"/>
    </row>
    <row r="746" ht="14.25" customHeight="1">
      <c r="I746" s="226"/>
    </row>
    <row r="747" ht="14.25" customHeight="1">
      <c r="I747" s="226"/>
    </row>
    <row r="748" ht="14.25" customHeight="1">
      <c r="I748" s="226"/>
    </row>
    <row r="749" ht="14.25" customHeight="1">
      <c r="I749" s="226"/>
    </row>
    <row r="750" ht="14.25" customHeight="1">
      <c r="I750" s="226"/>
    </row>
    <row r="751" ht="14.25" customHeight="1">
      <c r="I751" s="226"/>
    </row>
    <row r="752" ht="14.25" customHeight="1">
      <c r="I752" s="226"/>
    </row>
    <row r="753" ht="14.25" customHeight="1">
      <c r="I753" s="226"/>
    </row>
    <row r="754" ht="14.25" customHeight="1">
      <c r="I754" s="226"/>
    </row>
    <row r="755" ht="14.25" customHeight="1">
      <c r="I755" s="226"/>
    </row>
    <row r="756" ht="14.25" customHeight="1">
      <c r="I756" s="226"/>
    </row>
    <row r="757" ht="14.25" customHeight="1">
      <c r="I757" s="226"/>
    </row>
    <row r="758" ht="14.25" customHeight="1">
      <c r="I758" s="226"/>
    </row>
    <row r="759" ht="14.25" customHeight="1">
      <c r="I759" s="226"/>
    </row>
    <row r="760" ht="14.25" customHeight="1">
      <c r="I760" s="226"/>
    </row>
    <row r="761" ht="14.25" customHeight="1">
      <c r="I761" s="226"/>
    </row>
    <row r="762" ht="14.25" customHeight="1">
      <c r="I762" s="226"/>
    </row>
    <row r="763" ht="14.25" customHeight="1">
      <c r="I763" s="226"/>
    </row>
    <row r="764" ht="14.25" customHeight="1">
      <c r="I764" s="226"/>
    </row>
    <row r="765" ht="14.25" customHeight="1">
      <c r="I765" s="226"/>
    </row>
    <row r="766" ht="14.25" customHeight="1">
      <c r="I766" s="226"/>
    </row>
    <row r="767" ht="14.25" customHeight="1">
      <c r="I767" s="226"/>
    </row>
    <row r="768" ht="14.25" customHeight="1">
      <c r="I768" s="226"/>
    </row>
    <row r="769" ht="14.25" customHeight="1">
      <c r="I769" s="226"/>
    </row>
    <row r="770" ht="14.25" customHeight="1">
      <c r="I770" s="226"/>
    </row>
    <row r="771" ht="14.25" customHeight="1">
      <c r="I771" s="226"/>
    </row>
    <row r="772" ht="14.25" customHeight="1">
      <c r="I772" s="226"/>
    </row>
    <row r="773" ht="14.25" customHeight="1">
      <c r="I773" s="226"/>
    </row>
    <row r="774" ht="14.25" customHeight="1">
      <c r="I774" s="226"/>
    </row>
    <row r="775" ht="14.25" customHeight="1">
      <c r="I775" s="226"/>
    </row>
    <row r="776" ht="14.25" customHeight="1">
      <c r="I776" s="226"/>
    </row>
    <row r="777" ht="14.25" customHeight="1">
      <c r="I777" s="226"/>
    </row>
    <row r="778" ht="14.25" customHeight="1">
      <c r="I778" s="226"/>
    </row>
    <row r="779" ht="14.25" customHeight="1">
      <c r="I779" s="226"/>
    </row>
    <row r="780" ht="14.25" customHeight="1">
      <c r="I780" s="226"/>
    </row>
    <row r="781" ht="14.25" customHeight="1">
      <c r="I781" s="226"/>
    </row>
    <row r="782" ht="14.25" customHeight="1">
      <c r="I782" s="226"/>
    </row>
    <row r="783" ht="14.25" customHeight="1">
      <c r="I783" s="226"/>
    </row>
    <row r="784" ht="14.25" customHeight="1">
      <c r="I784" s="226"/>
    </row>
    <row r="785" ht="14.25" customHeight="1">
      <c r="I785" s="226"/>
    </row>
    <row r="786" ht="14.25" customHeight="1">
      <c r="I786" s="226"/>
    </row>
    <row r="787" ht="14.25" customHeight="1">
      <c r="I787" s="226"/>
    </row>
    <row r="788" ht="14.25" customHeight="1">
      <c r="I788" s="226"/>
    </row>
    <row r="789" ht="14.25" customHeight="1">
      <c r="I789" s="226"/>
    </row>
    <row r="790" ht="14.25" customHeight="1">
      <c r="I790" s="226"/>
    </row>
    <row r="791" ht="14.25" customHeight="1">
      <c r="I791" s="226"/>
    </row>
    <row r="792" ht="14.25" customHeight="1">
      <c r="I792" s="226"/>
    </row>
    <row r="793" ht="14.25" customHeight="1">
      <c r="I793" s="226"/>
    </row>
    <row r="794" ht="14.25" customHeight="1">
      <c r="I794" s="226"/>
    </row>
    <row r="795" ht="14.25" customHeight="1">
      <c r="I795" s="226"/>
    </row>
    <row r="796" ht="14.25" customHeight="1">
      <c r="I796" s="226"/>
    </row>
    <row r="797" ht="14.25" customHeight="1">
      <c r="I797" s="226"/>
    </row>
    <row r="798" ht="14.25" customHeight="1">
      <c r="I798" s="226"/>
    </row>
    <row r="799" ht="14.25" customHeight="1">
      <c r="I799" s="226"/>
    </row>
    <row r="800" ht="14.25" customHeight="1">
      <c r="I800" s="226"/>
    </row>
    <row r="801" ht="14.25" customHeight="1">
      <c r="I801" s="226"/>
    </row>
    <row r="802" ht="14.25" customHeight="1">
      <c r="I802" s="226"/>
    </row>
    <row r="803" ht="14.25" customHeight="1">
      <c r="I803" s="226"/>
    </row>
    <row r="804" ht="14.25" customHeight="1">
      <c r="I804" s="226"/>
    </row>
    <row r="805" ht="14.25" customHeight="1">
      <c r="I805" s="226"/>
    </row>
    <row r="806" ht="14.25" customHeight="1">
      <c r="I806" s="226"/>
    </row>
    <row r="807" ht="14.25" customHeight="1">
      <c r="I807" s="226"/>
    </row>
    <row r="808" ht="14.25" customHeight="1">
      <c r="I808" s="226"/>
    </row>
    <row r="809" ht="14.25" customHeight="1">
      <c r="I809" s="226"/>
    </row>
    <row r="810" ht="14.25" customHeight="1">
      <c r="I810" s="226"/>
    </row>
    <row r="811" ht="14.25" customHeight="1">
      <c r="I811" s="226"/>
    </row>
    <row r="812" ht="14.25" customHeight="1">
      <c r="I812" s="226"/>
    </row>
    <row r="813" ht="14.25" customHeight="1">
      <c r="I813" s="226"/>
    </row>
    <row r="814" ht="14.25" customHeight="1">
      <c r="I814" s="226"/>
    </row>
    <row r="815" ht="14.25" customHeight="1">
      <c r="I815" s="226"/>
    </row>
    <row r="816" ht="14.25" customHeight="1">
      <c r="I816" s="226"/>
    </row>
    <row r="817" ht="14.25" customHeight="1">
      <c r="I817" s="226"/>
    </row>
    <row r="818" ht="14.25" customHeight="1">
      <c r="I818" s="226"/>
    </row>
    <row r="819" ht="14.25" customHeight="1">
      <c r="I819" s="226"/>
    </row>
    <row r="820" ht="14.25" customHeight="1">
      <c r="I820" s="226"/>
    </row>
    <row r="821" ht="14.25" customHeight="1">
      <c r="I821" s="226"/>
    </row>
    <row r="822" ht="14.25" customHeight="1">
      <c r="I822" s="226"/>
    </row>
    <row r="823" ht="14.25" customHeight="1">
      <c r="I823" s="226"/>
    </row>
    <row r="824" ht="14.25" customHeight="1">
      <c r="I824" s="226"/>
    </row>
    <row r="825" ht="14.25" customHeight="1">
      <c r="I825" s="226"/>
    </row>
    <row r="826" ht="14.25" customHeight="1">
      <c r="I826" s="226"/>
    </row>
    <row r="827" ht="14.25" customHeight="1">
      <c r="I827" s="226"/>
    </row>
    <row r="828" ht="14.25" customHeight="1">
      <c r="I828" s="226"/>
    </row>
    <row r="829" ht="14.25" customHeight="1">
      <c r="I829" s="226"/>
    </row>
    <row r="830" ht="14.25" customHeight="1">
      <c r="I830" s="226"/>
    </row>
    <row r="831" ht="14.25" customHeight="1">
      <c r="I831" s="226"/>
    </row>
    <row r="832" ht="14.25" customHeight="1">
      <c r="I832" s="226"/>
    </row>
    <row r="833" ht="14.25" customHeight="1">
      <c r="I833" s="226"/>
    </row>
    <row r="834" ht="14.25" customHeight="1">
      <c r="I834" s="226"/>
    </row>
    <row r="835" ht="14.25" customHeight="1">
      <c r="I835" s="226"/>
    </row>
    <row r="836" ht="14.25" customHeight="1">
      <c r="I836" s="226"/>
    </row>
    <row r="837" ht="14.25" customHeight="1">
      <c r="I837" s="226"/>
    </row>
    <row r="838" ht="14.25" customHeight="1">
      <c r="I838" s="226"/>
    </row>
    <row r="839" ht="14.25" customHeight="1">
      <c r="I839" s="226"/>
    </row>
    <row r="840" ht="14.25" customHeight="1">
      <c r="I840" s="226"/>
    </row>
    <row r="841" ht="14.25" customHeight="1">
      <c r="I841" s="226"/>
    </row>
    <row r="842" ht="14.25" customHeight="1">
      <c r="I842" s="226"/>
    </row>
    <row r="843" ht="14.25" customHeight="1">
      <c r="I843" s="226"/>
    </row>
    <row r="844" ht="14.25" customHeight="1">
      <c r="I844" s="226"/>
    </row>
    <row r="845" ht="14.25" customHeight="1">
      <c r="I845" s="226"/>
    </row>
    <row r="846" ht="14.25" customHeight="1">
      <c r="I846" s="226"/>
    </row>
    <row r="847" ht="14.25" customHeight="1">
      <c r="I847" s="226"/>
    </row>
    <row r="848" ht="14.25" customHeight="1">
      <c r="I848" s="226"/>
    </row>
    <row r="849" ht="14.25" customHeight="1">
      <c r="I849" s="226"/>
    </row>
    <row r="850" ht="14.25" customHeight="1">
      <c r="I850" s="226"/>
    </row>
    <row r="851" ht="14.25" customHeight="1">
      <c r="I851" s="226"/>
    </row>
    <row r="852" ht="14.25" customHeight="1">
      <c r="I852" s="226"/>
    </row>
    <row r="853" ht="14.25" customHeight="1">
      <c r="I853" s="226"/>
    </row>
    <row r="854" ht="14.25" customHeight="1">
      <c r="I854" s="226"/>
    </row>
    <row r="855" ht="14.25" customHeight="1">
      <c r="I855" s="226"/>
    </row>
    <row r="856" ht="14.25" customHeight="1">
      <c r="I856" s="226"/>
    </row>
    <row r="857" ht="14.25" customHeight="1">
      <c r="I857" s="226"/>
    </row>
    <row r="858" ht="14.25" customHeight="1">
      <c r="I858" s="226"/>
    </row>
    <row r="859" ht="14.25" customHeight="1">
      <c r="I859" s="226"/>
    </row>
    <row r="860" ht="14.25" customHeight="1">
      <c r="I860" s="226"/>
    </row>
    <row r="861" ht="14.25" customHeight="1">
      <c r="I861" s="226"/>
    </row>
    <row r="862" ht="14.25" customHeight="1">
      <c r="I862" s="226"/>
    </row>
    <row r="863" ht="14.25" customHeight="1">
      <c r="I863" s="226"/>
    </row>
    <row r="864" ht="14.25" customHeight="1">
      <c r="I864" s="226"/>
    </row>
    <row r="865" ht="14.25" customHeight="1">
      <c r="I865" s="226"/>
    </row>
    <row r="866" ht="14.25" customHeight="1">
      <c r="I866" s="226"/>
    </row>
    <row r="867" ht="14.25" customHeight="1">
      <c r="I867" s="226"/>
    </row>
    <row r="868" ht="14.25" customHeight="1">
      <c r="I868" s="226"/>
    </row>
    <row r="869" ht="14.25" customHeight="1">
      <c r="I869" s="226"/>
    </row>
    <row r="870" ht="14.25" customHeight="1">
      <c r="I870" s="226"/>
    </row>
    <row r="871" ht="14.25" customHeight="1">
      <c r="I871" s="226"/>
    </row>
    <row r="872" ht="14.25" customHeight="1">
      <c r="I872" s="226"/>
    </row>
    <row r="873" ht="14.25" customHeight="1">
      <c r="I873" s="226"/>
    </row>
    <row r="874" ht="14.25" customHeight="1">
      <c r="I874" s="226"/>
    </row>
    <row r="875" ht="14.25" customHeight="1">
      <c r="I875" s="226"/>
    </row>
    <row r="876" ht="14.25" customHeight="1">
      <c r="I876" s="226"/>
    </row>
    <row r="877" ht="14.25" customHeight="1">
      <c r="I877" s="226"/>
    </row>
    <row r="878" ht="14.25" customHeight="1">
      <c r="I878" s="226"/>
    </row>
    <row r="879" ht="14.25" customHeight="1">
      <c r="I879" s="226"/>
    </row>
    <row r="880" ht="14.25" customHeight="1">
      <c r="I880" s="226"/>
    </row>
    <row r="881" ht="14.25" customHeight="1">
      <c r="I881" s="226"/>
    </row>
    <row r="882" ht="14.25" customHeight="1">
      <c r="I882" s="226"/>
    </row>
    <row r="883" ht="14.25" customHeight="1">
      <c r="I883" s="226"/>
    </row>
    <row r="884" ht="14.25" customHeight="1">
      <c r="I884" s="226"/>
    </row>
    <row r="885" ht="14.25" customHeight="1">
      <c r="I885" s="226"/>
    </row>
    <row r="886" ht="14.25" customHeight="1">
      <c r="I886" s="226"/>
    </row>
    <row r="887" ht="14.25" customHeight="1">
      <c r="I887" s="226"/>
    </row>
    <row r="888" ht="14.25" customHeight="1">
      <c r="I888" s="226"/>
    </row>
    <row r="889" ht="14.25" customHeight="1">
      <c r="I889" s="226"/>
    </row>
    <row r="890" ht="14.25" customHeight="1">
      <c r="I890" s="226"/>
    </row>
    <row r="891" ht="14.25" customHeight="1">
      <c r="I891" s="226"/>
    </row>
    <row r="892" ht="14.25" customHeight="1">
      <c r="I892" s="226"/>
    </row>
    <row r="893" ht="14.25" customHeight="1">
      <c r="I893" s="226"/>
    </row>
    <row r="894" ht="14.25" customHeight="1">
      <c r="I894" s="226"/>
    </row>
    <row r="895" ht="14.25" customHeight="1">
      <c r="I895" s="226"/>
    </row>
    <row r="896" ht="14.25" customHeight="1">
      <c r="I896" s="226"/>
    </row>
    <row r="897" ht="14.25" customHeight="1">
      <c r="I897" s="226"/>
    </row>
    <row r="898" ht="14.25" customHeight="1">
      <c r="I898" s="226"/>
    </row>
    <row r="899" ht="14.25" customHeight="1">
      <c r="I899" s="226"/>
    </row>
    <row r="900" ht="14.25" customHeight="1">
      <c r="I900" s="226"/>
    </row>
    <row r="901" ht="14.25" customHeight="1">
      <c r="I901" s="226"/>
    </row>
    <row r="902" ht="14.25" customHeight="1">
      <c r="I902" s="226"/>
    </row>
    <row r="903" ht="14.25" customHeight="1">
      <c r="I903" s="226"/>
    </row>
    <row r="904" ht="14.25" customHeight="1">
      <c r="I904" s="226"/>
    </row>
    <row r="905" ht="14.25" customHeight="1">
      <c r="I905" s="226"/>
    </row>
    <row r="906" ht="14.25" customHeight="1">
      <c r="I906" s="226"/>
    </row>
    <row r="907" ht="14.25" customHeight="1">
      <c r="I907" s="226"/>
    </row>
    <row r="908" ht="14.25" customHeight="1">
      <c r="I908" s="226"/>
    </row>
    <row r="909" ht="14.25" customHeight="1">
      <c r="I909" s="226"/>
    </row>
    <row r="910" ht="14.25" customHeight="1">
      <c r="I910" s="226"/>
    </row>
    <row r="911" ht="14.25" customHeight="1">
      <c r="I911" s="226"/>
    </row>
    <row r="912" ht="14.25" customHeight="1">
      <c r="I912" s="226"/>
    </row>
    <row r="913" ht="14.25" customHeight="1">
      <c r="I913" s="226"/>
    </row>
    <row r="914" ht="14.25" customHeight="1">
      <c r="I914" s="226"/>
    </row>
    <row r="915" ht="14.25" customHeight="1">
      <c r="I915" s="226"/>
    </row>
    <row r="916" ht="14.25" customHeight="1">
      <c r="I916" s="226"/>
    </row>
    <row r="917" ht="14.25" customHeight="1">
      <c r="I917" s="226"/>
    </row>
    <row r="918" ht="14.25" customHeight="1">
      <c r="I918" s="226"/>
    </row>
    <row r="919" ht="14.25" customHeight="1">
      <c r="I919" s="226"/>
    </row>
    <row r="920" ht="14.25" customHeight="1">
      <c r="I920" s="226"/>
    </row>
    <row r="921" ht="14.25" customHeight="1">
      <c r="I921" s="226"/>
    </row>
    <row r="922" ht="14.25" customHeight="1">
      <c r="I922" s="226"/>
    </row>
    <row r="923" ht="14.25" customHeight="1">
      <c r="I923" s="226"/>
    </row>
    <row r="924" ht="14.25" customHeight="1">
      <c r="I924" s="226"/>
    </row>
    <row r="925" ht="14.25" customHeight="1">
      <c r="I925" s="226"/>
    </row>
    <row r="926" ht="14.25" customHeight="1">
      <c r="I926" s="226"/>
    </row>
    <row r="927" ht="14.25" customHeight="1">
      <c r="I927" s="226"/>
    </row>
    <row r="928" ht="14.25" customHeight="1">
      <c r="I928" s="226"/>
    </row>
    <row r="929" ht="14.25" customHeight="1">
      <c r="I929" s="226"/>
    </row>
    <row r="930" ht="14.25" customHeight="1">
      <c r="I930" s="226"/>
    </row>
    <row r="931" ht="14.25" customHeight="1">
      <c r="I931" s="226"/>
    </row>
    <row r="932" ht="14.25" customHeight="1">
      <c r="I932" s="226"/>
    </row>
    <row r="933" ht="14.25" customHeight="1">
      <c r="I933" s="226"/>
    </row>
    <row r="934" ht="14.25" customHeight="1">
      <c r="I934" s="226"/>
    </row>
    <row r="935" ht="14.25" customHeight="1">
      <c r="I935" s="226"/>
    </row>
    <row r="936" ht="14.25" customHeight="1">
      <c r="I936" s="226"/>
    </row>
    <row r="937" ht="14.25" customHeight="1">
      <c r="I937" s="226"/>
    </row>
    <row r="938" ht="14.25" customHeight="1">
      <c r="I938" s="226"/>
    </row>
    <row r="939" ht="14.25" customHeight="1">
      <c r="I939" s="226"/>
    </row>
    <row r="940" ht="14.25" customHeight="1">
      <c r="I940" s="226"/>
    </row>
  </sheetData>
  <dataValidations>
    <dataValidation type="list" allowBlank="1" sqref="E2:E67">
      <formula1>"Quantitative,Conceptual"</formula1>
    </dataValidation>
    <dataValidation type="list" allowBlank="1" sqref="F2:F67">
      <formula1>"Found,Not Found,N/A"</formula1>
    </dataValidation>
    <dataValidation type="list" allowBlank="1" sqref="G2:G67">
      <formula1>"N/A,Not started,In progress,Complete,Data issues"</formula1>
    </dataValidation>
  </dataValidations>
  <hyperlinks>
    <hyperlink r:id="rId1" ref="C2"/>
    <hyperlink r:id="rId2" ref="U2"/>
    <hyperlink r:id="rId3" ref="V2"/>
    <hyperlink r:id="rId4" ref="C3"/>
    <hyperlink r:id="rId5" ref="O3"/>
    <hyperlink r:id="rId6" ref="U3"/>
    <hyperlink r:id="rId7" ref="V3"/>
    <hyperlink r:id="rId8" ref="C4"/>
    <hyperlink r:id="rId9" ref="C5"/>
    <hyperlink r:id="rId10" ref="C6"/>
    <hyperlink r:id="rId11" ref="C7"/>
    <hyperlink r:id="rId12" ref="C8"/>
    <hyperlink r:id="rId13" ref="C9"/>
    <hyperlink r:id="rId14" ref="C10"/>
    <hyperlink r:id="rId15" ref="C11"/>
    <hyperlink r:id="rId16" ref="U11"/>
    <hyperlink r:id="rId17" ref="V11"/>
    <hyperlink r:id="rId18" ref="C12"/>
    <hyperlink r:id="rId19" ref="U12"/>
    <hyperlink r:id="rId20" ref="V12"/>
    <hyperlink r:id="rId21" ref="C13"/>
    <hyperlink r:id="rId22" ref="U13"/>
    <hyperlink r:id="rId23" ref="V13"/>
    <hyperlink r:id="rId24" ref="C14"/>
    <hyperlink r:id="rId25" ref="U14"/>
    <hyperlink r:id="rId26" ref="V14"/>
    <hyperlink r:id="rId27" ref="C15"/>
    <hyperlink r:id="rId28" ref="U15"/>
    <hyperlink r:id="rId29" ref="V15"/>
    <hyperlink r:id="rId30" ref="C16"/>
    <hyperlink r:id="rId31" ref="C17"/>
    <hyperlink r:id="rId32" ref="U17"/>
    <hyperlink r:id="rId33" ref="V17"/>
    <hyperlink r:id="rId34" ref="C18"/>
    <hyperlink r:id="rId35" ref="U18"/>
    <hyperlink r:id="rId36" ref="V18"/>
    <hyperlink r:id="rId37" ref="C19"/>
    <hyperlink r:id="rId38" ref="U19"/>
    <hyperlink r:id="rId39" ref="V19"/>
    <hyperlink r:id="rId40" ref="C20"/>
    <hyperlink r:id="rId41" ref="C21"/>
    <hyperlink r:id="rId42" ref="U21"/>
    <hyperlink r:id="rId43" ref="V21"/>
    <hyperlink r:id="rId44" ref="C22"/>
    <hyperlink r:id="rId45" ref="U22"/>
    <hyperlink r:id="rId46" ref="V22"/>
    <hyperlink r:id="rId47" ref="C23"/>
    <hyperlink r:id="rId48" ref="U23"/>
    <hyperlink r:id="rId49" ref="V23"/>
    <hyperlink r:id="rId50" ref="C24"/>
    <hyperlink r:id="rId51" ref="U24"/>
    <hyperlink r:id="rId52" ref="V24"/>
    <hyperlink r:id="rId53" ref="C25"/>
    <hyperlink r:id="rId54" ref="U25"/>
    <hyperlink r:id="rId55" ref="V25"/>
    <hyperlink r:id="rId56" ref="C26"/>
    <hyperlink r:id="rId57" ref="U26"/>
    <hyperlink r:id="rId58" ref="V26"/>
    <hyperlink r:id="rId59" ref="C27"/>
    <hyperlink r:id="rId60" ref="U27"/>
    <hyperlink r:id="rId61" ref="V27"/>
    <hyperlink r:id="rId62" ref="C28"/>
    <hyperlink r:id="rId63" ref="U28"/>
    <hyperlink r:id="rId64" ref="V28"/>
    <hyperlink r:id="rId65" ref="C29"/>
    <hyperlink r:id="rId66" ref="U29"/>
    <hyperlink r:id="rId67" ref="V29"/>
    <hyperlink r:id="rId68" ref="C30"/>
    <hyperlink r:id="rId69" ref="U30"/>
    <hyperlink r:id="rId70" ref="V30"/>
    <hyperlink r:id="rId71" ref="C31"/>
    <hyperlink r:id="rId72" ref="U31"/>
    <hyperlink r:id="rId73" ref="V31"/>
    <hyperlink r:id="rId74" ref="C32"/>
    <hyperlink r:id="rId75" ref="U32"/>
    <hyperlink r:id="rId76" ref="V32"/>
    <hyperlink r:id="rId77" ref="C33"/>
    <hyperlink r:id="rId78" ref="U33"/>
    <hyperlink r:id="rId79" ref="V33"/>
    <hyperlink r:id="rId80" ref="U34"/>
    <hyperlink r:id="rId81" ref="V34"/>
    <hyperlink r:id="rId82" ref="U35"/>
    <hyperlink r:id="rId83" ref="V35"/>
    <hyperlink r:id="rId84" ref="U36"/>
    <hyperlink r:id="rId85" ref="V36"/>
    <hyperlink r:id="rId86" ref="C37"/>
    <hyperlink r:id="rId87" ref="U37"/>
    <hyperlink r:id="rId88" ref="V37"/>
    <hyperlink r:id="rId89" ref="C38"/>
    <hyperlink r:id="rId90" ref="U38"/>
    <hyperlink r:id="rId91" ref="V38"/>
    <hyperlink r:id="rId92" ref="C39"/>
    <hyperlink r:id="rId93" ref="U39"/>
    <hyperlink r:id="rId94" ref="V39"/>
    <hyperlink r:id="rId95" ref="C40"/>
    <hyperlink r:id="rId96" ref="U40"/>
    <hyperlink r:id="rId97" ref="V40"/>
    <hyperlink r:id="rId98" ref="C41"/>
    <hyperlink r:id="rId99" ref="C42"/>
    <hyperlink r:id="rId100" ref="U42"/>
    <hyperlink r:id="rId101" ref="V42"/>
    <hyperlink r:id="rId102" ref="C43"/>
    <hyperlink r:id="rId103" ref="U43"/>
    <hyperlink r:id="rId104" ref="V43"/>
    <hyperlink r:id="rId105" ref="C44"/>
    <hyperlink r:id="rId106" ref="C45"/>
    <hyperlink r:id="rId107" ref="U45"/>
    <hyperlink r:id="rId108" ref="V45"/>
    <hyperlink r:id="rId109" ref="C46"/>
    <hyperlink r:id="rId110" ref="U46"/>
    <hyperlink r:id="rId111" ref="V46"/>
    <hyperlink r:id="rId112" ref="C47"/>
    <hyperlink r:id="rId113" ref="U47"/>
    <hyperlink r:id="rId114" ref="V47"/>
    <hyperlink r:id="rId115" ref="C48"/>
    <hyperlink r:id="rId116" ref="U48"/>
    <hyperlink r:id="rId117" ref="V48"/>
    <hyperlink r:id="rId118" ref="C49"/>
    <hyperlink r:id="rId119" ref="U49"/>
    <hyperlink r:id="rId120" ref="V49"/>
    <hyperlink r:id="rId121" ref="C50"/>
    <hyperlink r:id="rId122" ref="O50"/>
    <hyperlink r:id="rId123" ref="U50"/>
    <hyperlink r:id="rId124" ref="V50"/>
    <hyperlink r:id="rId125" ref="C51"/>
    <hyperlink r:id="rId126" ref="U51"/>
    <hyperlink r:id="rId127" ref="V51"/>
    <hyperlink r:id="rId128" ref="C52"/>
    <hyperlink r:id="rId129" ref="U52"/>
    <hyperlink r:id="rId130" ref="V52"/>
    <hyperlink r:id="rId131" ref="C53"/>
    <hyperlink r:id="rId132" ref="U53"/>
    <hyperlink r:id="rId133" ref="V53"/>
    <hyperlink r:id="rId134" ref="C54"/>
    <hyperlink r:id="rId135" ref="C55"/>
    <hyperlink r:id="rId136" ref="C56"/>
    <hyperlink r:id="rId137" ref="C57"/>
    <hyperlink r:id="rId138" ref="U57"/>
    <hyperlink r:id="rId139" ref="V57"/>
    <hyperlink r:id="rId140" ref="C58"/>
    <hyperlink r:id="rId141" ref="U58"/>
    <hyperlink r:id="rId142" ref="V58"/>
    <hyperlink r:id="rId143" ref="C59"/>
    <hyperlink r:id="rId144" ref="V59"/>
    <hyperlink r:id="rId145" ref="C60"/>
    <hyperlink r:id="rId146" ref="U60"/>
    <hyperlink r:id="rId147" ref="V60"/>
    <hyperlink r:id="rId148" ref="C61"/>
    <hyperlink r:id="rId149" ref="U61"/>
    <hyperlink r:id="rId150" ref="V61"/>
    <hyperlink r:id="rId151" ref="C62"/>
    <hyperlink r:id="rId152" ref="C63"/>
    <hyperlink r:id="rId153" ref="C64"/>
    <hyperlink r:id="rId154" ref="U64"/>
    <hyperlink r:id="rId155" ref="V64"/>
    <hyperlink r:id="rId156" ref="C65"/>
    <hyperlink r:id="rId157" ref="U65"/>
    <hyperlink r:id="rId158" ref="V65"/>
    <hyperlink r:id="rId159" ref="C66"/>
    <hyperlink r:id="rId160" ref="U66"/>
    <hyperlink r:id="rId161" ref="V66"/>
    <hyperlink r:id="rId162" ref="C67"/>
    <hyperlink r:id="rId163" ref="U67"/>
    <hyperlink r:id="rId164" ref="V67"/>
  </hyperlinks>
  <printOptions/>
  <pageMargins bottom="0.75" footer="0.0" header="0.0" left="0.7" right="0.7" top="0.75"/>
  <pageSetup orientation="landscape"/>
  <drawing r:id="rId165"/>
  <tableParts count="1">
    <tablePart r:id="rId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7.86"/>
    <col customWidth="1" min="2" max="2" width="6.86"/>
    <col customWidth="1" min="3" max="3" width="10.71"/>
    <col customWidth="1" min="4" max="4" width="14.57"/>
    <col customWidth="1" min="5" max="5" width="11.0"/>
    <col customWidth="1" min="6" max="6" width="15.71"/>
    <col customWidth="1" min="7" max="7" width="19.71"/>
    <col customWidth="1" min="8" max="8" width="20.71"/>
    <col customWidth="1" min="9" max="10" width="29.14"/>
    <col customWidth="1" min="11" max="11" width="23.14"/>
    <col customWidth="1" min="12" max="12" width="22.29"/>
    <col customWidth="1" min="13" max="13" width="16.0"/>
    <col customWidth="1" min="14" max="14" width="22.29"/>
    <col customWidth="1" min="15" max="15" width="15.71"/>
    <col customWidth="1" min="16" max="17" width="12.86"/>
    <col customWidth="1" min="18" max="20" width="13.14"/>
    <col customWidth="1" min="21" max="21" width="16.14"/>
    <col customWidth="1" min="22" max="22" width="30.71"/>
    <col customWidth="1" min="23" max="23" width="47.86"/>
    <col customWidth="1" min="24" max="24" width="20.0"/>
    <col customWidth="1" min="25" max="25" width="18.0"/>
    <col customWidth="1" min="26" max="26" width="22.86"/>
    <col customWidth="1" min="27" max="27" width="26.29"/>
    <col customWidth="1" min="28" max="28" width="12.57"/>
    <col customWidth="1" min="29" max="29" width="21.57"/>
    <col customWidth="1" min="30" max="30" width="39.0"/>
    <col customWidth="1" min="31" max="31" width="27.71"/>
    <col customWidth="1" min="32" max="49" width="8.71"/>
  </cols>
  <sheetData>
    <row r="1">
      <c r="A1" s="159" t="s">
        <v>81</v>
      </c>
      <c r="B1" s="161" t="s">
        <v>548</v>
      </c>
      <c r="C1" s="160" t="s">
        <v>82</v>
      </c>
      <c r="D1" s="160" t="s">
        <v>253</v>
      </c>
      <c r="E1" s="160" t="s">
        <v>84</v>
      </c>
      <c r="F1" s="161" t="s">
        <v>85</v>
      </c>
      <c r="G1" s="160" t="s">
        <v>86</v>
      </c>
      <c r="H1" s="161" t="s">
        <v>87</v>
      </c>
      <c r="I1" s="161" t="s">
        <v>88</v>
      </c>
      <c r="J1" s="161" t="s">
        <v>89</v>
      </c>
      <c r="K1" s="161" t="s">
        <v>90</v>
      </c>
      <c r="L1" s="160" t="s">
        <v>91</v>
      </c>
      <c r="M1" s="160" t="s">
        <v>254</v>
      </c>
      <c r="N1" s="160" t="s">
        <v>255</v>
      </c>
      <c r="O1" s="162" t="s">
        <v>94</v>
      </c>
      <c r="P1" s="161" t="s">
        <v>16</v>
      </c>
      <c r="Q1" s="160" t="s">
        <v>20</v>
      </c>
      <c r="R1" s="161" t="s">
        <v>95</v>
      </c>
      <c r="S1" s="161" t="s">
        <v>96</v>
      </c>
      <c r="T1" s="160" t="s">
        <v>97</v>
      </c>
      <c r="U1" s="160" t="s">
        <v>98</v>
      </c>
      <c r="V1" s="160" t="s">
        <v>99</v>
      </c>
      <c r="W1" s="160" t="s">
        <v>100</v>
      </c>
      <c r="X1" s="160" t="s">
        <v>101</v>
      </c>
      <c r="Y1" s="160" t="s">
        <v>102</v>
      </c>
      <c r="Z1" s="160" t="s">
        <v>103</v>
      </c>
      <c r="AA1" s="163" t="s">
        <v>104</v>
      </c>
      <c r="AB1" s="89" t="s">
        <v>105</v>
      </c>
      <c r="AC1" s="90" t="s">
        <v>106</v>
      </c>
      <c r="AD1" s="89" t="s">
        <v>107</v>
      </c>
      <c r="AE1" s="92" t="s">
        <v>108</v>
      </c>
      <c r="AF1" s="93" t="s">
        <v>109</v>
      </c>
      <c r="AG1" s="93" t="s">
        <v>110</v>
      </c>
      <c r="AH1" s="93" t="s">
        <v>111</v>
      </c>
      <c r="AI1" s="93" t="s">
        <v>112</v>
      </c>
      <c r="AJ1" s="93" t="s">
        <v>113</v>
      </c>
      <c r="AK1" s="93" t="s">
        <v>114</v>
      </c>
      <c r="AL1" s="93" t="s">
        <v>115</v>
      </c>
      <c r="AM1" s="94"/>
      <c r="AN1" s="94" t="s">
        <v>256</v>
      </c>
      <c r="AO1" s="94"/>
      <c r="AP1" s="94"/>
      <c r="AQ1" s="94"/>
      <c r="AR1" s="94"/>
      <c r="AS1" s="94"/>
      <c r="AT1" s="94"/>
      <c r="AU1" s="94"/>
      <c r="AV1" s="94"/>
      <c r="AW1" s="94"/>
    </row>
    <row r="2" ht="15.75" customHeight="1">
      <c r="A2" s="95" t="s">
        <v>116</v>
      </c>
      <c r="B2" s="227">
        <v>1.0</v>
      </c>
      <c r="C2" s="228" t="s">
        <v>549</v>
      </c>
      <c r="D2" s="164" t="s">
        <v>550</v>
      </c>
      <c r="E2" s="168" t="s">
        <v>119</v>
      </c>
      <c r="F2" s="99" t="s">
        <v>120</v>
      </c>
      <c r="G2" s="229" t="s">
        <v>275</v>
      </c>
      <c r="H2" s="100" t="s">
        <v>269</v>
      </c>
      <c r="I2" s="101" t="s">
        <v>124</v>
      </c>
      <c r="J2" s="101" t="s">
        <v>551</v>
      </c>
      <c r="K2" s="101" t="s">
        <v>124</v>
      </c>
      <c r="L2" s="101"/>
      <c r="M2" s="101"/>
      <c r="N2" s="101"/>
      <c r="O2" s="139"/>
      <c r="P2" s="139"/>
      <c r="Q2" s="139"/>
      <c r="R2" s="101" t="s">
        <v>552</v>
      </c>
      <c r="S2" s="96" t="b">
        <f t="shared" ref="S2:S41" si="1">IF(AND(O2="",P2="",Q2="",OR(G2="N/A",G2="Found")),FALSE,TRUE)</f>
        <v>1</v>
      </c>
      <c r="T2" s="104"/>
      <c r="U2" s="104"/>
      <c r="V2" s="101"/>
      <c r="W2" s="101"/>
      <c r="X2" s="101" t="b">
        <v>0</v>
      </c>
      <c r="Y2" s="101" t="b">
        <v>0</v>
      </c>
      <c r="Z2" s="101" t="b">
        <v>1</v>
      </c>
      <c r="AA2" s="101" t="s">
        <v>124</v>
      </c>
      <c r="AB2" s="167" t="b">
        <f t="shared" ref="AB2:AB514" si="2">AND(X2=FALSE,Y2=FALSE)</f>
        <v>1</v>
      </c>
      <c r="AC2" s="167" t="b">
        <f t="shared" ref="AC2:AC514" si="3">AND(AB2=TRUE,F2="Quantitative")</f>
        <v>1</v>
      </c>
      <c r="AD2" s="167" t="b">
        <f t="shared" ref="AD2:AD514" si="4">AND(AC2=TRUE,G2="Found",S2=FALSE)</f>
        <v>0</v>
      </c>
      <c r="AE2" s="230" t="b">
        <f t="shared" ref="AE2:AE514" si="5">AND(AC2=TRUE,G2="Found")</f>
        <v>0</v>
      </c>
    </row>
    <row r="3" ht="15.75" customHeight="1">
      <c r="A3" s="95" t="s">
        <v>116</v>
      </c>
      <c r="B3" s="231">
        <v>1.0</v>
      </c>
      <c r="C3" s="232" t="s">
        <v>549</v>
      </c>
      <c r="D3" s="179" t="s">
        <v>550</v>
      </c>
      <c r="E3" s="139" t="s">
        <v>133</v>
      </c>
      <c r="F3" s="114" t="s">
        <v>120</v>
      </c>
      <c r="G3" s="229" t="s">
        <v>275</v>
      </c>
      <c r="H3" s="100" t="s">
        <v>269</v>
      </c>
      <c r="I3" s="101" t="s">
        <v>124</v>
      </c>
      <c r="J3" s="101" t="s">
        <v>553</v>
      </c>
      <c r="K3" s="116" t="s">
        <v>124</v>
      </c>
      <c r="L3" s="171"/>
      <c r="M3" s="172"/>
      <c r="N3" s="172"/>
      <c r="O3" s="173"/>
      <c r="P3" s="112"/>
      <c r="Q3" s="170"/>
      <c r="R3" s="175"/>
      <c r="S3" s="96" t="b">
        <f t="shared" si="1"/>
        <v>1</v>
      </c>
      <c r="T3" s="175"/>
      <c r="U3" s="104"/>
      <c r="V3" s="101"/>
      <c r="W3" s="101"/>
      <c r="X3" s="101" t="b">
        <v>0</v>
      </c>
      <c r="Y3" s="101" t="b">
        <v>0</v>
      </c>
      <c r="Z3" s="185" t="b">
        <v>1</v>
      </c>
      <c r="AA3" s="116" t="s">
        <v>124</v>
      </c>
      <c r="AB3" s="177" t="b">
        <f t="shared" si="2"/>
        <v>1</v>
      </c>
      <c r="AC3" s="177" t="b">
        <f t="shared" si="3"/>
        <v>1</v>
      </c>
      <c r="AD3" s="177" t="b">
        <f t="shared" si="4"/>
        <v>0</v>
      </c>
      <c r="AE3" s="233" t="b">
        <f t="shared" si="5"/>
        <v>0</v>
      </c>
    </row>
    <row r="4" ht="15.75" customHeight="1">
      <c r="A4" s="95" t="s">
        <v>116</v>
      </c>
      <c r="B4" s="227">
        <v>1.0</v>
      </c>
      <c r="C4" s="228" t="s">
        <v>549</v>
      </c>
      <c r="D4" s="164" t="s">
        <v>550</v>
      </c>
      <c r="E4" s="168" t="s">
        <v>151</v>
      </c>
      <c r="F4" s="99" t="s">
        <v>120</v>
      </c>
      <c r="G4" s="229" t="s">
        <v>275</v>
      </c>
      <c r="H4" s="100" t="s">
        <v>269</v>
      </c>
      <c r="I4" s="101" t="s">
        <v>124</v>
      </c>
      <c r="J4" s="101" t="s">
        <v>554</v>
      </c>
      <c r="K4" s="101" t="s">
        <v>124</v>
      </c>
      <c r="L4" s="101"/>
      <c r="M4" s="101"/>
      <c r="N4" s="101"/>
      <c r="O4" s="101"/>
      <c r="P4" s="101"/>
      <c r="Q4" s="101"/>
      <c r="R4" s="101"/>
      <c r="S4" s="96" t="b">
        <f t="shared" si="1"/>
        <v>1</v>
      </c>
      <c r="T4" s="101"/>
      <c r="U4" s="101"/>
      <c r="V4" s="101"/>
      <c r="W4" s="101"/>
      <c r="X4" s="101" t="b">
        <v>0</v>
      </c>
      <c r="Y4" s="101" t="b">
        <v>0</v>
      </c>
      <c r="Z4" s="101" t="b">
        <v>1</v>
      </c>
      <c r="AA4" s="101" t="s">
        <v>124</v>
      </c>
      <c r="AB4" s="167" t="b">
        <f t="shared" si="2"/>
        <v>1</v>
      </c>
      <c r="AC4" s="167" t="b">
        <f t="shared" si="3"/>
        <v>1</v>
      </c>
      <c r="AD4" s="167" t="b">
        <f t="shared" si="4"/>
        <v>0</v>
      </c>
      <c r="AE4" s="230" t="b">
        <f t="shared" si="5"/>
        <v>0</v>
      </c>
    </row>
    <row r="5" ht="15.75" customHeight="1">
      <c r="A5" s="95" t="s">
        <v>116</v>
      </c>
      <c r="B5" s="231">
        <v>1.0</v>
      </c>
      <c r="C5" s="232" t="s">
        <v>549</v>
      </c>
      <c r="D5" s="179" t="s">
        <v>550</v>
      </c>
      <c r="E5" s="168" t="s">
        <v>156</v>
      </c>
      <c r="F5" s="114" t="s">
        <v>120</v>
      </c>
      <c r="G5" s="229" t="s">
        <v>275</v>
      </c>
      <c r="H5" s="100" t="s">
        <v>269</v>
      </c>
      <c r="I5" s="101" t="s">
        <v>124</v>
      </c>
      <c r="J5" s="168" t="s">
        <v>555</v>
      </c>
      <c r="K5" s="116" t="s">
        <v>124</v>
      </c>
      <c r="L5" s="101"/>
      <c r="M5" s="101"/>
      <c r="N5" s="101"/>
      <c r="O5" s="101"/>
      <c r="P5" s="101"/>
      <c r="Q5" s="101"/>
      <c r="R5" s="101"/>
      <c r="S5" s="96" t="b">
        <f t="shared" si="1"/>
        <v>1</v>
      </c>
      <c r="T5" s="101"/>
      <c r="U5" s="101"/>
      <c r="V5" s="101"/>
      <c r="W5" s="101"/>
      <c r="X5" s="101" t="b">
        <v>0</v>
      </c>
      <c r="Y5" s="101" t="b">
        <v>0</v>
      </c>
      <c r="Z5" s="185" t="b">
        <v>1</v>
      </c>
      <c r="AA5" s="116" t="s">
        <v>124</v>
      </c>
      <c r="AB5" s="177" t="b">
        <f t="shared" si="2"/>
        <v>1</v>
      </c>
      <c r="AC5" s="177" t="b">
        <f t="shared" si="3"/>
        <v>1</v>
      </c>
      <c r="AD5" s="177" t="b">
        <f t="shared" si="4"/>
        <v>0</v>
      </c>
      <c r="AE5" s="233" t="b">
        <f t="shared" si="5"/>
        <v>0</v>
      </c>
    </row>
    <row r="6" ht="15.75" customHeight="1">
      <c r="A6" s="95" t="s">
        <v>116</v>
      </c>
      <c r="B6" s="227">
        <v>1.0</v>
      </c>
      <c r="C6" s="101" t="s">
        <v>556</v>
      </c>
      <c r="D6" s="164" t="s">
        <v>557</v>
      </c>
      <c r="E6" s="168" t="s">
        <v>119</v>
      </c>
      <c r="F6" s="99" t="s">
        <v>120</v>
      </c>
      <c r="G6" s="229" t="s">
        <v>275</v>
      </c>
      <c r="H6" s="100" t="s">
        <v>269</v>
      </c>
      <c r="I6" s="101" t="s">
        <v>124</v>
      </c>
      <c r="J6" s="101" t="s">
        <v>558</v>
      </c>
      <c r="K6" s="101" t="s">
        <v>124</v>
      </c>
      <c r="L6" s="139"/>
      <c r="M6" s="139"/>
      <c r="N6" s="139"/>
      <c r="P6" s="139"/>
      <c r="Q6" s="139"/>
      <c r="R6" s="96" t="s">
        <v>559</v>
      </c>
      <c r="S6" s="96" t="b">
        <f t="shared" si="1"/>
        <v>1</v>
      </c>
      <c r="T6" s="104"/>
      <c r="U6" s="104"/>
      <c r="V6" s="180"/>
      <c r="W6" s="180"/>
      <c r="X6" s="101" t="b">
        <v>0</v>
      </c>
      <c r="Y6" s="101" t="b">
        <v>0</v>
      </c>
      <c r="Z6" s="101" t="b">
        <v>1</v>
      </c>
      <c r="AA6" s="101" t="s">
        <v>124</v>
      </c>
      <c r="AB6" s="167" t="b">
        <f t="shared" si="2"/>
        <v>1</v>
      </c>
      <c r="AC6" s="167" t="b">
        <f t="shared" si="3"/>
        <v>1</v>
      </c>
      <c r="AD6" s="167" t="b">
        <f t="shared" si="4"/>
        <v>0</v>
      </c>
      <c r="AE6" s="230" t="b">
        <f t="shared" si="5"/>
        <v>0</v>
      </c>
    </row>
    <row r="7" ht="15.75" customHeight="1">
      <c r="A7" s="95" t="s">
        <v>116</v>
      </c>
      <c r="B7" s="231">
        <v>1.0</v>
      </c>
      <c r="C7" s="101" t="s">
        <v>556</v>
      </c>
      <c r="D7" s="179" t="s">
        <v>557</v>
      </c>
      <c r="E7" s="139" t="s">
        <v>133</v>
      </c>
      <c r="F7" s="114" t="s">
        <v>120</v>
      </c>
      <c r="G7" s="229" t="s">
        <v>275</v>
      </c>
      <c r="H7" s="100" t="s">
        <v>269</v>
      </c>
      <c r="I7" s="101" t="s">
        <v>124</v>
      </c>
      <c r="J7" s="101" t="s">
        <v>558</v>
      </c>
      <c r="K7" s="116" t="s">
        <v>124</v>
      </c>
      <c r="L7" s="139"/>
      <c r="M7" s="139"/>
      <c r="N7" s="139"/>
      <c r="P7" s="139"/>
      <c r="Q7" s="139"/>
      <c r="R7" s="101"/>
      <c r="S7" s="96" t="b">
        <f t="shared" si="1"/>
        <v>1</v>
      </c>
      <c r="T7" s="104"/>
      <c r="U7" s="104"/>
      <c r="V7" s="180"/>
      <c r="W7" s="180"/>
      <c r="X7" s="101" t="b">
        <v>0</v>
      </c>
      <c r="Y7" s="101" t="b">
        <v>0</v>
      </c>
      <c r="Z7" s="185" t="b">
        <v>1</v>
      </c>
      <c r="AA7" s="116" t="s">
        <v>124</v>
      </c>
      <c r="AB7" s="177" t="b">
        <f t="shared" si="2"/>
        <v>1</v>
      </c>
      <c r="AC7" s="177" t="b">
        <f t="shared" si="3"/>
        <v>1</v>
      </c>
      <c r="AD7" s="177" t="b">
        <f t="shared" si="4"/>
        <v>0</v>
      </c>
      <c r="AE7" s="233" t="b">
        <f t="shared" si="5"/>
        <v>0</v>
      </c>
    </row>
    <row r="8" ht="15.75" customHeight="1">
      <c r="A8" s="95" t="s">
        <v>116</v>
      </c>
      <c r="B8" s="227">
        <v>1.0</v>
      </c>
      <c r="C8" s="101" t="s">
        <v>556</v>
      </c>
      <c r="D8" s="97" t="s">
        <v>557</v>
      </c>
      <c r="E8" s="168" t="s">
        <v>151</v>
      </c>
      <c r="F8" s="99" t="s">
        <v>120</v>
      </c>
      <c r="G8" s="229" t="s">
        <v>275</v>
      </c>
      <c r="H8" s="100" t="s">
        <v>269</v>
      </c>
      <c r="I8" s="101" t="s">
        <v>124</v>
      </c>
      <c r="J8" s="101" t="s">
        <v>560</v>
      </c>
      <c r="K8" s="101" t="s">
        <v>124</v>
      </c>
      <c r="L8" s="139"/>
      <c r="M8" s="139"/>
      <c r="N8" s="139"/>
      <c r="P8" s="139"/>
      <c r="Q8" s="139"/>
      <c r="R8" s="101"/>
      <c r="S8" s="96" t="b">
        <f t="shared" si="1"/>
        <v>1</v>
      </c>
      <c r="T8" s="104"/>
      <c r="U8" s="104"/>
      <c r="V8" s="180"/>
      <c r="W8" s="180"/>
      <c r="X8" s="101" t="b">
        <v>0</v>
      </c>
      <c r="Y8" s="101" t="b">
        <v>0</v>
      </c>
      <c r="Z8" s="101" t="b">
        <v>1</v>
      </c>
      <c r="AA8" s="101" t="s">
        <v>124</v>
      </c>
      <c r="AB8" s="167" t="b">
        <f t="shared" si="2"/>
        <v>1</v>
      </c>
      <c r="AC8" s="167" t="b">
        <f t="shared" si="3"/>
        <v>1</v>
      </c>
      <c r="AD8" s="167" t="b">
        <f t="shared" si="4"/>
        <v>0</v>
      </c>
      <c r="AE8" s="230" t="b">
        <f t="shared" si="5"/>
        <v>0</v>
      </c>
    </row>
    <row r="9" ht="15.75" customHeight="1">
      <c r="A9" s="95" t="s">
        <v>116</v>
      </c>
      <c r="B9" s="231">
        <v>1.0</v>
      </c>
      <c r="C9" s="101" t="s">
        <v>556</v>
      </c>
      <c r="D9" s="179" t="s">
        <v>557</v>
      </c>
      <c r="E9" s="168" t="s">
        <v>156</v>
      </c>
      <c r="F9" s="114" t="s">
        <v>120</v>
      </c>
      <c r="G9" s="229" t="s">
        <v>275</v>
      </c>
      <c r="H9" s="100" t="s">
        <v>269</v>
      </c>
      <c r="I9" s="101" t="s">
        <v>124</v>
      </c>
      <c r="J9" s="101" t="s">
        <v>560</v>
      </c>
      <c r="K9" s="116" t="s">
        <v>124</v>
      </c>
      <c r="L9" s="170"/>
      <c r="M9" s="170"/>
      <c r="N9" s="170"/>
      <c r="P9" s="170"/>
      <c r="Q9" s="170"/>
      <c r="R9" s="101"/>
      <c r="S9" s="96" t="b">
        <f t="shared" si="1"/>
        <v>1</v>
      </c>
      <c r="T9" s="175"/>
      <c r="U9" s="175"/>
      <c r="V9" s="170"/>
      <c r="W9" s="170"/>
      <c r="X9" s="101" t="b">
        <v>0</v>
      </c>
      <c r="Y9" s="101" t="b">
        <v>0</v>
      </c>
      <c r="Z9" s="185" t="b">
        <v>1</v>
      </c>
      <c r="AA9" s="116" t="s">
        <v>124</v>
      </c>
      <c r="AB9" s="177" t="b">
        <f t="shared" si="2"/>
        <v>1</v>
      </c>
      <c r="AC9" s="177" t="b">
        <f t="shared" si="3"/>
        <v>1</v>
      </c>
      <c r="AD9" s="177" t="b">
        <f t="shared" si="4"/>
        <v>0</v>
      </c>
      <c r="AE9" s="233" t="b">
        <f t="shared" si="5"/>
        <v>0</v>
      </c>
    </row>
    <row r="10" ht="15.75" customHeight="1">
      <c r="A10" s="95" t="s">
        <v>116</v>
      </c>
      <c r="B10" s="227">
        <v>1.0</v>
      </c>
      <c r="C10" s="101" t="s">
        <v>561</v>
      </c>
      <c r="D10" s="164" t="s">
        <v>562</v>
      </c>
      <c r="E10" s="96" t="s">
        <v>124</v>
      </c>
      <c r="F10" s="99" t="s">
        <v>120</v>
      </c>
      <c r="G10" s="229" t="s">
        <v>275</v>
      </c>
      <c r="H10" s="100" t="s">
        <v>269</v>
      </c>
      <c r="I10" s="101" t="s">
        <v>124</v>
      </c>
      <c r="J10" s="96" t="s">
        <v>124</v>
      </c>
      <c r="K10" s="101" t="s">
        <v>124</v>
      </c>
      <c r="L10" s="101"/>
      <c r="M10" s="101"/>
      <c r="N10" s="101"/>
      <c r="O10" s="101"/>
      <c r="P10" s="101"/>
      <c r="Q10" s="101"/>
      <c r="R10" s="101"/>
      <c r="S10" s="96" t="b">
        <f t="shared" si="1"/>
        <v>1</v>
      </c>
      <c r="T10" s="101"/>
      <c r="U10" s="101"/>
      <c r="V10" s="101"/>
      <c r="W10" s="101"/>
      <c r="X10" s="101" t="b">
        <v>0</v>
      </c>
      <c r="Y10" s="101" t="b">
        <v>0</v>
      </c>
      <c r="Z10" s="101" t="b">
        <v>1</v>
      </c>
      <c r="AA10" s="101" t="s">
        <v>124</v>
      </c>
      <c r="AB10" s="167" t="b">
        <f t="shared" si="2"/>
        <v>1</v>
      </c>
      <c r="AC10" s="167" t="b">
        <f t="shared" si="3"/>
        <v>1</v>
      </c>
      <c r="AD10" s="167" t="b">
        <f t="shared" si="4"/>
        <v>0</v>
      </c>
      <c r="AE10" s="230" t="b">
        <f t="shared" si="5"/>
        <v>0</v>
      </c>
    </row>
    <row r="11" ht="15.75" customHeight="1">
      <c r="A11" s="95" t="s">
        <v>116</v>
      </c>
      <c r="B11" s="231">
        <v>1.0</v>
      </c>
      <c r="C11" s="101" t="s">
        <v>563</v>
      </c>
      <c r="D11" s="179" t="s">
        <v>564</v>
      </c>
      <c r="E11" s="96" t="s">
        <v>124</v>
      </c>
      <c r="F11" s="114" t="s">
        <v>268</v>
      </c>
      <c r="G11" s="229" t="s">
        <v>269</v>
      </c>
      <c r="H11" s="100" t="s">
        <v>269</v>
      </c>
      <c r="I11" s="101" t="s">
        <v>124</v>
      </c>
      <c r="J11" s="96"/>
      <c r="K11" s="116" t="s">
        <v>124</v>
      </c>
      <c r="L11" s="168"/>
      <c r="M11" s="168"/>
      <c r="N11" s="168"/>
      <c r="O11" s="170"/>
      <c r="P11" s="170"/>
      <c r="Q11" s="170"/>
      <c r="R11" s="184"/>
      <c r="S11" s="96" t="b">
        <f t="shared" si="1"/>
        <v>0</v>
      </c>
      <c r="T11" s="175"/>
      <c r="U11" s="104"/>
      <c r="V11" s="168"/>
      <c r="W11" s="168"/>
      <c r="X11" s="101" t="b">
        <v>0</v>
      </c>
      <c r="Y11" s="101" t="b">
        <v>0</v>
      </c>
      <c r="Z11" s="185" t="b">
        <v>1</v>
      </c>
      <c r="AA11" s="116"/>
      <c r="AB11" s="177" t="b">
        <f t="shared" si="2"/>
        <v>1</v>
      </c>
      <c r="AC11" s="177" t="b">
        <f t="shared" si="3"/>
        <v>0</v>
      </c>
      <c r="AD11" s="177" t="b">
        <f t="shared" si="4"/>
        <v>0</v>
      </c>
      <c r="AE11" s="233" t="b">
        <f t="shared" si="5"/>
        <v>0</v>
      </c>
    </row>
    <row r="12" ht="14.25" customHeight="1">
      <c r="A12" s="95" t="s">
        <v>116</v>
      </c>
      <c r="B12" s="227">
        <v>1.0</v>
      </c>
      <c r="C12" s="101" t="s">
        <v>565</v>
      </c>
      <c r="D12" s="179" t="s">
        <v>566</v>
      </c>
      <c r="E12" s="96" t="s">
        <v>124</v>
      </c>
      <c r="F12" s="99" t="s">
        <v>268</v>
      </c>
      <c r="G12" s="229" t="s">
        <v>269</v>
      </c>
      <c r="H12" s="100" t="s">
        <v>269</v>
      </c>
      <c r="I12" s="101" t="s">
        <v>124</v>
      </c>
      <c r="J12" s="96"/>
      <c r="K12" s="101" t="s">
        <v>124</v>
      </c>
      <c r="L12" s="96"/>
      <c r="M12" s="102"/>
      <c r="N12" s="96"/>
      <c r="O12" s="104"/>
      <c r="R12" s="104"/>
      <c r="S12" s="96" t="b">
        <f t="shared" si="1"/>
        <v>0</v>
      </c>
      <c r="T12" s="104"/>
      <c r="U12" s="104"/>
      <c r="V12" s="96"/>
      <c r="W12" s="96"/>
      <c r="X12" s="101" t="b">
        <v>0</v>
      </c>
      <c r="Y12" s="101" t="b">
        <v>0</v>
      </c>
      <c r="Z12" s="101" t="b">
        <v>1</v>
      </c>
      <c r="AA12" s="101"/>
      <c r="AB12" s="167" t="b">
        <f t="shared" si="2"/>
        <v>1</v>
      </c>
      <c r="AC12" s="167" t="b">
        <f t="shared" si="3"/>
        <v>0</v>
      </c>
      <c r="AD12" s="167" t="b">
        <f t="shared" si="4"/>
        <v>0</v>
      </c>
      <c r="AE12" s="230" t="b">
        <f t="shared" si="5"/>
        <v>0</v>
      </c>
    </row>
    <row r="13" ht="14.25" customHeight="1">
      <c r="A13" s="95" t="s">
        <v>116</v>
      </c>
      <c r="B13" s="231">
        <v>1.0</v>
      </c>
      <c r="C13" s="101" t="s">
        <v>567</v>
      </c>
      <c r="D13" s="179" t="s">
        <v>568</v>
      </c>
      <c r="E13" s="96" t="s">
        <v>124</v>
      </c>
      <c r="F13" s="114" t="s">
        <v>120</v>
      </c>
      <c r="G13" s="229" t="s">
        <v>275</v>
      </c>
      <c r="H13" s="100" t="s">
        <v>269</v>
      </c>
      <c r="I13" s="101" t="s">
        <v>124</v>
      </c>
      <c r="J13" s="96" t="s">
        <v>124</v>
      </c>
      <c r="K13" s="116" t="s">
        <v>124</v>
      </c>
      <c r="L13" s="96"/>
      <c r="M13" s="102"/>
      <c r="N13" s="96"/>
      <c r="O13" s="175"/>
      <c r="R13" s="119"/>
      <c r="S13" s="96" t="b">
        <f t="shared" si="1"/>
        <v>1</v>
      </c>
      <c r="T13" s="104"/>
      <c r="U13" s="104"/>
      <c r="V13" s="96"/>
      <c r="W13" s="96"/>
      <c r="X13" s="101" t="b">
        <v>0</v>
      </c>
      <c r="Y13" s="101" t="b">
        <v>0</v>
      </c>
      <c r="Z13" s="185" t="b">
        <v>1</v>
      </c>
      <c r="AA13" s="116" t="s">
        <v>124</v>
      </c>
      <c r="AB13" s="177" t="b">
        <f t="shared" si="2"/>
        <v>1</v>
      </c>
      <c r="AC13" s="177" t="b">
        <f t="shared" si="3"/>
        <v>1</v>
      </c>
      <c r="AD13" s="177" t="b">
        <f t="shared" si="4"/>
        <v>0</v>
      </c>
      <c r="AE13" s="233" t="b">
        <f t="shared" si="5"/>
        <v>0</v>
      </c>
    </row>
    <row r="14" ht="14.25" customHeight="1">
      <c r="A14" s="95" t="s">
        <v>116</v>
      </c>
      <c r="B14" s="227">
        <v>1.0</v>
      </c>
      <c r="C14" s="101" t="s">
        <v>517</v>
      </c>
      <c r="D14" s="179" t="s">
        <v>569</v>
      </c>
      <c r="E14" s="96" t="s">
        <v>124</v>
      </c>
      <c r="F14" s="99" t="s">
        <v>268</v>
      </c>
      <c r="G14" s="229" t="s">
        <v>269</v>
      </c>
      <c r="H14" s="100" t="s">
        <v>269</v>
      </c>
      <c r="I14" s="101" t="s">
        <v>124</v>
      </c>
      <c r="J14" s="168"/>
      <c r="K14" s="101" t="s">
        <v>124</v>
      </c>
      <c r="L14" s="168"/>
      <c r="M14" s="168"/>
      <c r="N14" s="96"/>
      <c r="O14" s="170"/>
      <c r="P14" s="170"/>
      <c r="Q14" s="170"/>
      <c r="R14" s="104"/>
      <c r="S14" s="96" t="b">
        <f t="shared" si="1"/>
        <v>0</v>
      </c>
      <c r="T14" s="104"/>
      <c r="U14" s="104"/>
      <c r="V14" s="168"/>
      <c r="W14" s="168"/>
      <c r="X14" s="101" t="b">
        <v>0</v>
      </c>
      <c r="Y14" s="101" t="b">
        <v>0</v>
      </c>
      <c r="Z14" s="101" t="b">
        <v>1</v>
      </c>
      <c r="AA14" s="101"/>
      <c r="AB14" s="167" t="b">
        <f t="shared" si="2"/>
        <v>1</v>
      </c>
      <c r="AC14" s="167" t="b">
        <f t="shared" si="3"/>
        <v>0</v>
      </c>
      <c r="AD14" s="167" t="b">
        <f t="shared" si="4"/>
        <v>0</v>
      </c>
      <c r="AE14" s="230" t="b">
        <f t="shared" si="5"/>
        <v>0</v>
      </c>
    </row>
    <row r="15" ht="14.25" customHeight="1">
      <c r="A15" s="189" t="s">
        <v>116</v>
      </c>
      <c r="B15" s="231">
        <v>1.0</v>
      </c>
      <c r="C15" s="101" t="s">
        <v>570</v>
      </c>
      <c r="D15" s="191" t="s">
        <v>571</v>
      </c>
      <c r="E15" s="96" t="s">
        <v>124</v>
      </c>
      <c r="F15" s="114" t="s">
        <v>268</v>
      </c>
      <c r="G15" s="229" t="s">
        <v>269</v>
      </c>
      <c r="H15" s="100" t="s">
        <v>269</v>
      </c>
      <c r="I15" s="101" t="s">
        <v>124</v>
      </c>
      <c r="J15" s="190"/>
      <c r="K15" s="116" t="s">
        <v>124</v>
      </c>
      <c r="L15" s="190"/>
      <c r="M15" s="190"/>
      <c r="N15" s="117"/>
      <c r="O15" s="195"/>
      <c r="P15" s="195"/>
      <c r="Q15" s="195"/>
      <c r="R15" s="119"/>
      <c r="S15" s="96" t="b">
        <f t="shared" si="1"/>
        <v>0</v>
      </c>
      <c r="T15" s="192"/>
      <c r="U15" s="192"/>
      <c r="V15" s="168"/>
      <c r="W15" s="168"/>
      <c r="X15" s="101" t="b">
        <v>0</v>
      </c>
      <c r="Y15" s="101" t="b">
        <v>0</v>
      </c>
      <c r="Z15" s="185" t="b">
        <v>1</v>
      </c>
      <c r="AA15" s="116"/>
      <c r="AB15" s="177" t="b">
        <f t="shared" si="2"/>
        <v>1</v>
      </c>
      <c r="AC15" s="177" t="b">
        <f t="shared" si="3"/>
        <v>0</v>
      </c>
      <c r="AD15" s="177" t="b">
        <f t="shared" si="4"/>
        <v>0</v>
      </c>
      <c r="AE15" s="233" t="b">
        <f t="shared" si="5"/>
        <v>0</v>
      </c>
    </row>
    <row r="16" ht="14.25" customHeight="1">
      <c r="A16" s="95" t="s">
        <v>116</v>
      </c>
      <c r="B16" s="227">
        <v>1.0</v>
      </c>
      <c r="C16" s="101" t="s">
        <v>572</v>
      </c>
      <c r="D16" s="164" t="s">
        <v>573</v>
      </c>
      <c r="E16" s="96" t="s">
        <v>124</v>
      </c>
      <c r="F16" s="99" t="s">
        <v>268</v>
      </c>
      <c r="G16" s="229" t="s">
        <v>269</v>
      </c>
      <c r="H16" s="100" t="s">
        <v>269</v>
      </c>
      <c r="I16" s="101" t="s">
        <v>124</v>
      </c>
      <c r="J16" s="101"/>
      <c r="K16" s="101" t="s">
        <v>124</v>
      </c>
      <c r="L16" s="139"/>
      <c r="M16" s="139"/>
      <c r="N16" s="139"/>
      <c r="P16" s="139"/>
      <c r="Q16" s="139"/>
      <c r="R16" s="104"/>
      <c r="S16" s="96" t="b">
        <f t="shared" si="1"/>
        <v>0</v>
      </c>
      <c r="T16" s="104"/>
      <c r="U16" s="104"/>
      <c r="V16" s="139"/>
      <c r="W16" s="139"/>
      <c r="X16" s="101" t="b">
        <v>0</v>
      </c>
      <c r="Y16" s="101" t="b">
        <v>0</v>
      </c>
      <c r="Z16" s="101" t="b">
        <v>1</v>
      </c>
      <c r="AA16" s="127"/>
      <c r="AB16" s="199" t="b">
        <f t="shared" si="2"/>
        <v>1</v>
      </c>
      <c r="AC16" s="199" t="b">
        <f t="shared" si="3"/>
        <v>0</v>
      </c>
      <c r="AD16" s="199" t="b">
        <f t="shared" si="4"/>
        <v>0</v>
      </c>
      <c r="AE16" s="230" t="b">
        <f t="shared" si="5"/>
        <v>0</v>
      </c>
    </row>
    <row r="17" ht="14.25" customHeight="1">
      <c r="A17" s="200" t="s">
        <v>116</v>
      </c>
      <c r="B17" s="231">
        <v>2.0</v>
      </c>
      <c r="C17" s="101" t="s">
        <v>574</v>
      </c>
      <c r="D17" s="201" t="s">
        <v>575</v>
      </c>
      <c r="E17" s="110" t="s">
        <v>124</v>
      </c>
      <c r="F17" s="114" t="s">
        <v>268</v>
      </c>
      <c r="G17" s="229" t="s">
        <v>269</v>
      </c>
      <c r="H17" s="100" t="s">
        <v>269</v>
      </c>
      <c r="I17" s="101" t="s">
        <v>124</v>
      </c>
      <c r="J17" s="116"/>
      <c r="K17" s="116" t="s">
        <v>124</v>
      </c>
      <c r="L17" s="116"/>
      <c r="M17" s="116"/>
      <c r="N17" s="116"/>
      <c r="O17" s="112"/>
      <c r="P17" s="112"/>
      <c r="Q17" s="112"/>
      <c r="R17" s="119"/>
      <c r="S17" s="96" t="b">
        <f t="shared" si="1"/>
        <v>0</v>
      </c>
      <c r="T17" s="119"/>
      <c r="U17" s="119"/>
      <c r="V17" s="116"/>
      <c r="W17" s="116"/>
      <c r="X17" s="101" t="b">
        <v>0</v>
      </c>
      <c r="Y17" s="101" t="b">
        <v>0</v>
      </c>
      <c r="Z17" s="185" t="b">
        <v>1</v>
      </c>
      <c r="AA17" s="116"/>
      <c r="AB17" s="177" t="b">
        <f t="shared" si="2"/>
        <v>1</v>
      </c>
      <c r="AC17" s="177" t="b">
        <f t="shared" si="3"/>
        <v>0</v>
      </c>
      <c r="AD17" s="177" t="b">
        <f t="shared" si="4"/>
        <v>0</v>
      </c>
      <c r="AE17" s="233" t="b">
        <f t="shared" si="5"/>
        <v>0</v>
      </c>
    </row>
    <row r="18" ht="14.25" customHeight="1">
      <c r="A18" s="95" t="s">
        <v>116</v>
      </c>
      <c r="B18" s="227">
        <v>2.0</v>
      </c>
      <c r="C18" s="101" t="s">
        <v>576</v>
      </c>
      <c r="D18" s="164" t="s">
        <v>577</v>
      </c>
      <c r="E18" s="168" t="s">
        <v>119</v>
      </c>
      <c r="F18" s="99" t="s">
        <v>120</v>
      </c>
      <c r="G18" s="229" t="s">
        <v>275</v>
      </c>
      <c r="H18" s="100" t="s">
        <v>269</v>
      </c>
      <c r="I18" s="101" t="s">
        <v>124</v>
      </c>
      <c r="J18" s="101" t="s">
        <v>578</v>
      </c>
      <c r="K18" s="101" t="s">
        <v>124</v>
      </c>
      <c r="L18" s="101"/>
      <c r="M18" s="101"/>
      <c r="N18" s="101"/>
      <c r="O18" s="139"/>
      <c r="P18" s="139"/>
      <c r="Q18" s="139"/>
      <c r="R18" s="104"/>
      <c r="S18" s="96" t="b">
        <f t="shared" si="1"/>
        <v>1</v>
      </c>
      <c r="T18" s="104"/>
      <c r="U18" s="104"/>
      <c r="V18" s="101"/>
      <c r="W18" s="101"/>
      <c r="X18" s="101" t="b">
        <v>0</v>
      </c>
      <c r="Y18" s="101" t="b">
        <v>0</v>
      </c>
      <c r="Z18" s="101" t="b">
        <v>1</v>
      </c>
      <c r="AA18" s="101" t="s">
        <v>124</v>
      </c>
      <c r="AB18" s="167" t="b">
        <f t="shared" si="2"/>
        <v>1</v>
      </c>
      <c r="AC18" s="167" t="b">
        <f t="shared" si="3"/>
        <v>1</v>
      </c>
      <c r="AD18" s="167" t="b">
        <f t="shared" si="4"/>
        <v>0</v>
      </c>
      <c r="AE18" s="230" t="b">
        <f t="shared" si="5"/>
        <v>0</v>
      </c>
    </row>
    <row r="19" ht="14.25" customHeight="1">
      <c r="A19" s="200" t="s">
        <v>116</v>
      </c>
      <c r="B19" s="231">
        <v>2.0</v>
      </c>
      <c r="C19" s="101" t="s">
        <v>576</v>
      </c>
      <c r="D19" s="201" t="s">
        <v>577</v>
      </c>
      <c r="E19" s="139" t="s">
        <v>133</v>
      </c>
      <c r="F19" s="114" t="s">
        <v>120</v>
      </c>
      <c r="G19" s="229" t="s">
        <v>275</v>
      </c>
      <c r="H19" s="100" t="s">
        <v>269</v>
      </c>
      <c r="I19" s="101" t="s">
        <v>124</v>
      </c>
      <c r="J19" s="116" t="s">
        <v>579</v>
      </c>
      <c r="K19" s="116" t="s">
        <v>124</v>
      </c>
      <c r="L19" s="116"/>
      <c r="M19" s="116"/>
      <c r="N19" s="116"/>
      <c r="O19" s="203"/>
      <c r="P19" s="203"/>
      <c r="Q19" s="203"/>
      <c r="R19" s="110"/>
      <c r="S19" s="96" t="b">
        <f t="shared" si="1"/>
        <v>1</v>
      </c>
      <c r="T19" s="119"/>
      <c r="U19" s="119"/>
      <c r="V19" s="116"/>
      <c r="W19" s="116"/>
      <c r="X19" s="101" t="b">
        <v>0</v>
      </c>
      <c r="Y19" s="101" t="b">
        <v>0</v>
      </c>
      <c r="Z19" s="185" t="b">
        <v>1</v>
      </c>
      <c r="AA19" s="116" t="s">
        <v>124</v>
      </c>
      <c r="AB19" s="177" t="b">
        <f t="shared" si="2"/>
        <v>1</v>
      </c>
      <c r="AC19" s="177" t="b">
        <f t="shared" si="3"/>
        <v>1</v>
      </c>
      <c r="AD19" s="177" t="b">
        <f t="shared" si="4"/>
        <v>0</v>
      </c>
      <c r="AE19" s="233" t="b">
        <f t="shared" si="5"/>
        <v>0</v>
      </c>
    </row>
    <row r="20" ht="14.25" customHeight="1">
      <c r="A20" s="95" t="s">
        <v>116</v>
      </c>
      <c r="B20" s="227">
        <v>2.0</v>
      </c>
      <c r="C20" s="101" t="s">
        <v>576</v>
      </c>
      <c r="D20" s="164" t="s">
        <v>577</v>
      </c>
      <c r="E20" s="168" t="s">
        <v>151</v>
      </c>
      <c r="F20" s="99" t="s">
        <v>120</v>
      </c>
      <c r="G20" s="229" t="s">
        <v>275</v>
      </c>
      <c r="H20" s="100" t="s">
        <v>269</v>
      </c>
      <c r="I20" s="101" t="s">
        <v>124</v>
      </c>
      <c r="J20" s="101" t="s">
        <v>580</v>
      </c>
      <c r="K20" s="101" t="s">
        <v>124</v>
      </c>
      <c r="L20" s="206"/>
      <c r="M20" s="206"/>
      <c r="N20" s="206"/>
      <c r="O20" s="206"/>
      <c r="P20" s="206"/>
      <c r="Q20" s="206"/>
      <c r="R20" s="208"/>
      <c r="S20" s="96" t="b">
        <f t="shared" si="1"/>
        <v>1</v>
      </c>
      <c r="T20" s="208"/>
      <c r="U20" s="208"/>
      <c r="V20" s="206"/>
      <c r="W20" s="206"/>
      <c r="X20" s="101" t="b">
        <v>0</v>
      </c>
      <c r="Y20" s="101" t="b">
        <v>0</v>
      </c>
      <c r="Z20" s="101" t="b">
        <v>1</v>
      </c>
      <c r="AA20" s="101" t="s">
        <v>124</v>
      </c>
      <c r="AB20" s="167" t="b">
        <f t="shared" si="2"/>
        <v>1</v>
      </c>
      <c r="AC20" s="167" t="b">
        <f t="shared" si="3"/>
        <v>1</v>
      </c>
      <c r="AD20" s="167" t="b">
        <f t="shared" si="4"/>
        <v>0</v>
      </c>
      <c r="AE20" s="230" t="b">
        <f t="shared" si="5"/>
        <v>0</v>
      </c>
    </row>
    <row r="21" ht="14.25" customHeight="1">
      <c r="A21" s="200" t="s">
        <v>116</v>
      </c>
      <c r="B21" s="231">
        <v>2.0</v>
      </c>
      <c r="C21" s="101" t="s">
        <v>576</v>
      </c>
      <c r="D21" s="201" t="s">
        <v>577</v>
      </c>
      <c r="E21" s="168" t="s">
        <v>156</v>
      </c>
      <c r="F21" s="114" t="s">
        <v>120</v>
      </c>
      <c r="G21" s="229" t="s">
        <v>275</v>
      </c>
      <c r="H21" s="100" t="s">
        <v>269</v>
      </c>
      <c r="I21" s="101" t="s">
        <v>124</v>
      </c>
      <c r="J21" s="116" t="s">
        <v>581</v>
      </c>
      <c r="K21" s="116" t="s">
        <v>124</v>
      </c>
      <c r="L21" s="116"/>
      <c r="M21" s="116"/>
      <c r="N21" s="116"/>
      <c r="O21" s="203"/>
      <c r="P21" s="203"/>
      <c r="Q21" s="203"/>
      <c r="R21" s="119"/>
      <c r="S21" s="96" t="b">
        <f t="shared" si="1"/>
        <v>1</v>
      </c>
      <c r="T21" s="119"/>
      <c r="U21" s="119"/>
      <c r="V21" s="116"/>
      <c r="W21" s="116"/>
      <c r="X21" s="101" t="b">
        <v>0</v>
      </c>
      <c r="Y21" s="101" t="b">
        <v>0</v>
      </c>
      <c r="Z21" s="185" t="b">
        <v>1</v>
      </c>
      <c r="AA21" s="116" t="s">
        <v>124</v>
      </c>
      <c r="AB21" s="177" t="b">
        <f t="shared" si="2"/>
        <v>1</v>
      </c>
      <c r="AC21" s="177" t="b">
        <f t="shared" si="3"/>
        <v>1</v>
      </c>
      <c r="AD21" s="177" t="b">
        <f t="shared" si="4"/>
        <v>0</v>
      </c>
      <c r="AE21" s="233" t="b">
        <f t="shared" si="5"/>
        <v>0</v>
      </c>
    </row>
    <row r="22" ht="14.25" customHeight="1">
      <c r="A22" s="95" t="s">
        <v>116</v>
      </c>
      <c r="B22" s="227">
        <v>2.0</v>
      </c>
      <c r="C22" s="101" t="s">
        <v>582</v>
      </c>
      <c r="D22" s="164" t="s">
        <v>583</v>
      </c>
      <c r="E22" s="96" t="s">
        <v>124</v>
      </c>
      <c r="F22" s="99" t="s">
        <v>120</v>
      </c>
      <c r="G22" s="229" t="s">
        <v>275</v>
      </c>
      <c r="H22" s="100" t="s">
        <v>269</v>
      </c>
      <c r="I22" s="101" t="s">
        <v>124</v>
      </c>
      <c r="J22" s="96" t="s">
        <v>124</v>
      </c>
      <c r="K22" s="101" t="s">
        <v>124</v>
      </c>
      <c r="L22" s="101"/>
      <c r="M22" s="101"/>
      <c r="N22" s="101"/>
      <c r="O22" s="206"/>
      <c r="P22" s="206"/>
      <c r="Q22" s="206"/>
      <c r="R22" s="208"/>
      <c r="S22" s="96" t="b">
        <f t="shared" si="1"/>
        <v>1</v>
      </c>
      <c r="T22" s="104"/>
      <c r="U22" s="104"/>
      <c r="V22" s="101"/>
      <c r="W22" s="101"/>
      <c r="X22" s="101" t="b">
        <v>0</v>
      </c>
      <c r="Y22" s="101" t="b">
        <v>0</v>
      </c>
      <c r="Z22" s="101" t="b">
        <v>1</v>
      </c>
      <c r="AA22" s="101" t="s">
        <v>124</v>
      </c>
      <c r="AB22" s="167" t="b">
        <f t="shared" si="2"/>
        <v>1</v>
      </c>
      <c r="AC22" s="167" t="b">
        <f t="shared" si="3"/>
        <v>1</v>
      </c>
      <c r="AD22" s="167" t="b">
        <f t="shared" si="4"/>
        <v>0</v>
      </c>
      <c r="AE22" s="230" t="b">
        <f t="shared" si="5"/>
        <v>0</v>
      </c>
    </row>
    <row r="23" ht="14.25" customHeight="1">
      <c r="A23" s="200" t="s">
        <v>116</v>
      </c>
      <c r="B23" s="231">
        <v>2.0</v>
      </c>
      <c r="C23" s="101" t="s">
        <v>584</v>
      </c>
      <c r="D23" s="201" t="s">
        <v>585</v>
      </c>
      <c r="E23" s="168" t="s">
        <v>119</v>
      </c>
      <c r="F23" s="114" t="s">
        <v>120</v>
      </c>
      <c r="G23" s="229" t="s">
        <v>275</v>
      </c>
      <c r="H23" s="100" t="s">
        <v>269</v>
      </c>
      <c r="I23" s="101" t="s">
        <v>124</v>
      </c>
      <c r="J23" s="110" t="s">
        <v>586</v>
      </c>
      <c r="K23" s="116" t="s">
        <v>124</v>
      </c>
      <c r="L23" s="116"/>
      <c r="M23" s="116"/>
      <c r="N23" s="116"/>
      <c r="O23" s="203"/>
      <c r="P23" s="203"/>
      <c r="Q23" s="203"/>
      <c r="R23" s="210"/>
      <c r="S23" s="96" t="b">
        <f t="shared" si="1"/>
        <v>1</v>
      </c>
      <c r="T23" s="119"/>
      <c r="U23" s="119"/>
      <c r="V23" s="116"/>
      <c r="W23" s="116"/>
      <c r="X23" s="101" t="b">
        <v>0</v>
      </c>
      <c r="Y23" s="101" t="b">
        <v>0</v>
      </c>
      <c r="Z23" s="185" t="b">
        <v>1</v>
      </c>
      <c r="AA23" s="116" t="s">
        <v>124</v>
      </c>
      <c r="AB23" s="177" t="b">
        <f t="shared" si="2"/>
        <v>1</v>
      </c>
      <c r="AC23" s="177" t="b">
        <f t="shared" si="3"/>
        <v>1</v>
      </c>
      <c r="AD23" s="177" t="b">
        <f t="shared" si="4"/>
        <v>0</v>
      </c>
      <c r="AE23" s="233" t="b">
        <f t="shared" si="5"/>
        <v>0</v>
      </c>
    </row>
    <row r="24" ht="14.25" customHeight="1">
      <c r="A24" s="95" t="s">
        <v>116</v>
      </c>
      <c r="B24" s="227">
        <v>2.0</v>
      </c>
      <c r="C24" s="101" t="s">
        <v>584</v>
      </c>
      <c r="D24" s="164" t="s">
        <v>585</v>
      </c>
      <c r="E24" s="139" t="s">
        <v>133</v>
      </c>
      <c r="F24" s="99" t="s">
        <v>120</v>
      </c>
      <c r="G24" s="229" t="s">
        <v>275</v>
      </c>
      <c r="H24" s="100" t="s">
        <v>269</v>
      </c>
      <c r="I24" s="101" t="s">
        <v>124</v>
      </c>
      <c r="J24" s="96" t="s">
        <v>587</v>
      </c>
      <c r="K24" s="101" t="s">
        <v>124</v>
      </c>
      <c r="L24" s="101"/>
      <c r="M24" s="101"/>
      <c r="N24" s="101"/>
      <c r="O24" s="206"/>
      <c r="P24" s="206"/>
      <c r="Q24" s="206"/>
      <c r="R24" s="208"/>
      <c r="S24" s="96" t="b">
        <f t="shared" si="1"/>
        <v>1</v>
      </c>
      <c r="T24" s="104"/>
      <c r="U24" s="96"/>
      <c r="V24" s="101"/>
      <c r="W24" s="101"/>
      <c r="X24" s="101" t="b">
        <v>0</v>
      </c>
      <c r="Y24" s="101" t="b">
        <v>0</v>
      </c>
      <c r="Z24" s="101" t="b">
        <v>1</v>
      </c>
      <c r="AA24" s="101" t="s">
        <v>124</v>
      </c>
      <c r="AB24" s="167" t="b">
        <f t="shared" si="2"/>
        <v>1</v>
      </c>
      <c r="AC24" s="167" t="b">
        <f t="shared" si="3"/>
        <v>1</v>
      </c>
      <c r="AD24" s="167" t="b">
        <f t="shared" si="4"/>
        <v>0</v>
      </c>
      <c r="AE24" s="230" t="b">
        <f t="shared" si="5"/>
        <v>0</v>
      </c>
    </row>
    <row r="25" ht="14.25" customHeight="1">
      <c r="A25" s="200" t="s">
        <v>116</v>
      </c>
      <c r="B25" s="116">
        <v>2.0</v>
      </c>
      <c r="C25" s="101" t="s">
        <v>584</v>
      </c>
      <c r="D25" s="201" t="s">
        <v>585</v>
      </c>
      <c r="E25" s="168" t="s">
        <v>151</v>
      </c>
      <c r="F25" s="114" t="s">
        <v>120</v>
      </c>
      <c r="G25" s="229" t="s">
        <v>275</v>
      </c>
      <c r="H25" s="100" t="s">
        <v>269</v>
      </c>
      <c r="I25" s="101" t="s">
        <v>124</v>
      </c>
      <c r="J25" s="116" t="s">
        <v>588</v>
      </c>
      <c r="K25" s="116" t="s">
        <v>124</v>
      </c>
      <c r="L25" s="116"/>
      <c r="M25" s="116"/>
      <c r="N25" s="116"/>
      <c r="O25" s="203"/>
      <c r="P25" s="203"/>
      <c r="Q25" s="203"/>
      <c r="R25" s="210"/>
      <c r="S25" s="96" t="b">
        <f t="shared" si="1"/>
        <v>1</v>
      </c>
      <c r="T25" s="119"/>
      <c r="U25" s="110"/>
      <c r="V25" s="116"/>
      <c r="W25" s="116"/>
      <c r="X25" s="101" t="b">
        <v>0</v>
      </c>
      <c r="Y25" s="101" t="b">
        <v>0</v>
      </c>
      <c r="Z25" s="185" t="b">
        <v>1</v>
      </c>
      <c r="AA25" s="116" t="s">
        <v>124</v>
      </c>
      <c r="AB25" s="177" t="b">
        <f t="shared" si="2"/>
        <v>1</v>
      </c>
      <c r="AC25" s="177" t="b">
        <f t="shared" si="3"/>
        <v>1</v>
      </c>
      <c r="AD25" s="177" t="b">
        <f t="shared" si="4"/>
        <v>0</v>
      </c>
      <c r="AE25" s="233" t="b">
        <f t="shared" si="5"/>
        <v>0</v>
      </c>
    </row>
    <row r="26" ht="14.25" customHeight="1">
      <c r="A26" s="95" t="s">
        <v>116</v>
      </c>
      <c r="B26" s="101">
        <v>2.0</v>
      </c>
      <c r="C26" s="101" t="s">
        <v>584</v>
      </c>
      <c r="D26" s="164" t="s">
        <v>585</v>
      </c>
      <c r="E26" s="168" t="s">
        <v>156</v>
      </c>
      <c r="F26" s="99" t="s">
        <v>120</v>
      </c>
      <c r="G26" s="229" t="s">
        <v>275</v>
      </c>
      <c r="H26" s="100" t="s">
        <v>269</v>
      </c>
      <c r="I26" s="101" t="s">
        <v>124</v>
      </c>
      <c r="J26" s="101" t="s">
        <v>589</v>
      </c>
      <c r="K26" s="101" t="s">
        <v>124</v>
      </c>
      <c r="L26" s="101"/>
      <c r="M26" s="101"/>
      <c r="N26" s="101"/>
      <c r="O26" s="206"/>
      <c r="P26" s="206"/>
      <c r="Q26" s="206"/>
      <c r="R26" s="208"/>
      <c r="S26" s="96" t="b">
        <f t="shared" si="1"/>
        <v>1</v>
      </c>
      <c r="T26" s="104"/>
      <c r="U26" s="96"/>
      <c r="V26" s="101"/>
      <c r="W26" s="101"/>
      <c r="X26" s="101" t="b">
        <v>0</v>
      </c>
      <c r="Y26" s="101" t="b">
        <v>0</v>
      </c>
      <c r="Z26" s="101" t="b">
        <v>1</v>
      </c>
      <c r="AA26" s="101" t="s">
        <v>124</v>
      </c>
      <c r="AB26" s="167" t="b">
        <f t="shared" si="2"/>
        <v>1</v>
      </c>
      <c r="AC26" s="167" t="b">
        <f t="shared" si="3"/>
        <v>1</v>
      </c>
      <c r="AD26" s="167" t="b">
        <f t="shared" si="4"/>
        <v>0</v>
      </c>
      <c r="AE26" s="230" t="b">
        <f t="shared" si="5"/>
        <v>0</v>
      </c>
    </row>
    <row r="27" ht="14.25" customHeight="1">
      <c r="A27" s="200" t="s">
        <v>116</v>
      </c>
      <c r="B27" s="116">
        <v>2.0</v>
      </c>
      <c r="C27" s="101" t="s">
        <v>590</v>
      </c>
      <c r="D27" s="201" t="s">
        <v>591</v>
      </c>
      <c r="E27" s="168" t="s">
        <v>119</v>
      </c>
      <c r="F27" s="114" t="s">
        <v>120</v>
      </c>
      <c r="G27" s="229" t="s">
        <v>121</v>
      </c>
      <c r="H27" s="100" t="s">
        <v>16</v>
      </c>
      <c r="I27" s="116" t="s">
        <v>592</v>
      </c>
      <c r="J27" s="194" t="s">
        <v>593</v>
      </c>
      <c r="K27" s="116" t="s">
        <v>124</v>
      </c>
      <c r="L27" s="116"/>
      <c r="M27" s="116"/>
      <c r="N27" s="116"/>
      <c r="O27" s="203"/>
      <c r="P27" s="103" t="s">
        <v>127</v>
      </c>
      <c r="Q27" s="203"/>
      <c r="R27" s="116" t="s">
        <v>594</v>
      </c>
      <c r="S27" s="96" t="b">
        <f t="shared" si="1"/>
        <v>1</v>
      </c>
      <c r="T27" s="119"/>
      <c r="U27" s="110"/>
      <c r="V27" s="116"/>
      <c r="W27" s="116"/>
      <c r="X27" s="101" t="b">
        <v>1</v>
      </c>
      <c r="Y27" s="101" t="b">
        <v>1</v>
      </c>
      <c r="Z27" s="101" t="b">
        <v>1</v>
      </c>
      <c r="AA27" s="116" t="s">
        <v>595</v>
      </c>
      <c r="AB27" s="177" t="b">
        <f t="shared" si="2"/>
        <v>0</v>
      </c>
      <c r="AC27" s="177" t="b">
        <f t="shared" si="3"/>
        <v>0</v>
      </c>
      <c r="AD27" s="177" t="b">
        <f t="shared" si="4"/>
        <v>0</v>
      </c>
      <c r="AE27" s="233" t="b">
        <f t="shared" si="5"/>
        <v>0</v>
      </c>
    </row>
    <row r="28" ht="14.25" customHeight="1">
      <c r="A28" s="95" t="s">
        <v>116</v>
      </c>
      <c r="B28" s="101">
        <v>2.0</v>
      </c>
      <c r="C28" s="101" t="s">
        <v>590</v>
      </c>
      <c r="D28" s="164" t="s">
        <v>591</v>
      </c>
      <c r="E28" s="139" t="s">
        <v>133</v>
      </c>
      <c r="F28" s="99" t="s">
        <v>120</v>
      </c>
      <c r="G28" s="229" t="s">
        <v>275</v>
      </c>
      <c r="H28" s="100" t="s">
        <v>269</v>
      </c>
      <c r="I28" s="101" t="s">
        <v>592</v>
      </c>
      <c r="J28" s="101" t="s">
        <v>596</v>
      </c>
      <c r="K28" s="101" t="s">
        <v>124</v>
      </c>
      <c r="L28" s="101"/>
      <c r="M28" s="101"/>
      <c r="N28" s="101"/>
      <c r="O28" s="206"/>
      <c r="P28" s="206"/>
      <c r="Q28" s="206"/>
      <c r="R28" s="208"/>
      <c r="S28" s="96" t="b">
        <f t="shared" si="1"/>
        <v>1</v>
      </c>
      <c r="T28" s="104"/>
      <c r="U28" s="104"/>
      <c r="V28" s="101"/>
      <c r="W28" s="101"/>
      <c r="X28" s="101" t="b">
        <v>0</v>
      </c>
      <c r="Y28" s="101" t="b">
        <v>0</v>
      </c>
      <c r="Z28" s="101" t="b">
        <v>1</v>
      </c>
      <c r="AA28" s="101" t="s">
        <v>124</v>
      </c>
      <c r="AB28" s="167" t="b">
        <f t="shared" si="2"/>
        <v>1</v>
      </c>
      <c r="AC28" s="167" t="b">
        <f t="shared" si="3"/>
        <v>1</v>
      </c>
      <c r="AD28" s="167" t="b">
        <f t="shared" si="4"/>
        <v>0</v>
      </c>
      <c r="AE28" s="230" t="b">
        <f t="shared" si="5"/>
        <v>0</v>
      </c>
    </row>
    <row r="29" ht="14.25" customHeight="1">
      <c r="A29" s="200" t="s">
        <v>116</v>
      </c>
      <c r="B29" s="116">
        <v>2.0</v>
      </c>
      <c r="C29" s="194" t="s">
        <v>590</v>
      </c>
      <c r="D29" s="201" t="s">
        <v>591</v>
      </c>
      <c r="E29" s="190" t="s">
        <v>151</v>
      </c>
      <c r="F29" s="114" t="s">
        <v>120</v>
      </c>
      <c r="G29" s="229" t="s">
        <v>121</v>
      </c>
      <c r="H29" s="100" t="s">
        <v>134</v>
      </c>
      <c r="I29" s="116" t="s">
        <v>592</v>
      </c>
      <c r="J29" s="116" t="s">
        <v>597</v>
      </c>
      <c r="K29" s="116" t="s">
        <v>124</v>
      </c>
      <c r="L29" s="116"/>
      <c r="M29" s="116"/>
      <c r="N29" s="116"/>
      <c r="O29" s="203"/>
      <c r="P29" s="203"/>
      <c r="Q29" s="203"/>
      <c r="R29" s="110"/>
      <c r="S29" s="96" t="b">
        <f t="shared" si="1"/>
        <v>0</v>
      </c>
      <c r="T29" s="119"/>
      <c r="U29" s="119"/>
      <c r="V29" s="116"/>
      <c r="W29" s="116"/>
      <c r="X29" s="101" t="b">
        <v>1</v>
      </c>
      <c r="Y29" s="101" t="b">
        <v>1</v>
      </c>
      <c r="Z29" s="101" t="b">
        <v>1</v>
      </c>
      <c r="AA29" s="116" t="s">
        <v>598</v>
      </c>
      <c r="AB29" s="177" t="b">
        <f t="shared" si="2"/>
        <v>0</v>
      </c>
      <c r="AC29" s="177" t="b">
        <f t="shared" si="3"/>
        <v>0</v>
      </c>
      <c r="AD29" s="177" t="b">
        <f t="shared" si="4"/>
        <v>0</v>
      </c>
      <c r="AE29" s="233" t="b">
        <f t="shared" si="5"/>
        <v>0</v>
      </c>
    </row>
    <row r="30" ht="14.25" customHeight="1">
      <c r="A30" s="95" t="s">
        <v>116</v>
      </c>
      <c r="B30" s="101">
        <v>2.0</v>
      </c>
      <c r="C30" s="101" t="s">
        <v>263</v>
      </c>
      <c r="D30" s="164" t="s">
        <v>599</v>
      </c>
      <c r="E30" s="168" t="s">
        <v>119</v>
      </c>
      <c r="F30" s="99" t="s">
        <v>120</v>
      </c>
      <c r="G30" s="229" t="s">
        <v>275</v>
      </c>
      <c r="H30" s="100" t="s">
        <v>269</v>
      </c>
      <c r="I30" s="101" t="s">
        <v>124</v>
      </c>
      <c r="J30" s="101" t="s">
        <v>600</v>
      </c>
      <c r="K30" s="101" t="s">
        <v>124</v>
      </c>
      <c r="L30" s="101"/>
      <c r="M30" s="101"/>
      <c r="N30" s="101"/>
      <c r="O30" s="206"/>
      <c r="P30" s="206"/>
      <c r="Q30" s="206"/>
      <c r="R30" s="208"/>
      <c r="S30" s="96" t="b">
        <f t="shared" si="1"/>
        <v>1</v>
      </c>
      <c r="T30" s="104"/>
      <c r="U30" s="104"/>
      <c r="V30" s="101"/>
      <c r="W30" s="101"/>
      <c r="X30" s="101" t="b">
        <v>0</v>
      </c>
      <c r="Y30" s="101" t="b">
        <v>0</v>
      </c>
      <c r="Z30" s="101" t="b">
        <v>1</v>
      </c>
      <c r="AA30" s="101" t="s">
        <v>124</v>
      </c>
      <c r="AB30" s="167" t="b">
        <f t="shared" si="2"/>
        <v>1</v>
      </c>
      <c r="AC30" s="167" t="b">
        <f t="shared" si="3"/>
        <v>1</v>
      </c>
      <c r="AD30" s="167" t="b">
        <f t="shared" si="4"/>
        <v>0</v>
      </c>
      <c r="AE30" s="230" t="b">
        <f t="shared" si="5"/>
        <v>0</v>
      </c>
    </row>
    <row r="31" ht="14.25" customHeight="1">
      <c r="A31" s="200" t="s">
        <v>116</v>
      </c>
      <c r="B31" s="116">
        <v>2.0</v>
      </c>
      <c r="C31" s="194" t="s">
        <v>263</v>
      </c>
      <c r="D31" s="201" t="s">
        <v>599</v>
      </c>
      <c r="E31" s="139" t="s">
        <v>133</v>
      </c>
      <c r="F31" s="114" t="s">
        <v>120</v>
      </c>
      <c r="G31" s="229" t="s">
        <v>275</v>
      </c>
      <c r="H31" s="100" t="s">
        <v>269</v>
      </c>
      <c r="I31" s="116" t="s">
        <v>124</v>
      </c>
      <c r="J31" s="116" t="s">
        <v>601</v>
      </c>
      <c r="K31" s="116" t="s">
        <v>124</v>
      </c>
      <c r="L31" s="116"/>
      <c r="M31" s="116"/>
      <c r="N31" s="116"/>
      <c r="O31" s="203"/>
      <c r="P31" s="203"/>
      <c r="Q31" s="203"/>
      <c r="R31" s="210"/>
      <c r="S31" s="96" t="b">
        <f t="shared" si="1"/>
        <v>1</v>
      </c>
      <c r="T31" s="119"/>
      <c r="U31" s="119"/>
      <c r="V31" s="116"/>
      <c r="W31" s="116"/>
      <c r="X31" s="101" t="b">
        <v>0</v>
      </c>
      <c r="Y31" s="101" t="b">
        <v>0</v>
      </c>
      <c r="Z31" s="101" t="b">
        <v>1</v>
      </c>
      <c r="AA31" s="116" t="s">
        <v>124</v>
      </c>
      <c r="AB31" s="177" t="b">
        <f t="shared" si="2"/>
        <v>1</v>
      </c>
      <c r="AC31" s="177" t="b">
        <f t="shared" si="3"/>
        <v>1</v>
      </c>
      <c r="AD31" s="177" t="b">
        <f t="shared" si="4"/>
        <v>0</v>
      </c>
      <c r="AE31" s="233" t="b">
        <f t="shared" si="5"/>
        <v>0</v>
      </c>
    </row>
    <row r="32" ht="14.25" customHeight="1">
      <c r="A32" s="95" t="s">
        <v>116</v>
      </c>
      <c r="B32" s="101">
        <v>2.0</v>
      </c>
      <c r="C32" s="101" t="s">
        <v>307</v>
      </c>
      <c r="D32" s="164" t="s">
        <v>602</v>
      </c>
      <c r="E32" s="168" t="s">
        <v>119</v>
      </c>
      <c r="F32" s="99" t="s">
        <v>120</v>
      </c>
      <c r="G32" s="229" t="s">
        <v>275</v>
      </c>
      <c r="H32" s="100" t="s">
        <v>269</v>
      </c>
      <c r="I32" s="101" t="s">
        <v>124</v>
      </c>
      <c r="J32" s="101" t="s">
        <v>603</v>
      </c>
      <c r="K32" s="101" t="s">
        <v>124</v>
      </c>
      <c r="L32" s="101"/>
      <c r="M32" s="101"/>
      <c r="N32" s="101"/>
      <c r="O32" s="206"/>
      <c r="P32" s="206"/>
      <c r="Q32" s="206"/>
      <c r="R32" s="208"/>
      <c r="S32" s="96" t="b">
        <f t="shared" si="1"/>
        <v>1</v>
      </c>
      <c r="T32" s="104"/>
      <c r="U32" s="104"/>
      <c r="V32" s="101"/>
      <c r="W32" s="101"/>
      <c r="X32" s="101" t="b">
        <v>0</v>
      </c>
      <c r="Y32" s="101" t="b">
        <v>0</v>
      </c>
      <c r="Z32" s="101" t="b">
        <v>1</v>
      </c>
      <c r="AA32" s="101" t="s">
        <v>124</v>
      </c>
      <c r="AB32" s="167" t="b">
        <f t="shared" si="2"/>
        <v>1</v>
      </c>
      <c r="AC32" s="167" t="b">
        <f t="shared" si="3"/>
        <v>1</v>
      </c>
      <c r="AD32" s="167" t="b">
        <f t="shared" si="4"/>
        <v>0</v>
      </c>
      <c r="AE32" s="230" t="b">
        <f t="shared" si="5"/>
        <v>0</v>
      </c>
    </row>
    <row r="33" ht="14.25" customHeight="1">
      <c r="A33" s="200" t="s">
        <v>116</v>
      </c>
      <c r="B33" s="116">
        <v>2.0</v>
      </c>
      <c r="C33" s="194" t="s">
        <v>307</v>
      </c>
      <c r="D33" s="201" t="s">
        <v>602</v>
      </c>
      <c r="E33" s="139" t="s">
        <v>133</v>
      </c>
      <c r="F33" s="114" t="s">
        <v>120</v>
      </c>
      <c r="G33" s="229" t="s">
        <v>275</v>
      </c>
      <c r="H33" s="100" t="s">
        <v>269</v>
      </c>
      <c r="I33" s="116" t="s">
        <v>124</v>
      </c>
      <c r="J33" s="116" t="s">
        <v>308</v>
      </c>
      <c r="K33" s="116" t="s">
        <v>124</v>
      </c>
      <c r="L33" s="116"/>
      <c r="M33" s="116"/>
      <c r="N33" s="116"/>
      <c r="O33" s="203"/>
      <c r="P33" s="203"/>
      <c r="Q33" s="203"/>
      <c r="R33" s="210"/>
      <c r="S33" s="96" t="b">
        <f t="shared" si="1"/>
        <v>1</v>
      </c>
      <c r="T33" s="119"/>
      <c r="U33" s="119"/>
      <c r="V33" s="116"/>
      <c r="W33" s="116"/>
      <c r="X33" s="101" t="b">
        <v>0</v>
      </c>
      <c r="Y33" s="101" t="b">
        <v>0</v>
      </c>
      <c r="Z33" s="101" t="b">
        <v>1</v>
      </c>
      <c r="AA33" s="116" t="s">
        <v>124</v>
      </c>
      <c r="AB33" s="177" t="b">
        <f t="shared" si="2"/>
        <v>1</v>
      </c>
      <c r="AC33" s="177" t="b">
        <f t="shared" si="3"/>
        <v>1</v>
      </c>
      <c r="AD33" s="177" t="b">
        <f t="shared" si="4"/>
        <v>0</v>
      </c>
      <c r="AE33" s="233" t="b">
        <f t="shared" si="5"/>
        <v>0</v>
      </c>
    </row>
    <row r="34" ht="14.25" customHeight="1">
      <c r="A34" s="95" t="s">
        <v>116</v>
      </c>
      <c r="B34" s="101">
        <v>2.0</v>
      </c>
      <c r="C34" s="101" t="s">
        <v>604</v>
      </c>
      <c r="D34" s="164" t="s">
        <v>605</v>
      </c>
      <c r="E34" s="96" t="s">
        <v>124</v>
      </c>
      <c r="F34" s="99" t="s">
        <v>120</v>
      </c>
      <c r="G34" s="229" t="s">
        <v>275</v>
      </c>
      <c r="H34" s="100" t="s">
        <v>269</v>
      </c>
      <c r="I34" s="101" t="s">
        <v>606</v>
      </c>
      <c r="J34" s="101" t="s">
        <v>124</v>
      </c>
      <c r="K34" s="101" t="s">
        <v>124</v>
      </c>
      <c r="L34" s="101"/>
      <c r="M34" s="101"/>
      <c r="N34" s="101"/>
      <c r="O34" s="206"/>
      <c r="P34" s="206"/>
      <c r="Q34" s="206"/>
      <c r="R34" s="208"/>
      <c r="S34" s="96" t="b">
        <f t="shared" si="1"/>
        <v>1</v>
      </c>
      <c r="T34" s="104"/>
      <c r="U34" s="104"/>
      <c r="V34" s="101"/>
      <c r="W34" s="101"/>
      <c r="X34" s="101" t="b">
        <v>0</v>
      </c>
      <c r="Y34" s="101" t="b">
        <v>0</v>
      </c>
      <c r="Z34" s="101" t="b">
        <v>1</v>
      </c>
      <c r="AA34" s="101" t="s">
        <v>124</v>
      </c>
      <c r="AB34" s="167" t="b">
        <f t="shared" si="2"/>
        <v>1</v>
      </c>
      <c r="AC34" s="167" t="b">
        <f t="shared" si="3"/>
        <v>1</v>
      </c>
      <c r="AD34" s="167" t="b">
        <f t="shared" si="4"/>
        <v>0</v>
      </c>
      <c r="AE34" s="230" t="b">
        <f t="shared" si="5"/>
        <v>0</v>
      </c>
    </row>
    <row r="35" ht="14.25" customHeight="1">
      <c r="A35" s="200" t="s">
        <v>116</v>
      </c>
      <c r="B35" s="116">
        <v>2.0</v>
      </c>
      <c r="C35" s="194" t="s">
        <v>607</v>
      </c>
      <c r="D35" s="201" t="s">
        <v>608</v>
      </c>
      <c r="E35" s="168" t="s">
        <v>119</v>
      </c>
      <c r="F35" s="114" t="s">
        <v>120</v>
      </c>
      <c r="G35" s="229" t="s">
        <v>121</v>
      </c>
      <c r="H35" s="100" t="s">
        <v>16</v>
      </c>
      <c r="I35" s="116" t="s">
        <v>124</v>
      </c>
      <c r="J35" s="194" t="s">
        <v>593</v>
      </c>
      <c r="K35" s="116" t="s">
        <v>124</v>
      </c>
      <c r="L35" s="116"/>
      <c r="M35" s="116"/>
      <c r="N35" s="116"/>
      <c r="O35" s="203"/>
      <c r="P35" s="126" t="s">
        <v>142</v>
      </c>
      <c r="Q35" s="203"/>
      <c r="R35" s="110"/>
      <c r="S35" s="96" t="b">
        <f t="shared" si="1"/>
        <v>1</v>
      </c>
      <c r="T35" s="119"/>
      <c r="U35" s="119"/>
      <c r="V35" s="116"/>
      <c r="W35" s="116"/>
      <c r="X35" s="101" t="b">
        <v>1</v>
      </c>
      <c r="Y35" s="101" t="b">
        <v>1</v>
      </c>
      <c r="Z35" s="101" t="b">
        <v>1</v>
      </c>
      <c r="AA35" s="116" t="s">
        <v>609</v>
      </c>
      <c r="AB35" s="177" t="b">
        <f t="shared" si="2"/>
        <v>0</v>
      </c>
      <c r="AC35" s="177" t="b">
        <f t="shared" si="3"/>
        <v>0</v>
      </c>
      <c r="AD35" s="177" t="b">
        <f t="shared" si="4"/>
        <v>0</v>
      </c>
      <c r="AE35" s="233" t="b">
        <f t="shared" si="5"/>
        <v>0</v>
      </c>
    </row>
    <row r="36" ht="14.25" customHeight="1">
      <c r="A36" s="95" t="s">
        <v>116</v>
      </c>
      <c r="B36" s="101">
        <v>2.0</v>
      </c>
      <c r="C36" s="101" t="s">
        <v>607</v>
      </c>
      <c r="D36" s="164" t="s">
        <v>608</v>
      </c>
      <c r="E36" s="139" t="s">
        <v>133</v>
      </c>
      <c r="F36" s="99" t="s">
        <v>120</v>
      </c>
      <c r="G36" s="229" t="s">
        <v>275</v>
      </c>
      <c r="H36" s="100" t="s">
        <v>269</v>
      </c>
      <c r="I36" s="101" t="s">
        <v>124</v>
      </c>
      <c r="J36" s="101" t="s">
        <v>610</v>
      </c>
      <c r="K36" s="101" t="s">
        <v>124</v>
      </c>
      <c r="L36" s="101"/>
      <c r="M36" s="101"/>
      <c r="N36" s="101"/>
      <c r="O36" s="206"/>
      <c r="P36" s="206"/>
      <c r="Q36" s="206"/>
      <c r="R36" s="208"/>
      <c r="S36" s="96" t="b">
        <f t="shared" si="1"/>
        <v>1</v>
      </c>
      <c r="T36" s="104"/>
      <c r="U36" s="104"/>
      <c r="V36" s="101"/>
      <c r="W36" s="101"/>
      <c r="X36" s="101" t="b">
        <v>0</v>
      </c>
      <c r="Y36" s="101" t="b">
        <v>0</v>
      </c>
      <c r="Z36" s="101" t="b">
        <v>1</v>
      </c>
      <c r="AA36" s="101" t="s">
        <v>124</v>
      </c>
      <c r="AB36" s="167" t="b">
        <f t="shared" si="2"/>
        <v>1</v>
      </c>
      <c r="AC36" s="167" t="b">
        <f t="shared" si="3"/>
        <v>1</v>
      </c>
      <c r="AD36" s="167" t="b">
        <f t="shared" si="4"/>
        <v>0</v>
      </c>
      <c r="AE36" s="230" t="b">
        <f t="shared" si="5"/>
        <v>0</v>
      </c>
    </row>
    <row r="37" ht="14.25" customHeight="1">
      <c r="A37" s="200" t="s">
        <v>116</v>
      </c>
      <c r="B37" s="116">
        <v>2.0</v>
      </c>
      <c r="C37" s="194" t="s">
        <v>607</v>
      </c>
      <c r="D37" s="201" t="s">
        <v>608</v>
      </c>
      <c r="E37" s="168" t="s">
        <v>151</v>
      </c>
      <c r="F37" s="114" t="s">
        <v>120</v>
      </c>
      <c r="G37" s="229" t="s">
        <v>275</v>
      </c>
      <c r="H37" s="100" t="s">
        <v>269</v>
      </c>
      <c r="I37" s="116" t="s">
        <v>124</v>
      </c>
      <c r="J37" s="116" t="s">
        <v>611</v>
      </c>
      <c r="K37" s="116" t="s">
        <v>124</v>
      </c>
      <c r="L37" s="116"/>
      <c r="M37" s="116"/>
      <c r="N37" s="116"/>
      <c r="O37" s="203"/>
      <c r="P37" s="203"/>
      <c r="Q37" s="203"/>
      <c r="R37" s="210"/>
      <c r="S37" s="96" t="b">
        <f t="shared" si="1"/>
        <v>1</v>
      </c>
      <c r="T37" s="119"/>
      <c r="U37" s="119"/>
      <c r="V37" s="116"/>
      <c r="W37" s="116"/>
      <c r="X37" s="101" t="b">
        <v>0</v>
      </c>
      <c r="Y37" s="101" t="b">
        <v>0</v>
      </c>
      <c r="Z37" s="101" t="b">
        <v>1</v>
      </c>
      <c r="AA37" s="116" t="s">
        <v>124</v>
      </c>
      <c r="AB37" s="177" t="b">
        <f t="shared" si="2"/>
        <v>1</v>
      </c>
      <c r="AC37" s="177" t="b">
        <f t="shared" si="3"/>
        <v>1</v>
      </c>
      <c r="AD37" s="177" t="b">
        <f t="shared" si="4"/>
        <v>0</v>
      </c>
      <c r="AE37" s="233" t="b">
        <f t="shared" si="5"/>
        <v>0</v>
      </c>
    </row>
    <row r="38" ht="14.25" customHeight="1">
      <c r="A38" s="95" t="s">
        <v>116</v>
      </c>
      <c r="B38" s="101">
        <v>2.0</v>
      </c>
      <c r="C38" s="101" t="s">
        <v>607</v>
      </c>
      <c r="D38" s="164" t="s">
        <v>608</v>
      </c>
      <c r="E38" s="168" t="s">
        <v>156</v>
      </c>
      <c r="F38" s="99" t="s">
        <v>120</v>
      </c>
      <c r="G38" s="229" t="s">
        <v>275</v>
      </c>
      <c r="H38" s="100" t="s">
        <v>269</v>
      </c>
      <c r="I38" s="101" t="s">
        <v>124</v>
      </c>
      <c r="J38" s="101" t="s">
        <v>612</v>
      </c>
      <c r="K38" s="101" t="s">
        <v>124</v>
      </c>
      <c r="L38" s="101"/>
      <c r="M38" s="101"/>
      <c r="N38" s="101"/>
      <c r="O38" s="206"/>
      <c r="P38" s="206"/>
      <c r="Q38" s="206"/>
      <c r="R38" s="208"/>
      <c r="S38" s="96" t="b">
        <f t="shared" si="1"/>
        <v>1</v>
      </c>
      <c r="T38" s="104"/>
      <c r="U38" s="104"/>
      <c r="V38" s="101"/>
      <c r="W38" s="101"/>
      <c r="X38" s="101" t="b">
        <v>0</v>
      </c>
      <c r="Y38" s="101" t="b">
        <v>0</v>
      </c>
      <c r="Z38" s="101" t="b">
        <v>1</v>
      </c>
      <c r="AA38" s="101" t="s">
        <v>124</v>
      </c>
      <c r="AB38" s="167" t="b">
        <f t="shared" si="2"/>
        <v>1</v>
      </c>
      <c r="AC38" s="167" t="b">
        <f t="shared" si="3"/>
        <v>1</v>
      </c>
      <c r="AD38" s="167" t="b">
        <f t="shared" si="4"/>
        <v>0</v>
      </c>
      <c r="AE38" s="230" t="b">
        <f t="shared" si="5"/>
        <v>0</v>
      </c>
    </row>
    <row r="39" ht="14.25" customHeight="1">
      <c r="A39" s="200" t="s">
        <v>116</v>
      </c>
      <c r="B39" s="116">
        <v>2.0</v>
      </c>
      <c r="C39" s="194" t="s">
        <v>607</v>
      </c>
      <c r="D39" s="201" t="s">
        <v>608</v>
      </c>
      <c r="E39" s="168" t="s">
        <v>213</v>
      </c>
      <c r="F39" s="114" t="s">
        <v>120</v>
      </c>
      <c r="G39" s="229" t="s">
        <v>275</v>
      </c>
      <c r="H39" s="100" t="s">
        <v>269</v>
      </c>
      <c r="I39" s="116" t="s">
        <v>124</v>
      </c>
      <c r="J39" s="116" t="s">
        <v>613</v>
      </c>
      <c r="K39" s="116" t="s">
        <v>124</v>
      </c>
      <c r="L39" s="116"/>
      <c r="M39" s="116"/>
      <c r="N39" s="116"/>
      <c r="O39" s="203"/>
      <c r="P39" s="203"/>
      <c r="Q39" s="203"/>
      <c r="R39" s="210"/>
      <c r="S39" s="96" t="b">
        <f t="shared" si="1"/>
        <v>1</v>
      </c>
      <c r="T39" s="119"/>
      <c r="U39" s="119"/>
      <c r="V39" s="116"/>
      <c r="W39" s="116"/>
      <c r="X39" s="101" t="b">
        <v>0</v>
      </c>
      <c r="Y39" s="101" t="b">
        <v>0</v>
      </c>
      <c r="Z39" s="101" t="b">
        <v>1</v>
      </c>
      <c r="AA39" s="116" t="s">
        <v>124</v>
      </c>
      <c r="AB39" s="177" t="b">
        <f t="shared" si="2"/>
        <v>1</v>
      </c>
      <c r="AC39" s="177" t="b">
        <f t="shared" si="3"/>
        <v>1</v>
      </c>
      <c r="AD39" s="177" t="b">
        <f t="shared" si="4"/>
        <v>0</v>
      </c>
      <c r="AE39" s="233" t="b">
        <f t="shared" si="5"/>
        <v>0</v>
      </c>
    </row>
    <row r="40" ht="14.25" customHeight="1">
      <c r="A40" s="95" t="s">
        <v>116</v>
      </c>
      <c r="B40" s="101">
        <v>2.0</v>
      </c>
      <c r="C40" s="101" t="s">
        <v>614</v>
      </c>
      <c r="D40" s="164" t="s">
        <v>615</v>
      </c>
      <c r="E40" s="168" t="s">
        <v>119</v>
      </c>
      <c r="F40" s="99" t="s">
        <v>120</v>
      </c>
      <c r="G40" s="229" t="s">
        <v>275</v>
      </c>
      <c r="H40" s="100" t="s">
        <v>269</v>
      </c>
      <c r="I40" s="101" t="s">
        <v>124</v>
      </c>
      <c r="J40" s="101" t="s">
        <v>616</v>
      </c>
      <c r="K40" s="101" t="s">
        <v>124</v>
      </c>
      <c r="L40" s="101"/>
      <c r="M40" s="101"/>
      <c r="N40" s="101"/>
      <c r="O40" s="206"/>
      <c r="P40" s="206"/>
      <c r="Q40" s="206"/>
      <c r="R40" s="208"/>
      <c r="S40" s="96" t="b">
        <f t="shared" si="1"/>
        <v>1</v>
      </c>
      <c r="T40" s="104"/>
      <c r="U40" s="104"/>
      <c r="V40" s="101"/>
      <c r="W40" s="101"/>
      <c r="X40" s="101" t="b">
        <v>0</v>
      </c>
      <c r="Y40" s="101" t="b">
        <v>0</v>
      </c>
      <c r="Z40" s="101" t="b">
        <v>1</v>
      </c>
      <c r="AA40" s="101" t="s">
        <v>124</v>
      </c>
      <c r="AB40" s="167" t="b">
        <f t="shared" si="2"/>
        <v>1</v>
      </c>
      <c r="AC40" s="167" t="b">
        <f t="shared" si="3"/>
        <v>1</v>
      </c>
      <c r="AD40" s="167" t="b">
        <f t="shared" si="4"/>
        <v>0</v>
      </c>
      <c r="AE40" s="230" t="b">
        <f t="shared" si="5"/>
        <v>0</v>
      </c>
    </row>
    <row r="41" ht="14.25" customHeight="1">
      <c r="A41" s="200" t="s">
        <v>116</v>
      </c>
      <c r="B41" s="116">
        <v>2.0</v>
      </c>
      <c r="C41" s="194" t="s">
        <v>614</v>
      </c>
      <c r="D41" s="201" t="s">
        <v>615</v>
      </c>
      <c r="E41" s="139" t="s">
        <v>133</v>
      </c>
      <c r="F41" s="114" t="s">
        <v>120</v>
      </c>
      <c r="G41" s="229" t="s">
        <v>275</v>
      </c>
      <c r="H41" s="100" t="s">
        <v>269</v>
      </c>
      <c r="I41" s="116" t="s">
        <v>124</v>
      </c>
      <c r="J41" s="116" t="s">
        <v>617</v>
      </c>
      <c r="K41" s="116" t="s">
        <v>124</v>
      </c>
      <c r="L41" s="116"/>
      <c r="M41" s="116"/>
      <c r="N41" s="116"/>
      <c r="O41" s="203"/>
      <c r="P41" s="203"/>
      <c r="Q41" s="203"/>
      <c r="R41" s="210"/>
      <c r="S41" s="96" t="b">
        <f t="shared" si="1"/>
        <v>1</v>
      </c>
      <c r="T41" s="119"/>
      <c r="U41" s="119"/>
      <c r="V41" s="116"/>
      <c r="W41" s="116"/>
      <c r="X41" s="101" t="b">
        <v>0</v>
      </c>
      <c r="Y41" s="101" t="b">
        <v>0</v>
      </c>
      <c r="Z41" s="101" t="b">
        <v>1</v>
      </c>
      <c r="AA41" s="116" t="s">
        <v>124</v>
      </c>
      <c r="AB41" s="177" t="b">
        <f t="shared" si="2"/>
        <v>1</v>
      </c>
      <c r="AC41" s="177" t="b">
        <f t="shared" si="3"/>
        <v>1</v>
      </c>
      <c r="AD41" s="177" t="b">
        <f t="shared" si="4"/>
        <v>0</v>
      </c>
      <c r="AE41" s="233" t="b">
        <f t="shared" si="5"/>
        <v>0</v>
      </c>
    </row>
    <row r="42" ht="14.25" customHeight="1">
      <c r="A42" s="95" t="s">
        <v>116</v>
      </c>
      <c r="B42" s="101">
        <v>2.0</v>
      </c>
      <c r="C42" s="101" t="s">
        <v>49</v>
      </c>
      <c r="D42" s="213" t="s">
        <v>618</v>
      </c>
      <c r="E42" s="101" t="s">
        <v>124</v>
      </c>
      <c r="F42" s="99" t="s">
        <v>120</v>
      </c>
      <c r="G42" s="229" t="s">
        <v>275</v>
      </c>
      <c r="H42" s="100" t="s">
        <v>269</v>
      </c>
      <c r="I42" s="101" t="s">
        <v>619</v>
      </c>
      <c r="J42" s="101" t="s">
        <v>124</v>
      </c>
      <c r="K42" s="101" t="s">
        <v>124</v>
      </c>
      <c r="L42" s="101"/>
      <c r="M42" s="101"/>
      <c r="N42" s="101"/>
      <c r="O42" s="206"/>
      <c r="P42" s="206"/>
      <c r="R42" s="213" t="s">
        <v>50</v>
      </c>
      <c r="S42" s="96" t="b">
        <f>IF(AND(O42="",P42="",R42="",OR(G42="N/A",G42="Found")),FALSE,TRUE)</f>
        <v>1</v>
      </c>
      <c r="T42" s="104"/>
      <c r="U42" s="104"/>
      <c r="V42" s="101"/>
      <c r="W42" s="101"/>
      <c r="X42" s="101" t="b">
        <v>0</v>
      </c>
      <c r="Y42" s="101" t="b">
        <v>0</v>
      </c>
      <c r="Z42" s="101" t="b">
        <v>1</v>
      </c>
      <c r="AA42" s="101" t="s">
        <v>124</v>
      </c>
      <c r="AB42" s="167" t="b">
        <f t="shared" si="2"/>
        <v>1</v>
      </c>
      <c r="AC42" s="167" t="b">
        <f t="shared" si="3"/>
        <v>1</v>
      </c>
      <c r="AD42" s="167" t="b">
        <f t="shared" si="4"/>
        <v>0</v>
      </c>
      <c r="AE42" s="230" t="b">
        <f t="shared" si="5"/>
        <v>0</v>
      </c>
    </row>
    <row r="43" ht="14.25" customHeight="1">
      <c r="A43" s="200" t="s">
        <v>116</v>
      </c>
      <c r="B43" s="116">
        <v>2.0</v>
      </c>
      <c r="C43" s="194" t="s">
        <v>339</v>
      </c>
      <c r="D43" s="201" t="s">
        <v>620</v>
      </c>
      <c r="E43" s="116" t="s">
        <v>124</v>
      </c>
      <c r="F43" s="114" t="s">
        <v>120</v>
      </c>
      <c r="G43" s="229" t="s">
        <v>275</v>
      </c>
      <c r="H43" s="100" t="s">
        <v>269</v>
      </c>
      <c r="I43" s="116" t="s">
        <v>124</v>
      </c>
      <c r="J43" s="116" t="s">
        <v>124</v>
      </c>
      <c r="K43" s="116" t="s">
        <v>124</v>
      </c>
      <c r="L43" s="116"/>
      <c r="M43" s="116"/>
      <c r="N43" s="116"/>
      <c r="O43" s="203"/>
      <c r="P43" s="203"/>
      <c r="Q43" s="203"/>
      <c r="R43" s="210"/>
      <c r="S43" s="96" t="b">
        <f t="shared" ref="S43:S286" si="6">IF(AND(O43="",P43="",Q43="",OR(G43="N/A",G43="Found")),FALSE,TRUE)</f>
        <v>1</v>
      </c>
      <c r="T43" s="119"/>
      <c r="U43" s="119"/>
      <c r="V43" s="116"/>
      <c r="W43" s="116"/>
      <c r="X43" s="101" t="b">
        <v>0</v>
      </c>
      <c r="Y43" s="101" t="b">
        <v>0</v>
      </c>
      <c r="Z43" s="101" t="b">
        <v>1</v>
      </c>
      <c r="AA43" s="116" t="s">
        <v>124</v>
      </c>
      <c r="AB43" s="177" t="b">
        <f t="shared" si="2"/>
        <v>1</v>
      </c>
      <c r="AC43" s="177" t="b">
        <f t="shared" si="3"/>
        <v>1</v>
      </c>
      <c r="AD43" s="177" t="b">
        <f t="shared" si="4"/>
        <v>0</v>
      </c>
      <c r="AE43" s="233" t="b">
        <f t="shared" si="5"/>
        <v>0</v>
      </c>
    </row>
    <row r="44" ht="14.25" customHeight="1">
      <c r="A44" s="95" t="s">
        <v>116</v>
      </c>
      <c r="B44" s="101">
        <v>2.0</v>
      </c>
      <c r="C44" s="101" t="s">
        <v>621</v>
      </c>
      <c r="D44" s="164" t="s">
        <v>622</v>
      </c>
      <c r="E44" s="168" t="s">
        <v>119</v>
      </c>
      <c r="F44" s="99" t="s">
        <v>120</v>
      </c>
      <c r="G44" s="229" t="s">
        <v>275</v>
      </c>
      <c r="H44" s="100" t="s">
        <v>269</v>
      </c>
      <c r="I44" s="101" t="s">
        <v>124</v>
      </c>
      <c r="J44" s="101" t="s">
        <v>623</v>
      </c>
      <c r="K44" s="101" t="s">
        <v>124</v>
      </c>
      <c r="L44" s="101"/>
      <c r="M44" s="101"/>
      <c r="N44" s="101"/>
      <c r="O44" s="206"/>
      <c r="P44" s="206"/>
      <c r="Q44" s="206"/>
      <c r="R44" s="96" t="s">
        <v>624</v>
      </c>
      <c r="S44" s="96" t="b">
        <f t="shared" si="6"/>
        <v>1</v>
      </c>
      <c r="T44" s="104"/>
      <c r="U44" s="104"/>
      <c r="V44" s="101"/>
      <c r="W44" s="101"/>
      <c r="X44" s="101" t="b">
        <v>0</v>
      </c>
      <c r="Y44" s="101" t="b">
        <v>0</v>
      </c>
      <c r="Z44" s="101" t="b">
        <v>1</v>
      </c>
      <c r="AA44" s="101" t="s">
        <v>625</v>
      </c>
      <c r="AB44" s="167" t="b">
        <f t="shared" si="2"/>
        <v>1</v>
      </c>
      <c r="AC44" s="167" t="b">
        <f t="shared" si="3"/>
        <v>1</v>
      </c>
      <c r="AD44" s="167" t="b">
        <f t="shared" si="4"/>
        <v>0</v>
      </c>
      <c r="AE44" s="230" t="b">
        <f t="shared" si="5"/>
        <v>0</v>
      </c>
    </row>
    <row r="45" ht="14.25" customHeight="1">
      <c r="A45" s="200" t="s">
        <v>116</v>
      </c>
      <c r="B45" s="116">
        <v>2.0</v>
      </c>
      <c r="C45" s="194" t="s">
        <v>621</v>
      </c>
      <c r="D45" s="201" t="s">
        <v>622</v>
      </c>
      <c r="E45" s="139" t="s">
        <v>133</v>
      </c>
      <c r="F45" s="114" t="s">
        <v>120</v>
      </c>
      <c r="G45" s="229" t="s">
        <v>275</v>
      </c>
      <c r="H45" s="100" t="s">
        <v>269</v>
      </c>
      <c r="I45" s="116" t="s">
        <v>124</v>
      </c>
      <c r="J45" s="116" t="s">
        <v>626</v>
      </c>
      <c r="K45" s="116" t="s">
        <v>124</v>
      </c>
      <c r="L45" s="116"/>
      <c r="M45" s="116"/>
      <c r="N45" s="116"/>
      <c r="O45" s="203"/>
      <c r="P45" s="203"/>
      <c r="Q45" s="203"/>
      <c r="R45" s="110" t="s">
        <v>624</v>
      </c>
      <c r="S45" s="96" t="b">
        <f t="shared" si="6"/>
        <v>1</v>
      </c>
      <c r="T45" s="119"/>
      <c r="U45" s="119"/>
      <c r="V45" s="116"/>
      <c r="W45" s="116"/>
      <c r="X45" s="101" t="b">
        <v>0</v>
      </c>
      <c r="Y45" s="101" t="b">
        <v>0</v>
      </c>
      <c r="Z45" s="101" t="b">
        <v>1</v>
      </c>
      <c r="AA45" s="116" t="s">
        <v>124</v>
      </c>
      <c r="AB45" s="177" t="b">
        <f t="shared" si="2"/>
        <v>1</v>
      </c>
      <c r="AC45" s="177" t="b">
        <f t="shared" si="3"/>
        <v>1</v>
      </c>
      <c r="AD45" s="177" t="b">
        <f t="shared" si="4"/>
        <v>0</v>
      </c>
      <c r="AE45" s="233" t="b">
        <f t="shared" si="5"/>
        <v>0</v>
      </c>
    </row>
    <row r="46" ht="14.25" customHeight="1">
      <c r="A46" s="95" t="s">
        <v>116</v>
      </c>
      <c r="B46" s="101">
        <v>2.0</v>
      </c>
      <c r="C46" s="101" t="s">
        <v>621</v>
      </c>
      <c r="D46" s="164" t="s">
        <v>622</v>
      </c>
      <c r="E46" s="168" t="s">
        <v>151</v>
      </c>
      <c r="F46" s="99" t="s">
        <v>120</v>
      </c>
      <c r="G46" s="229" t="s">
        <v>275</v>
      </c>
      <c r="H46" s="100" t="s">
        <v>269</v>
      </c>
      <c r="I46" s="101" t="s">
        <v>124</v>
      </c>
      <c r="J46" s="101" t="s">
        <v>627</v>
      </c>
      <c r="K46" s="101" t="s">
        <v>124</v>
      </c>
      <c r="L46" s="101"/>
      <c r="M46" s="101"/>
      <c r="N46" s="101"/>
      <c r="O46" s="206"/>
      <c r="P46" s="206"/>
      <c r="Q46" s="206"/>
      <c r="R46" s="96" t="s">
        <v>624</v>
      </c>
      <c r="S46" s="96" t="b">
        <f t="shared" si="6"/>
        <v>1</v>
      </c>
      <c r="T46" s="104"/>
      <c r="U46" s="104"/>
      <c r="V46" s="101"/>
      <c r="W46" s="101"/>
      <c r="X46" s="101" t="b">
        <v>0</v>
      </c>
      <c r="Y46" s="101" t="b">
        <v>0</v>
      </c>
      <c r="Z46" s="101" t="b">
        <v>1</v>
      </c>
      <c r="AA46" s="101" t="s">
        <v>124</v>
      </c>
      <c r="AB46" s="167" t="b">
        <f t="shared" si="2"/>
        <v>1</v>
      </c>
      <c r="AC46" s="167" t="b">
        <f t="shared" si="3"/>
        <v>1</v>
      </c>
      <c r="AD46" s="167" t="b">
        <f t="shared" si="4"/>
        <v>0</v>
      </c>
      <c r="AE46" s="230" t="b">
        <f t="shared" si="5"/>
        <v>0</v>
      </c>
    </row>
    <row r="47" ht="14.25" customHeight="1">
      <c r="A47" s="200" t="s">
        <v>116</v>
      </c>
      <c r="B47" s="116">
        <v>2.0</v>
      </c>
      <c r="C47" s="194" t="s">
        <v>621</v>
      </c>
      <c r="D47" s="201" t="s">
        <v>622</v>
      </c>
      <c r="E47" s="168" t="s">
        <v>156</v>
      </c>
      <c r="F47" s="114" t="s">
        <v>120</v>
      </c>
      <c r="G47" s="229" t="s">
        <v>275</v>
      </c>
      <c r="H47" s="100" t="s">
        <v>269</v>
      </c>
      <c r="I47" s="116" t="s">
        <v>124</v>
      </c>
      <c r="J47" s="116" t="s">
        <v>628</v>
      </c>
      <c r="K47" s="116" t="s">
        <v>124</v>
      </c>
      <c r="L47" s="116"/>
      <c r="M47" s="116"/>
      <c r="N47" s="116"/>
      <c r="O47" s="203"/>
      <c r="P47" s="203"/>
      <c r="Q47" s="203"/>
      <c r="R47" s="110" t="s">
        <v>624</v>
      </c>
      <c r="S47" s="96" t="b">
        <f t="shared" si="6"/>
        <v>1</v>
      </c>
      <c r="T47" s="119"/>
      <c r="U47" s="119"/>
      <c r="V47" s="116"/>
      <c r="W47" s="116"/>
      <c r="X47" s="101" t="b">
        <v>0</v>
      </c>
      <c r="Y47" s="101" t="b">
        <v>0</v>
      </c>
      <c r="Z47" s="101" t="b">
        <v>1</v>
      </c>
      <c r="AA47" s="116" t="s">
        <v>124</v>
      </c>
      <c r="AB47" s="177" t="b">
        <f t="shared" si="2"/>
        <v>1</v>
      </c>
      <c r="AC47" s="177" t="b">
        <f t="shared" si="3"/>
        <v>1</v>
      </c>
      <c r="AD47" s="177" t="b">
        <f t="shared" si="4"/>
        <v>0</v>
      </c>
      <c r="AE47" s="233" t="b">
        <f t="shared" si="5"/>
        <v>0</v>
      </c>
    </row>
    <row r="48" ht="14.25" customHeight="1">
      <c r="A48" s="95" t="s">
        <v>116</v>
      </c>
      <c r="B48" s="101">
        <v>2.0</v>
      </c>
      <c r="C48" s="101" t="s">
        <v>629</v>
      </c>
      <c r="D48" s="164" t="s">
        <v>630</v>
      </c>
      <c r="E48" s="168" t="s">
        <v>119</v>
      </c>
      <c r="F48" s="99" t="s">
        <v>120</v>
      </c>
      <c r="G48" s="229" t="s">
        <v>275</v>
      </c>
      <c r="H48" s="100" t="s">
        <v>269</v>
      </c>
      <c r="I48" s="101" t="s">
        <v>124</v>
      </c>
      <c r="J48" s="101" t="s">
        <v>631</v>
      </c>
      <c r="K48" s="101" t="s">
        <v>124</v>
      </c>
      <c r="L48" s="101"/>
      <c r="M48" s="101"/>
      <c r="N48" s="101"/>
      <c r="O48" s="206"/>
      <c r="P48" s="206"/>
      <c r="Q48" s="206"/>
      <c r="R48" s="206"/>
      <c r="S48" s="96" t="b">
        <f t="shared" si="6"/>
        <v>1</v>
      </c>
      <c r="T48" s="104"/>
      <c r="U48" s="104"/>
      <c r="V48" s="101"/>
      <c r="W48" s="101"/>
      <c r="X48" s="101" t="b">
        <v>0</v>
      </c>
      <c r="Y48" s="101" t="b">
        <v>0</v>
      </c>
      <c r="Z48" s="101" t="b">
        <v>1</v>
      </c>
      <c r="AA48" s="101" t="s">
        <v>124</v>
      </c>
      <c r="AB48" s="167" t="b">
        <f t="shared" si="2"/>
        <v>1</v>
      </c>
      <c r="AC48" s="167" t="b">
        <f t="shared" si="3"/>
        <v>1</v>
      </c>
      <c r="AD48" s="167" t="b">
        <f t="shared" si="4"/>
        <v>0</v>
      </c>
      <c r="AE48" s="230" t="b">
        <f t="shared" si="5"/>
        <v>0</v>
      </c>
    </row>
    <row r="49" ht="14.25" customHeight="1">
      <c r="A49" s="200" t="s">
        <v>116</v>
      </c>
      <c r="B49" s="116">
        <v>2.0</v>
      </c>
      <c r="C49" s="194" t="s">
        <v>629</v>
      </c>
      <c r="D49" s="201" t="s">
        <v>630</v>
      </c>
      <c r="E49" s="139" t="s">
        <v>133</v>
      </c>
      <c r="F49" s="114" t="s">
        <v>120</v>
      </c>
      <c r="G49" s="229" t="s">
        <v>275</v>
      </c>
      <c r="H49" s="100" t="s">
        <v>269</v>
      </c>
      <c r="I49" s="116" t="s">
        <v>124</v>
      </c>
      <c r="J49" s="116" t="s">
        <v>632</v>
      </c>
      <c r="K49" s="116" t="s">
        <v>124</v>
      </c>
      <c r="L49" s="116"/>
      <c r="M49" s="116"/>
      <c r="N49" s="116"/>
      <c r="O49" s="203"/>
      <c r="P49" s="203"/>
      <c r="Q49" s="203"/>
      <c r="R49" s="203"/>
      <c r="S49" s="96" t="b">
        <f t="shared" si="6"/>
        <v>1</v>
      </c>
      <c r="T49" s="119"/>
      <c r="U49" s="119"/>
      <c r="V49" s="116"/>
      <c r="W49" s="116"/>
      <c r="X49" s="101" t="b">
        <v>0</v>
      </c>
      <c r="Y49" s="101" t="b">
        <v>0</v>
      </c>
      <c r="Z49" s="101" t="b">
        <v>1</v>
      </c>
      <c r="AA49" s="116" t="s">
        <v>124</v>
      </c>
      <c r="AB49" s="177" t="b">
        <f t="shared" si="2"/>
        <v>1</v>
      </c>
      <c r="AC49" s="177" t="b">
        <f t="shared" si="3"/>
        <v>1</v>
      </c>
      <c r="AD49" s="177" t="b">
        <f t="shared" si="4"/>
        <v>0</v>
      </c>
      <c r="AE49" s="233" t="b">
        <f t="shared" si="5"/>
        <v>0</v>
      </c>
    </row>
    <row r="50" ht="14.25" customHeight="1">
      <c r="A50" s="95" t="s">
        <v>116</v>
      </c>
      <c r="B50" s="101">
        <v>2.0</v>
      </c>
      <c r="C50" s="101" t="s">
        <v>629</v>
      </c>
      <c r="D50" s="164" t="s">
        <v>630</v>
      </c>
      <c r="E50" s="168" t="s">
        <v>151</v>
      </c>
      <c r="F50" s="99" t="s">
        <v>120</v>
      </c>
      <c r="G50" s="229" t="s">
        <v>275</v>
      </c>
      <c r="H50" s="100" t="s">
        <v>269</v>
      </c>
      <c r="I50" s="101" t="s">
        <v>124</v>
      </c>
      <c r="J50" s="101" t="s">
        <v>633</v>
      </c>
      <c r="K50" s="101" t="s">
        <v>124</v>
      </c>
      <c r="L50" s="101"/>
      <c r="M50" s="101"/>
      <c r="N50" s="101"/>
      <c r="O50" s="206"/>
      <c r="P50" s="206"/>
      <c r="Q50" s="206"/>
      <c r="R50" s="206"/>
      <c r="S50" s="96" t="b">
        <f t="shared" si="6"/>
        <v>1</v>
      </c>
      <c r="T50" s="104"/>
      <c r="U50" s="104"/>
      <c r="V50" s="101"/>
      <c r="W50" s="101"/>
      <c r="X50" s="101" t="b">
        <v>0</v>
      </c>
      <c r="Y50" s="101" t="b">
        <v>0</v>
      </c>
      <c r="Z50" s="101" t="b">
        <v>1</v>
      </c>
      <c r="AA50" s="101" t="s">
        <v>124</v>
      </c>
      <c r="AB50" s="167" t="b">
        <f t="shared" si="2"/>
        <v>1</v>
      </c>
      <c r="AC50" s="167" t="b">
        <f t="shared" si="3"/>
        <v>1</v>
      </c>
      <c r="AD50" s="167" t="b">
        <f t="shared" si="4"/>
        <v>0</v>
      </c>
      <c r="AE50" s="230" t="b">
        <f t="shared" si="5"/>
        <v>0</v>
      </c>
    </row>
    <row r="51" ht="14.25" customHeight="1">
      <c r="A51" s="200" t="s">
        <v>116</v>
      </c>
      <c r="B51" s="116">
        <v>2.0</v>
      </c>
      <c r="C51" s="194" t="s">
        <v>629</v>
      </c>
      <c r="D51" s="201" t="s">
        <v>630</v>
      </c>
      <c r="E51" s="168" t="s">
        <v>156</v>
      </c>
      <c r="F51" s="114" t="s">
        <v>120</v>
      </c>
      <c r="G51" s="229" t="s">
        <v>275</v>
      </c>
      <c r="H51" s="100" t="s">
        <v>269</v>
      </c>
      <c r="I51" s="116" t="s">
        <v>124</v>
      </c>
      <c r="J51" s="116" t="s">
        <v>634</v>
      </c>
      <c r="K51" s="116" t="s">
        <v>124</v>
      </c>
      <c r="L51" s="116"/>
      <c r="M51" s="116"/>
      <c r="N51" s="116"/>
      <c r="O51" s="203"/>
      <c r="P51" s="203"/>
      <c r="Q51" s="203"/>
      <c r="R51" s="203"/>
      <c r="S51" s="96" t="b">
        <f t="shared" si="6"/>
        <v>1</v>
      </c>
      <c r="T51" s="119"/>
      <c r="U51" s="119"/>
      <c r="V51" s="116"/>
      <c r="W51" s="116"/>
      <c r="X51" s="101" t="b">
        <v>0</v>
      </c>
      <c r="Y51" s="101" t="b">
        <v>0</v>
      </c>
      <c r="Z51" s="101" t="b">
        <v>1</v>
      </c>
      <c r="AA51" s="116" t="s">
        <v>124</v>
      </c>
      <c r="AB51" s="177" t="b">
        <f t="shared" si="2"/>
        <v>1</v>
      </c>
      <c r="AC51" s="177" t="b">
        <f t="shared" si="3"/>
        <v>1</v>
      </c>
      <c r="AD51" s="177" t="b">
        <f t="shared" si="4"/>
        <v>0</v>
      </c>
      <c r="AE51" s="233" t="b">
        <f t="shared" si="5"/>
        <v>0</v>
      </c>
    </row>
    <row r="52" ht="14.25" customHeight="1">
      <c r="A52" s="95" t="s">
        <v>116</v>
      </c>
      <c r="B52" s="101">
        <v>2.0</v>
      </c>
      <c r="C52" s="101" t="s">
        <v>629</v>
      </c>
      <c r="D52" s="164" t="s">
        <v>630</v>
      </c>
      <c r="E52" s="168" t="s">
        <v>213</v>
      </c>
      <c r="F52" s="99" t="s">
        <v>120</v>
      </c>
      <c r="G52" s="229" t="s">
        <v>275</v>
      </c>
      <c r="H52" s="100" t="s">
        <v>269</v>
      </c>
      <c r="I52" s="101" t="s">
        <v>124</v>
      </c>
      <c r="J52" s="101" t="s">
        <v>635</v>
      </c>
      <c r="K52" s="101" t="s">
        <v>124</v>
      </c>
      <c r="L52" s="101"/>
      <c r="M52" s="101"/>
      <c r="N52" s="101"/>
      <c r="O52" s="206"/>
      <c r="P52" s="206"/>
      <c r="Q52" s="206"/>
      <c r="R52" s="208"/>
      <c r="S52" s="96" t="b">
        <f t="shared" si="6"/>
        <v>1</v>
      </c>
      <c r="T52" s="104"/>
      <c r="U52" s="104"/>
      <c r="V52" s="101"/>
      <c r="W52" s="101"/>
      <c r="X52" s="101" t="b">
        <v>0</v>
      </c>
      <c r="Y52" s="101" t="b">
        <v>0</v>
      </c>
      <c r="Z52" s="101" t="b">
        <v>1</v>
      </c>
      <c r="AA52" s="101" t="s">
        <v>124</v>
      </c>
      <c r="AB52" s="167" t="b">
        <f t="shared" si="2"/>
        <v>1</v>
      </c>
      <c r="AC52" s="167" t="b">
        <f t="shared" si="3"/>
        <v>1</v>
      </c>
      <c r="AD52" s="167" t="b">
        <f t="shared" si="4"/>
        <v>0</v>
      </c>
      <c r="AE52" s="230" t="b">
        <f t="shared" si="5"/>
        <v>0</v>
      </c>
    </row>
    <row r="53" ht="14.25" customHeight="1">
      <c r="A53" s="200" t="s">
        <v>116</v>
      </c>
      <c r="B53" s="116">
        <v>2.0</v>
      </c>
      <c r="C53" s="194" t="s">
        <v>636</v>
      </c>
      <c r="D53" s="201" t="s">
        <v>637</v>
      </c>
      <c r="E53" s="116" t="s">
        <v>124</v>
      </c>
      <c r="F53" s="114" t="s">
        <v>120</v>
      </c>
      <c r="G53" s="229" t="s">
        <v>275</v>
      </c>
      <c r="H53" s="100" t="s">
        <v>269</v>
      </c>
      <c r="I53" s="116" t="s">
        <v>124</v>
      </c>
      <c r="J53" s="116" t="s">
        <v>124</v>
      </c>
      <c r="K53" s="116" t="s">
        <v>124</v>
      </c>
      <c r="L53" s="116"/>
      <c r="M53" s="116"/>
      <c r="N53" s="116"/>
      <c r="O53" s="203"/>
      <c r="P53" s="203"/>
      <c r="Q53" s="203"/>
      <c r="R53" s="210"/>
      <c r="S53" s="96" t="b">
        <f t="shared" si="6"/>
        <v>1</v>
      </c>
      <c r="T53" s="119"/>
      <c r="U53" s="119"/>
      <c r="V53" s="116"/>
      <c r="W53" s="116"/>
      <c r="X53" s="101" t="b">
        <v>0</v>
      </c>
      <c r="Y53" s="101" t="b">
        <v>0</v>
      </c>
      <c r="Z53" s="101" t="b">
        <v>1</v>
      </c>
      <c r="AA53" s="116" t="s">
        <v>124</v>
      </c>
      <c r="AB53" s="177" t="b">
        <f t="shared" si="2"/>
        <v>1</v>
      </c>
      <c r="AC53" s="177" t="b">
        <f t="shared" si="3"/>
        <v>1</v>
      </c>
      <c r="AD53" s="177" t="b">
        <f t="shared" si="4"/>
        <v>0</v>
      </c>
      <c r="AE53" s="233" t="b">
        <f t="shared" si="5"/>
        <v>0</v>
      </c>
    </row>
    <row r="54" ht="14.25" customHeight="1">
      <c r="A54" s="95" t="s">
        <v>116</v>
      </c>
      <c r="B54" s="101">
        <v>2.0</v>
      </c>
      <c r="C54" s="101" t="s">
        <v>638</v>
      </c>
      <c r="D54" s="164" t="s">
        <v>639</v>
      </c>
      <c r="E54" s="168" t="s">
        <v>119</v>
      </c>
      <c r="F54" s="99" t="s">
        <v>120</v>
      </c>
      <c r="G54" s="229" t="s">
        <v>275</v>
      </c>
      <c r="H54" s="100" t="s">
        <v>269</v>
      </c>
      <c r="I54" s="101" t="s">
        <v>124</v>
      </c>
      <c r="J54" s="101" t="s">
        <v>640</v>
      </c>
      <c r="K54" s="101" t="s">
        <v>124</v>
      </c>
      <c r="L54" s="101"/>
      <c r="M54" s="101"/>
      <c r="N54" s="101"/>
      <c r="O54" s="206"/>
      <c r="P54" s="206"/>
      <c r="Q54" s="206"/>
      <c r="R54" s="208"/>
      <c r="S54" s="96" t="b">
        <f t="shared" si="6"/>
        <v>1</v>
      </c>
      <c r="T54" s="104"/>
      <c r="U54" s="104"/>
      <c r="V54" s="101"/>
      <c r="W54" s="101"/>
      <c r="X54" s="101" t="b">
        <v>0</v>
      </c>
      <c r="Y54" s="101" t="b">
        <v>0</v>
      </c>
      <c r="Z54" s="101" t="b">
        <v>1</v>
      </c>
      <c r="AA54" s="101" t="s">
        <v>641</v>
      </c>
      <c r="AB54" s="167" t="b">
        <f t="shared" si="2"/>
        <v>1</v>
      </c>
      <c r="AC54" s="167" t="b">
        <f t="shared" si="3"/>
        <v>1</v>
      </c>
      <c r="AD54" s="167" t="b">
        <f t="shared" si="4"/>
        <v>0</v>
      </c>
      <c r="AE54" s="230" t="b">
        <f t="shared" si="5"/>
        <v>0</v>
      </c>
    </row>
    <row r="55" ht="14.25" customHeight="1">
      <c r="A55" s="200" t="s">
        <v>116</v>
      </c>
      <c r="B55" s="116">
        <v>2.0</v>
      </c>
      <c r="C55" s="194" t="s">
        <v>638</v>
      </c>
      <c r="D55" s="201" t="s">
        <v>639</v>
      </c>
      <c r="E55" s="139" t="s">
        <v>133</v>
      </c>
      <c r="F55" s="114" t="s">
        <v>120</v>
      </c>
      <c r="G55" s="229" t="s">
        <v>275</v>
      </c>
      <c r="H55" s="100" t="s">
        <v>269</v>
      </c>
      <c r="I55" s="116" t="s">
        <v>124</v>
      </c>
      <c r="J55" s="116" t="s">
        <v>642</v>
      </c>
      <c r="K55" s="116" t="s">
        <v>124</v>
      </c>
      <c r="L55" s="116"/>
      <c r="M55" s="116"/>
      <c r="N55" s="116"/>
      <c r="O55" s="203"/>
      <c r="P55" s="203"/>
      <c r="Q55" s="203"/>
      <c r="R55" s="210"/>
      <c r="S55" s="96" t="b">
        <f t="shared" si="6"/>
        <v>1</v>
      </c>
      <c r="T55" s="119"/>
      <c r="U55" s="119"/>
      <c r="V55" s="116"/>
      <c r="W55" s="116"/>
      <c r="X55" s="101" t="b">
        <v>0</v>
      </c>
      <c r="Y55" s="101" t="b">
        <v>0</v>
      </c>
      <c r="Z55" s="101" t="b">
        <v>1</v>
      </c>
      <c r="AA55" s="116" t="s">
        <v>124</v>
      </c>
      <c r="AB55" s="177" t="b">
        <f t="shared" si="2"/>
        <v>1</v>
      </c>
      <c r="AC55" s="177" t="b">
        <f t="shared" si="3"/>
        <v>1</v>
      </c>
      <c r="AD55" s="177" t="b">
        <f t="shared" si="4"/>
        <v>0</v>
      </c>
      <c r="AE55" s="233" t="b">
        <f t="shared" si="5"/>
        <v>0</v>
      </c>
    </row>
    <row r="56" ht="14.25" customHeight="1">
      <c r="A56" s="95" t="s">
        <v>116</v>
      </c>
      <c r="B56" s="101">
        <v>2.0</v>
      </c>
      <c r="C56" s="101" t="s">
        <v>638</v>
      </c>
      <c r="D56" s="164" t="s">
        <v>639</v>
      </c>
      <c r="E56" s="168" t="s">
        <v>151</v>
      </c>
      <c r="F56" s="99" t="s">
        <v>120</v>
      </c>
      <c r="G56" s="229" t="s">
        <v>275</v>
      </c>
      <c r="H56" s="100" t="s">
        <v>269</v>
      </c>
      <c r="I56" s="101" t="s">
        <v>124</v>
      </c>
      <c r="J56" s="101" t="s">
        <v>643</v>
      </c>
      <c r="K56" s="101" t="s">
        <v>124</v>
      </c>
      <c r="L56" s="101"/>
      <c r="M56" s="101"/>
      <c r="N56" s="101"/>
      <c r="O56" s="206"/>
      <c r="P56" s="206"/>
      <c r="Q56" s="206"/>
      <c r="R56" s="208"/>
      <c r="S56" s="96" t="b">
        <f t="shared" si="6"/>
        <v>1</v>
      </c>
      <c r="T56" s="104"/>
      <c r="U56" s="104"/>
      <c r="V56" s="101"/>
      <c r="W56" s="101"/>
      <c r="X56" s="101" t="b">
        <v>0</v>
      </c>
      <c r="Y56" s="101" t="b">
        <v>0</v>
      </c>
      <c r="Z56" s="101" t="b">
        <v>1</v>
      </c>
      <c r="AA56" s="101" t="s">
        <v>124</v>
      </c>
      <c r="AB56" s="167" t="b">
        <f t="shared" si="2"/>
        <v>1</v>
      </c>
      <c r="AC56" s="167" t="b">
        <f t="shared" si="3"/>
        <v>1</v>
      </c>
      <c r="AD56" s="167" t="b">
        <f t="shared" si="4"/>
        <v>0</v>
      </c>
      <c r="AE56" s="230" t="b">
        <f t="shared" si="5"/>
        <v>0</v>
      </c>
    </row>
    <row r="57" ht="14.25" customHeight="1">
      <c r="A57" s="200" t="s">
        <v>116</v>
      </c>
      <c r="B57" s="116">
        <v>2.0</v>
      </c>
      <c r="C57" s="194" t="s">
        <v>644</v>
      </c>
      <c r="D57" s="201" t="s">
        <v>645</v>
      </c>
      <c r="E57" s="168" t="s">
        <v>119</v>
      </c>
      <c r="F57" s="114" t="s">
        <v>120</v>
      </c>
      <c r="G57" s="229" t="s">
        <v>275</v>
      </c>
      <c r="H57" s="100" t="s">
        <v>269</v>
      </c>
      <c r="I57" s="116" t="s">
        <v>124</v>
      </c>
      <c r="J57" s="116" t="s">
        <v>640</v>
      </c>
      <c r="K57" s="116" t="s">
        <v>124</v>
      </c>
      <c r="L57" s="116"/>
      <c r="M57" s="116"/>
      <c r="N57" s="116"/>
      <c r="O57" s="203"/>
      <c r="P57" s="203"/>
      <c r="Q57" s="203"/>
      <c r="R57" s="210"/>
      <c r="S57" s="96" t="b">
        <f t="shared" si="6"/>
        <v>1</v>
      </c>
      <c r="T57" s="119"/>
      <c r="U57" s="119"/>
      <c r="V57" s="116"/>
      <c r="W57" s="116"/>
      <c r="X57" s="101" t="b">
        <v>0</v>
      </c>
      <c r="Y57" s="101" t="b">
        <v>0</v>
      </c>
      <c r="Z57" s="101" t="b">
        <v>1</v>
      </c>
      <c r="AA57" s="116" t="s">
        <v>124</v>
      </c>
      <c r="AB57" s="177" t="b">
        <f t="shared" si="2"/>
        <v>1</v>
      </c>
      <c r="AC57" s="177" t="b">
        <f t="shared" si="3"/>
        <v>1</v>
      </c>
      <c r="AD57" s="177" t="b">
        <f t="shared" si="4"/>
        <v>0</v>
      </c>
      <c r="AE57" s="233" t="b">
        <f t="shared" si="5"/>
        <v>0</v>
      </c>
    </row>
    <row r="58" ht="14.25" customHeight="1">
      <c r="A58" s="95" t="s">
        <v>116</v>
      </c>
      <c r="B58" s="101">
        <v>2.0</v>
      </c>
      <c r="C58" s="101" t="s">
        <v>644</v>
      </c>
      <c r="D58" s="164" t="s">
        <v>645</v>
      </c>
      <c r="E58" s="139" t="s">
        <v>133</v>
      </c>
      <c r="F58" s="99" t="s">
        <v>120</v>
      </c>
      <c r="G58" s="229" t="s">
        <v>275</v>
      </c>
      <c r="H58" s="100" t="s">
        <v>269</v>
      </c>
      <c r="I58" s="101" t="s">
        <v>124</v>
      </c>
      <c r="J58" s="101" t="s">
        <v>642</v>
      </c>
      <c r="K58" s="101" t="s">
        <v>124</v>
      </c>
      <c r="L58" s="101"/>
      <c r="M58" s="101"/>
      <c r="N58" s="101"/>
      <c r="O58" s="206"/>
      <c r="P58" s="206"/>
      <c r="Q58" s="206"/>
      <c r="R58" s="208"/>
      <c r="S58" s="96" t="b">
        <f t="shared" si="6"/>
        <v>1</v>
      </c>
      <c r="T58" s="104"/>
      <c r="U58" s="104"/>
      <c r="V58" s="101"/>
      <c r="W58" s="101"/>
      <c r="X58" s="101" t="b">
        <v>0</v>
      </c>
      <c r="Y58" s="101" t="b">
        <v>0</v>
      </c>
      <c r="Z58" s="101" t="b">
        <v>1</v>
      </c>
      <c r="AA58" s="101" t="s">
        <v>124</v>
      </c>
      <c r="AB58" s="167" t="b">
        <f t="shared" si="2"/>
        <v>1</v>
      </c>
      <c r="AC58" s="167" t="b">
        <f t="shared" si="3"/>
        <v>1</v>
      </c>
      <c r="AD58" s="167" t="b">
        <f t="shared" si="4"/>
        <v>0</v>
      </c>
      <c r="AE58" s="230" t="b">
        <f t="shared" si="5"/>
        <v>0</v>
      </c>
    </row>
    <row r="59" ht="14.25" customHeight="1">
      <c r="A59" s="200" t="s">
        <v>116</v>
      </c>
      <c r="B59" s="116">
        <v>2.0</v>
      </c>
      <c r="C59" s="194" t="s">
        <v>644</v>
      </c>
      <c r="D59" s="201" t="s">
        <v>645</v>
      </c>
      <c r="E59" s="168" t="s">
        <v>151</v>
      </c>
      <c r="F59" s="114" t="s">
        <v>120</v>
      </c>
      <c r="G59" s="229" t="s">
        <v>275</v>
      </c>
      <c r="H59" s="100" t="s">
        <v>269</v>
      </c>
      <c r="I59" s="116" t="s">
        <v>124</v>
      </c>
      <c r="J59" s="116" t="s">
        <v>643</v>
      </c>
      <c r="K59" s="116" t="s">
        <v>124</v>
      </c>
      <c r="L59" s="116"/>
      <c r="M59" s="116"/>
      <c r="N59" s="116"/>
      <c r="O59" s="203"/>
      <c r="P59" s="203"/>
      <c r="Q59" s="203"/>
      <c r="R59" s="210"/>
      <c r="S59" s="96" t="b">
        <f t="shared" si="6"/>
        <v>1</v>
      </c>
      <c r="T59" s="119"/>
      <c r="U59" s="119"/>
      <c r="V59" s="116"/>
      <c r="W59" s="116"/>
      <c r="X59" s="101" t="b">
        <v>0</v>
      </c>
      <c r="Y59" s="101" t="b">
        <v>0</v>
      </c>
      <c r="Z59" s="101" t="b">
        <v>1</v>
      </c>
      <c r="AA59" s="116" t="s">
        <v>124</v>
      </c>
      <c r="AB59" s="177" t="b">
        <f t="shared" si="2"/>
        <v>1</v>
      </c>
      <c r="AC59" s="177" t="b">
        <f t="shared" si="3"/>
        <v>1</v>
      </c>
      <c r="AD59" s="177" t="b">
        <f t="shared" si="4"/>
        <v>0</v>
      </c>
      <c r="AE59" s="233" t="b">
        <f t="shared" si="5"/>
        <v>0</v>
      </c>
    </row>
    <row r="60" ht="14.25" customHeight="1">
      <c r="A60" s="95" t="s">
        <v>116</v>
      </c>
      <c r="B60" s="101">
        <v>2.0</v>
      </c>
      <c r="C60" s="101" t="s">
        <v>646</v>
      </c>
      <c r="D60" s="164" t="s">
        <v>647</v>
      </c>
      <c r="E60" s="168" t="s">
        <v>119</v>
      </c>
      <c r="F60" s="99" t="s">
        <v>120</v>
      </c>
      <c r="G60" s="229" t="s">
        <v>275</v>
      </c>
      <c r="H60" s="100" t="s">
        <v>269</v>
      </c>
      <c r="I60" s="101" t="s">
        <v>124</v>
      </c>
      <c r="J60" s="101" t="s">
        <v>648</v>
      </c>
      <c r="K60" s="101" t="s">
        <v>124</v>
      </c>
      <c r="L60" s="101"/>
      <c r="M60" s="101"/>
      <c r="N60" s="101"/>
      <c r="O60" s="206"/>
      <c r="P60" s="206"/>
      <c r="Q60" s="206"/>
      <c r="R60" s="208"/>
      <c r="S60" s="96" t="b">
        <f t="shared" si="6"/>
        <v>1</v>
      </c>
      <c r="T60" s="104"/>
      <c r="U60" s="104"/>
      <c r="V60" s="101"/>
      <c r="W60" s="101"/>
      <c r="X60" s="101" t="b">
        <v>0</v>
      </c>
      <c r="Y60" s="101" t="b">
        <v>0</v>
      </c>
      <c r="Z60" s="101" t="b">
        <v>1</v>
      </c>
      <c r="AA60" s="101" t="s">
        <v>124</v>
      </c>
      <c r="AB60" s="167" t="b">
        <f t="shared" si="2"/>
        <v>1</v>
      </c>
      <c r="AC60" s="167" t="b">
        <f t="shared" si="3"/>
        <v>1</v>
      </c>
      <c r="AD60" s="167" t="b">
        <f t="shared" si="4"/>
        <v>0</v>
      </c>
      <c r="AE60" s="230" t="b">
        <f t="shared" si="5"/>
        <v>0</v>
      </c>
    </row>
    <row r="61" ht="14.25" customHeight="1">
      <c r="A61" s="200" t="s">
        <v>116</v>
      </c>
      <c r="B61" s="116">
        <v>2.0</v>
      </c>
      <c r="C61" s="194" t="s">
        <v>646</v>
      </c>
      <c r="D61" s="201" t="s">
        <v>647</v>
      </c>
      <c r="E61" s="139" t="s">
        <v>133</v>
      </c>
      <c r="F61" s="114" t="s">
        <v>120</v>
      </c>
      <c r="G61" s="229" t="s">
        <v>275</v>
      </c>
      <c r="H61" s="100" t="s">
        <v>269</v>
      </c>
      <c r="I61" s="116" t="s">
        <v>124</v>
      </c>
      <c r="J61" s="116" t="s">
        <v>649</v>
      </c>
      <c r="K61" s="116" t="s">
        <v>124</v>
      </c>
      <c r="L61" s="116"/>
      <c r="M61" s="116"/>
      <c r="N61" s="116"/>
      <c r="O61" s="203"/>
      <c r="P61" s="203"/>
      <c r="Q61" s="203"/>
      <c r="R61" s="210"/>
      <c r="S61" s="96" t="b">
        <f t="shared" si="6"/>
        <v>1</v>
      </c>
      <c r="T61" s="119"/>
      <c r="U61" s="119"/>
      <c r="V61" s="116"/>
      <c r="W61" s="116"/>
      <c r="X61" s="101" t="b">
        <v>0</v>
      </c>
      <c r="Y61" s="101" t="b">
        <v>0</v>
      </c>
      <c r="Z61" s="101" t="b">
        <v>1</v>
      </c>
      <c r="AA61" s="116" t="s">
        <v>124</v>
      </c>
      <c r="AB61" s="177" t="b">
        <f t="shared" si="2"/>
        <v>1</v>
      </c>
      <c r="AC61" s="177" t="b">
        <f t="shared" si="3"/>
        <v>1</v>
      </c>
      <c r="AD61" s="177" t="b">
        <f t="shared" si="4"/>
        <v>0</v>
      </c>
      <c r="AE61" s="233" t="b">
        <f t="shared" si="5"/>
        <v>0</v>
      </c>
    </row>
    <row r="62" ht="14.25" customHeight="1">
      <c r="A62" s="95" t="s">
        <v>116</v>
      </c>
      <c r="B62" s="101">
        <v>2.0</v>
      </c>
      <c r="C62" s="101" t="s">
        <v>646</v>
      </c>
      <c r="D62" s="164" t="s">
        <v>647</v>
      </c>
      <c r="E62" s="168" t="s">
        <v>151</v>
      </c>
      <c r="F62" s="99" t="s">
        <v>120</v>
      </c>
      <c r="G62" s="229" t="s">
        <v>275</v>
      </c>
      <c r="H62" s="100" t="s">
        <v>269</v>
      </c>
      <c r="I62" s="101" t="s">
        <v>124</v>
      </c>
      <c r="J62" s="101" t="s">
        <v>650</v>
      </c>
      <c r="K62" s="101" t="s">
        <v>124</v>
      </c>
      <c r="L62" s="101"/>
      <c r="M62" s="101"/>
      <c r="N62" s="101"/>
      <c r="O62" s="206"/>
      <c r="P62" s="206"/>
      <c r="Q62" s="206"/>
      <c r="R62" s="208"/>
      <c r="S62" s="96" t="b">
        <f t="shared" si="6"/>
        <v>1</v>
      </c>
      <c r="T62" s="104"/>
      <c r="U62" s="104"/>
      <c r="V62" s="101"/>
      <c r="W62" s="101"/>
      <c r="X62" s="101" t="b">
        <v>0</v>
      </c>
      <c r="Y62" s="101" t="b">
        <v>0</v>
      </c>
      <c r="Z62" s="101" t="b">
        <v>1</v>
      </c>
      <c r="AA62" s="101" t="s">
        <v>124</v>
      </c>
      <c r="AB62" s="167" t="b">
        <f t="shared" si="2"/>
        <v>1</v>
      </c>
      <c r="AC62" s="167" t="b">
        <f t="shared" si="3"/>
        <v>1</v>
      </c>
      <c r="AD62" s="167" t="b">
        <f t="shared" si="4"/>
        <v>0</v>
      </c>
      <c r="AE62" s="230" t="b">
        <f t="shared" si="5"/>
        <v>0</v>
      </c>
    </row>
    <row r="63" ht="14.25" customHeight="1">
      <c r="A63" s="200" t="s">
        <v>116</v>
      </c>
      <c r="B63" s="116">
        <v>2.0</v>
      </c>
      <c r="C63" s="194" t="s">
        <v>651</v>
      </c>
      <c r="D63" s="201" t="s">
        <v>652</v>
      </c>
      <c r="E63" s="168" t="s">
        <v>119</v>
      </c>
      <c r="F63" s="114" t="s">
        <v>120</v>
      </c>
      <c r="G63" s="229" t="s">
        <v>275</v>
      </c>
      <c r="H63" s="100" t="s">
        <v>269</v>
      </c>
      <c r="I63" s="116" t="s">
        <v>124</v>
      </c>
      <c r="J63" s="116" t="s">
        <v>653</v>
      </c>
      <c r="K63" s="116" t="s">
        <v>124</v>
      </c>
      <c r="L63" s="116"/>
      <c r="M63" s="116"/>
      <c r="N63" s="116"/>
      <c r="O63" s="203"/>
      <c r="P63" s="203"/>
      <c r="Q63" s="203"/>
      <c r="R63" s="210"/>
      <c r="S63" s="96" t="b">
        <f t="shared" si="6"/>
        <v>1</v>
      </c>
      <c r="T63" s="119"/>
      <c r="U63" s="119"/>
      <c r="V63" s="116"/>
      <c r="W63" s="116"/>
      <c r="X63" s="101" t="b">
        <v>0</v>
      </c>
      <c r="Y63" s="101" t="b">
        <v>0</v>
      </c>
      <c r="Z63" s="101" t="b">
        <v>1</v>
      </c>
      <c r="AA63" s="116" t="s">
        <v>124</v>
      </c>
      <c r="AB63" s="177" t="b">
        <f t="shared" si="2"/>
        <v>1</v>
      </c>
      <c r="AC63" s="177" t="b">
        <f t="shared" si="3"/>
        <v>1</v>
      </c>
      <c r="AD63" s="177" t="b">
        <f t="shared" si="4"/>
        <v>0</v>
      </c>
      <c r="AE63" s="233" t="b">
        <f t="shared" si="5"/>
        <v>0</v>
      </c>
    </row>
    <row r="64" ht="14.25" customHeight="1">
      <c r="A64" s="95" t="s">
        <v>116</v>
      </c>
      <c r="B64" s="101">
        <v>2.0</v>
      </c>
      <c r="C64" s="101" t="s">
        <v>651</v>
      </c>
      <c r="D64" s="164" t="s">
        <v>652</v>
      </c>
      <c r="E64" s="139" t="s">
        <v>133</v>
      </c>
      <c r="F64" s="99" t="s">
        <v>120</v>
      </c>
      <c r="G64" s="229" t="s">
        <v>275</v>
      </c>
      <c r="H64" s="100" t="s">
        <v>269</v>
      </c>
      <c r="I64" s="101" t="s">
        <v>124</v>
      </c>
      <c r="J64" s="101" t="s">
        <v>649</v>
      </c>
      <c r="K64" s="101" t="s">
        <v>124</v>
      </c>
      <c r="L64" s="101"/>
      <c r="M64" s="101"/>
      <c r="N64" s="101"/>
      <c r="O64" s="206"/>
      <c r="P64" s="206"/>
      <c r="Q64" s="206"/>
      <c r="R64" s="208"/>
      <c r="S64" s="96" t="b">
        <f t="shared" si="6"/>
        <v>1</v>
      </c>
      <c r="T64" s="104"/>
      <c r="U64" s="104"/>
      <c r="V64" s="101"/>
      <c r="W64" s="101"/>
      <c r="X64" s="101" t="b">
        <v>0</v>
      </c>
      <c r="Y64" s="101" t="b">
        <v>0</v>
      </c>
      <c r="Z64" s="101" t="b">
        <v>1</v>
      </c>
      <c r="AA64" s="101" t="s">
        <v>124</v>
      </c>
      <c r="AB64" s="167" t="b">
        <f t="shared" si="2"/>
        <v>1</v>
      </c>
      <c r="AC64" s="167" t="b">
        <f t="shared" si="3"/>
        <v>1</v>
      </c>
      <c r="AD64" s="167" t="b">
        <f t="shared" si="4"/>
        <v>0</v>
      </c>
      <c r="AE64" s="230" t="b">
        <f t="shared" si="5"/>
        <v>0</v>
      </c>
    </row>
    <row r="65" ht="14.25" customHeight="1">
      <c r="A65" s="200" t="s">
        <v>116</v>
      </c>
      <c r="B65" s="116">
        <v>2.0</v>
      </c>
      <c r="C65" s="194" t="s">
        <v>651</v>
      </c>
      <c r="D65" s="201" t="s">
        <v>652</v>
      </c>
      <c r="E65" s="168" t="s">
        <v>151</v>
      </c>
      <c r="F65" s="114" t="s">
        <v>120</v>
      </c>
      <c r="G65" s="229" t="s">
        <v>275</v>
      </c>
      <c r="H65" s="100" t="s">
        <v>269</v>
      </c>
      <c r="I65" s="116" t="s">
        <v>124</v>
      </c>
      <c r="J65" s="116" t="s">
        <v>650</v>
      </c>
      <c r="K65" s="116" t="s">
        <v>124</v>
      </c>
      <c r="L65" s="116"/>
      <c r="M65" s="116"/>
      <c r="N65" s="116"/>
      <c r="O65" s="203"/>
      <c r="P65" s="203"/>
      <c r="Q65" s="203"/>
      <c r="R65" s="210"/>
      <c r="S65" s="96" t="b">
        <f t="shared" si="6"/>
        <v>1</v>
      </c>
      <c r="T65" s="119"/>
      <c r="U65" s="119"/>
      <c r="V65" s="116"/>
      <c r="W65" s="116"/>
      <c r="X65" s="101" t="b">
        <v>0</v>
      </c>
      <c r="Y65" s="101" t="b">
        <v>0</v>
      </c>
      <c r="Z65" s="101" t="b">
        <v>1</v>
      </c>
      <c r="AA65" s="116" t="s">
        <v>124</v>
      </c>
      <c r="AB65" s="177" t="b">
        <f t="shared" si="2"/>
        <v>1</v>
      </c>
      <c r="AC65" s="177" t="b">
        <f t="shared" si="3"/>
        <v>1</v>
      </c>
      <c r="AD65" s="177" t="b">
        <f t="shared" si="4"/>
        <v>0</v>
      </c>
      <c r="AE65" s="233" t="b">
        <f t="shared" si="5"/>
        <v>0</v>
      </c>
    </row>
    <row r="66" ht="14.25" customHeight="1">
      <c r="A66" s="95" t="s">
        <v>116</v>
      </c>
      <c r="B66" s="101">
        <v>2.0</v>
      </c>
      <c r="C66" s="101" t="s">
        <v>654</v>
      </c>
      <c r="D66" s="164" t="s">
        <v>655</v>
      </c>
      <c r="E66" s="168" t="s">
        <v>119</v>
      </c>
      <c r="F66" s="99" t="s">
        <v>120</v>
      </c>
      <c r="G66" s="229" t="s">
        <v>275</v>
      </c>
      <c r="H66" s="100" t="s">
        <v>269</v>
      </c>
      <c r="I66" s="101" t="s">
        <v>124</v>
      </c>
      <c r="J66" s="101" t="s">
        <v>656</v>
      </c>
      <c r="K66" s="101" t="s">
        <v>124</v>
      </c>
      <c r="L66" s="101"/>
      <c r="M66" s="101"/>
      <c r="N66" s="101"/>
      <c r="O66" s="206"/>
      <c r="P66" s="206"/>
      <c r="Q66" s="206"/>
      <c r="R66" s="208"/>
      <c r="S66" s="96" t="b">
        <f t="shared" si="6"/>
        <v>1</v>
      </c>
      <c r="T66" s="104"/>
      <c r="U66" s="104"/>
      <c r="V66" s="101"/>
      <c r="W66" s="101"/>
      <c r="X66" s="101" t="b">
        <v>0</v>
      </c>
      <c r="Y66" s="101" t="b">
        <v>0</v>
      </c>
      <c r="Z66" s="101" t="b">
        <v>1</v>
      </c>
      <c r="AA66" s="101" t="s">
        <v>124</v>
      </c>
      <c r="AB66" s="167" t="b">
        <f t="shared" si="2"/>
        <v>1</v>
      </c>
      <c r="AC66" s="167" t="b">
        <f t="shared" si="3"/>
        <v>1</v>
      </c>
      <c r="AD66" s="167" t="b">
        <f t="shared" si="4"/>
        <v>0</v>
      </c>
      <c r="AE66" s="230" t="b">
        <f t="shared" si="5"/>
        <v>0</v>
      </c>
    </row>
    <row r="67" ht="14.25" customHeight="1">
      <c r="A67" s="200" t="s">
        <v>116</v>
      </c>
      <c r="B67" s="116">
        <v>2.0</v>
      </c>
      <c r="C67" s="194" t="s">
        <v>654</v>
      </c>
      <c r="D67" s="201" t="s">
        <v>655</v>
      </c>
      <c r="E67" s="139" t="s">
        <v>133</v>
      </c>
      <c r="F67" s="114" t="s">
        <v>120</v>
      </c>
      <c r="G67" s="229" t="s">
        <v>275</v>
      </c>
      <c r="H67" s="100" t="s">
        <v>269</v>
      </c>
      <c r="I67" s="116" t="s">
        <v>124</v>
      </c>
      <c r="J67" s="116" t="s">
        <v>649</v>
      </c>
      <c r="K67" s="116" t="s">
        <v>124</v>
      </c>
      <c r="L67" s="116"/>
      <c r="M67" s="116"/>
      <c r="N67" s="116"/>
      <c r="O67" s="203"/>
      <c r="P67" s="203"/>
      <c r="Q67" s="203"/>
      <c r="R67" s="210"/>
      <c r="S67" s="96" t="b">
        <f t="shared" si="6"/>
        <v>1</v>
      </c>
      <c r="T67" s="119"/>
      <c r="U67" s="119"/>
      <c r="V67" s="116"/>
      <c r="W67" s="116"/>
      <c r="X67" s="101" t="b">
        <v>0</v>
      </c>
      <c r="Y67" s="101" t="b">
        <v>0</v>
      </c>
      <c r="Z67" s="101" t="b">
        <v>1</v>
      </c>
      <c r="AA67" s="116" t="s">
        <v>124</v>
      </c>
      <c r="AB67" s="177" t="b">
        <f t="shared" si="2"/>
        <v>1</v>
      </c>
      <c r="AC67" s="177" t="b">
        <f t="shared" si="3"/>
        <v>1</v>
      </c>
      <c r="AD67" s="177" t="b">
        <f t="shared" si="4"/>
        <v>0</v>
      </c>
      <c r="AE67" s="233" t="b">
        <f t="shared" si="5"/>
        <v>0</v>
      </c>
    </row>
    <row r="68" ht="14.25" customHeight="1">
      <c r="A68" s="95" t="s">
        <v>116</v>
      </c>
      <c r="B68" s="101">
        <v>2.0</v>
      </c>
      <c r="C68" s="101" t="s">
        <v>654</v>
      </c>
      <c r="D68" s="164" t="s">
        <v>655</v>
      </c>
      <c r="E68" s="168" t="s">
        <v>151</v>
      </c>
      <c r="F68" s="99" t="s">
        <v>120</v>
      </c>
      <c r="G68" s="229" t="s">
        <v>275</v>
      </c>
      <c r="H68" s="100" t="s">
        <v>269</v>
      </c>
      <c r="I68" s="101" t="s">
        <v>124</v>
      </c>
      <c r="J68" s="101" t="s">
        <v>650</v>
      </c>
      <c r="K68" s="101" t="s">
        <v>124</v>
      </c>
      <c r="L68" s="101"/>
      <c r="M68" s="101"/>
      <c r="N68" s="101"/>
      <c r="O68" s="206"/>
      <c r="P68" s="206"/>
      <c r="Q68" s="206"/>
      <c r="R68" s="208"/>
      <c r="S68" s="96" t="b">
        <f t="shared" si="6"/>
        <v>1</v>
      </c>
      <c r="T68" s="104"/>
      <c r="U68" s="104"/>
      <c r="V68" s="101"/>
      <c r="W68" s="101"/>
      <c r="X68" s="101" t="b">
        <v>0</v>
      </c>
      <c r="Y68" s="101" t="b">
        <v>0</v>
      </c>
      <c r="Z68" s="101" t="b">
        <v>1</v>
      </c>
      <c r="AA68" s="101" t="s">
        <v>124</v>
      </c>
      <c r="AB68" s="167" t="b">
        <f t="shared" si="2"/>
        <v>1</v>
      </c>
      <c r="AC68" s="167" t="b">
        <f t="shared" si="3"/>
        <v>1</v>
      </c>
      <c r="AD68" s="167" t="b">
        <f t="shared" si="4"/>
        <v>0</v>
      </c>
      <c r="AE68" s="230" t="b">
        <f t="shared" si="5"/>
        <v>0</v>
      </c>
    </row>
    <row r="69" ht="14.25" customHeight="1">
      <c r="A69" s="200" t="s">
        <v>116</v>
      </c>
      <c r="B69" s="116">
        <v>2.0</v>
      </c>
      <c r="C69" s="194" t="s">
        <v>657</v>
      </c>
      <c r="D69" s="201" t="s">
        <v>658</v>
      </c>
      <c r="E69" s="168" t="s">
        <v>119</v>
      </c>
      <c r="F69" s="114" t="s">
        <v>120</v>
      </c>
      <c r="G69" s="229" t="s">
        <v>275</v>
      </c>
      <c r="H69" s="100" t="s">
        <v>269</v>
      </c>
      <c r="I69" s="116" t="s">
        <v>124</v>
      </c>
      <c r="J69" s="116" t="s">
        <v>659</v>
      </c>
      <c r="K69" s="116" t="s">
        <v>124</v>
      </c>
      <c r="L69" s="116"/>
      <c r="M69" s="116"/>
      <c r="N69" s="116"/>
      <c r="O69" s="203"/>
      <c r="P69" s="203"/>
      <c r="Q69" s="203"/>
      <c r="R69" s="210"/>
      <c r="S69" s="96" t="b">
        <f t="shared" si="6"/>
        <v>1</v>
      </c>
      <c r="T69" s="119"/>
      <c r="U69" s="119"/>
      <c r="V69" s="116"/>
      <c r="W69" s="116"/>
      <c r="X69" s="101" t="b">
        <v>0</v>
      </c>
      <c r="Y69" s="101" t="b">
        <v>0</v>
      </c>
      <c r="Z69" s="101" t="b">
        <v>1</v>
      </c>
      <c r="AA69" s="116" t="s">
        <v>124</v>
      </c>
      <c r="AB69" s="177" t="b">
        <f t="shared" si="2"/>
        <v>1</v>
      </c>
      <c r="AC69" s="177" t="b">
        <f t="shared" si="3"/>
        <v>1</v>
      </c>
      <c r="AD69" s="177" t="b">
        <f t="shared" si="4"/>
        <v>0</v>
      </c>
      <c r="AE69" s="233" t="b">
        <f t="shared" si="5"/>
        <v>0</v>
      </c>
    </row>
    <row r="70" ht="14.25" customHeight="1">
      <c r="A70" s="95" t="s">
        <v>116</v>
      </c>
      <c r="B70" s="101">
        <v>2.0</v>
      </c>
      <c r="C70" s="101" t="s">
        <v>657</v>
      </c>
      <c r="D70" s="164" t="s">
        <v>658</v>
      </c>
      <c r="E70" s="139" t="s">
        <v>133</v>
      </c>
      <c r="F70" s="99" t="s">
        <v>120</v>
      </c>
      <c r="G70" s="229" t="s">
        <v>275</v>
      </c>
      <c r="H70" s="100" t="s">
        <v>269</v>
      </c>
      <c r="I70" s="101" t="s">
        <v>124</v>
      </c>
      <c r="J70" s="101" t="s">
        <v>660</v>
      </c>
      <c r="K70" s="101" t="s">
        <v>124</v>
      </c>
      <c r="L70" s="101"/>
      <c r="M70" s="101"/>
      <c r="N70" s="101"/>
      <c r="O70" s="206"/>
      <c r="P70" s="206"/>
      <c r="Q70" s="206"/>
      <c r="R70" s="208"/>
      <c r="S70" s="96" t="b">
        <f t="shared" si="6"/>
        <v>1</v>
      </c>
      <c r="T70" s="104"/>
      <c r="U70" s="104"/>
      <c r="V70" s="101"/>
      <c r="W70" s="101"/>
      <c r="X70" s="101" t="b">
        <v>0</v>
      </c>
      <c r="Y70" s="101" t="b">
        <v>0</v>
      </c>
      <c r="Z70" s="101" t="b">
        <v>1</v>
      </c>
      <c r="AA70" s="101" t="s">
        <v>124</v>
      </c>
      <c r="AB70" s="167" t="b">
        <f t="shared" si="2"/>
        <v>1</v>
      </c>
      <c r="AC70" s="167" t="b">
        <f t="shared" si="3"/>
        <v>1</v>
      </c>
      <c r="AD70" s="167" t="b">
        <f t="shared" si="4"/>
        <v>0</v>
      </c>
      <c r="AE70" s="230" t="b">
        <f t="shared" si="5"/>
        <v>0</v>
      </c>
    </row>
    <row r="71" ht="14.25" customHeight="1">
      <c r="A71" s="200" t="s">
        <v>116</v>
      </c>
      <c r="B71" s="116">
        <v>2.0</v>
      </c>
      <c r="C71" s="194" t="s">
        <v>657</v>
      </c>
      <c r="D71" s="201" t="s">
        <v>658</v>
      </c>
      <c r="E71" s="168" t="s">
        <v>151</v>
      </c>
      <c r="F71" s="114" t="s">
        <v>120</v>
      </c>
      <c r="G71" s="229" t="s">
        <v>275</v>
      </c>
      <c r="H71" s="100" t="s">
        <v>269</v>
      </c>
      <c r="I71" s="116" t="s">
        <v>124</v>
      </c>
      <c r="J71" s="116" t="s">
        <v>661</v>
      </c>
      <c r="K71" s="116" t="s">
        <v>124</v>
      </c>
      <c r="L71" s="116"/>
      <c r="M71" s="116"/>
      <c r="N71" s="116"/>
      <c r="O71" s="203"/>
      <c r="P71" s="203"/>
      <c r="Q71" s="203"/>
      <c r="R71" s="210"/>
      <c r="S71" s="96" t="b">
        <f t="shared" si="6"/>
        <v>1</v>
      </c>
      <c r="T71" s="119"/>
      <c r="U71" s="119"/>
      <c r="V71" s="116"/>
      <c r="W71" s="116"/>
      <c r="X71" s="101" t="b">
        <v>0</v>
      </c>
      <c r="Y71" s="101" t="b">
        <v>0</v>
      </c>
      <c r="Z71" s="101" t="b">
        <v>1</v>
      </c>
      <c r="AA71" s="116" t="s">
        <v>124</v>
      </c>
      <c r="AB71" s="177" t="b">
        <f t="shared" si="2"/>
        <v>1</v>
      </c>
      <c r="AC71" s="177" t="b">
        <f t="shared" si="3"/>
        <v>1</v>
      </c>
      <c r="AD71" s="177" t="b">
        <f t="shared" si="4"/>
        <v>0</v>
      </c>
      <c r="AE71" s="233" t="b">
        <f t="shared" si="5"/>
        <v>0</v>
      </c>
    </row>
    <row r="72" ht="14.25" customHeight="1">
      <c r="A72" s="95" t="s">
        <v>116</v>
      </c>
      <c r="B72" s="101">
        <v>2.0</v>
      </c>
      <c r="C72" s="101" t="s">
        <v>662</v>
      </c>
      <c r="D72" s="164" t="s">
        <v>663</v>
      </c>
      <c r="E72" s="101" t="s">
        <v>124</v>
      </c>
      <c r="F72" s="99" t="s">
        <v>120</v>
      </c>
      <c r="G72" s="229" t="s">
        <v>121</v>
      </c>
      <c r="H72" s="100" t="s">
        <v>16</v>
      </c>
      <c r="I72" s="101" t="s">
        <v>124</v>
      </c>
      <c r="J72" s="101" t="s">
        <v>124</v>
      </c>
      <c r="K72" s="101" t="s">
        <v>124</v>
      </c>
      <c r="L72" s="101"/>
      <c r="M72" s="101"/>
      <c r="N72" s="101"/>
      <c r="O72" s="206"/>
      <c r="P72" s="135" t="s">
        <v>165</v>
      </c>
      <c r="Q72" s="206"/>
      <c r="R72" s="96" t="s">
        <v>664</v>
      </c>
      <c r="S72" s="96" t="b">
        <f t="shared" si="6"/>
        <v>1</v>
      </c>
      <c r="T72" s="104"/>
      <c r="U72" s="104"/>
      <c r="V72" s="101"/>
      <c r="W72" s="101"/>
      <c r="X72" s="101" t="b">
        <v>1</v>
      </c>
      <c r="Y72" s="101" t="b">
        <v>1</v>
      </c>
      <c r="Z72" s="101" t="b">
        <v>1</v>
      </c>
      <c r="AA72" s="101" t="s">
        <v>665</v>
      </c>
      <c r="AB72" s="167" t="b">
        <f t="shared" si="2"/>
        <v>0</v>
      </c>
      <c r="AC72" s="167" t="b">
        <f t="shared" si="3"/>
        <v>0</v>
      </c>
      <c r="AD72" s="167" t="b">
        <f t="shared" si="4"/>
        <v>0</v>
      </c>
      <c r="AE72" s="230" t="b">
        <f t="shared" si="5"/>
        <v>0</v>
      </c>
    </row>
    <row r="73" ht="14.25" customHeight="1">
      <c r="A73" s="200" t="s">
        <v>116</v>
      </c>
      <c r="B73" s="116">
        <v>2.0</v>
      </c>
      <c r="C73" s="194" t="s">
        <v>666</v>
      </c>
      <c r="D73" s="201" t="s">
        <v>667</v>
      </c>
      <c r="E73" s="116" t="s">
        <v>124</v>
      </c>
      <c r="F73" s="114" t="s">
        <v>120</v>
      </c>
      <c r="G73" s="229" t="s">
        <v>275</v>
      </c>
      <c r="H73" s="100" t="s">
        <v>269</v>
      </c>
      <c r="I73" s="116" t="s">
        <v>124</v>
      </c>
      <c r="J73" s="116" t="s">
        <v>124</v>
      </c>
      <c r="K73" s="116" t="s">
        <v>124</v>
      </c>
      <c r="L73" s="116"/>
      <c r="M73" s="116"/>
      <c r="N73" s="116"/>
      <c r="O73" s="203"/>
      <c r="P73" s="203"/>
      <c r="Q73" s="203"/>
      <c r="R73" s="210"/>
      <c r="S73" s="96" t="b">
        <f t="shared" si="6"/>
        <v>1</v>
      </c>
      <c r="T73" s="119"/>
      <c r="U73" s="119"/>
      <c r="V73" s="116"/>
      <c r="W73" s="116"/>
      <c r="X73" s="101" t="b">
        <v>0</v>
      </c>
      <c r="Y73" s="101" t="b">
        <v>0</v>
      </c>
      <c r="Z73" s="101" t="b">
        <v>1</v>
      </c>
      <c r="AA73" s="116" t="s">
        <v>124</v>
      </c>
      <c r="AB73" s="177" t="b">
        <f t="shared" si="2"/>
        <v>1</v>
      </c>
      <c r="AC73" s="177" t="b">
        <f t="shared" si="3"/>
        <v>1</v>
      </c>
      <c r="AD73" s="177" t="b">
        <f t="shared" si="4"/>
        <v>0</v>
      </c>
      <c r="AE73" s="233" t="b">
        <f t="shared" si="5"/>
        <v>0</v>
      </c>
    </row>
    <row r="74" ht="14.25" customHeight="1">
      <c r="A74" s="95" t="s">
        <v>116</v>
      </c>
      <c r="B74" s="101">
        <v>2.0</v>
      </c>
      <c r="C74" s="101" t="s">
        <v>668</v>
      </c>
      <c r="D74" s="164" t="s">
        <v>669</v>
      </c>
      <c r="E74" s="101" t="s">
        <v>124</v>
      </c>
      <c r="F74" s="99" t="s">
        <v>120</v>
      </c>
      <c r="G74" s="229" t="s">
        <v>275</v>
      </c>
      <c r="H74" s="100" t="s">
        <v>269</v>
      </c>
      <c r="I74" s="101" t="s">
        <v>124</v>
      </c>
      <c r="J74" s="101" t="s">
        <v>124</v>
      </c>
      <c r="K74" s="101" t="s">
        <v>124</v>
      </c>
      <c r="L74" s="101"/>
      <c r="M74" s="101"/>
      <c r="N74" s="101"/>
      <c r="O74" s="206"/>
      <c r="P74" s="206"/>
      <c r="Q74" s="206"/>
      <c r="R74" s="208"/>
      <c r="S74" s="96" t="b">
        <f t="shared" si="6"/>
        <v>1</v>
      </c>
      <c r="T74" s="104"/>
      <c r="U74" s="104"/>
      <c r="V74" s="101"/>
      <c r="W74" s="101"/>
      <c r="X74" s="101" t="b">
        <v>0</v>
      </c>
      <c r="Y74" s="101" t="b">
        <v>0</v>
      </c>
      <c r="Z74" s="101" t="b">
        <v>1</v>
      </c>
      <c r="AA74" s="101" t="s">
        <v>124</v>
      </c>
      <c r="AB74" s="167" t="b">
        <f t="shared" si="2"/>
        <v>1</v>
      </c>
      <c r="AC74" s="167" t="b">
        <f t="shared" si="3"/>
        <v>1</v>
      </c>
      <c r="AD74" s="167" t="b">
        <f t="shared" si="4"/>
        <v>0</v>
      </c>
      <c r="AE74" s="230" t="b">
        <f t="shared" si="5"/>
        <v>0</v>
      </c>
    </row>
    <row r="75" ht="14.25" customHeight="1">
      <c r="A75" s="200" t="s">
        <v>116</v>
      </c>
      <c r="B75" s="116">
        <v>2.0</v>
      </c>
      <c r="C75" s="194" t="s">
        <v>670</v>
      </c>
      <c r="D75" s="201" t="s">
        <v>671</v>
      </c>
      <c r="E75" s="116" t="s">
        <v>124</v>
      </c>
      <c r="F75" s="114" t="s">
        <v>120</v>
      </c>
      <c r="G75" s="229" t="s">
        <v>275</v>
      </c>
      <c r="H75" s="100" t="s">
        <v>269</v>
      </c>
      <c r="I75" s="116" t="s">
        <v>124</v>
      </c>
      <c r="J75" s="116" t="s">
        <v>124</v>
      </c>
      <c r="K75" s="116" t="s">
        <v>124</v>
      </c>
      <c r="L75" s="116"/>
      <c r="M75" s="116"/>
      <c r="N75" s="116"/>
      <c r="O75" s="203"/>
      <c r="P75" s="203"/>
      <c r="Q75" s="203"/>
      <c r="R75" s="210"/>
      <c r="S75" s="96" t="b">
        <f t="shared" si="6"/>
        <v>1</v>
      </c>
      <c r="T75" s="119"/>
      <c r="U75" s="119"/>
      <c r="V75" s="116"/>
      <c r="W75" s="116"/>
      <c r="X75" s="101" t="b">
        <v>0</v>
      </c>
      <c r="Y75" s="101" t="b">
        <v>0</v>
      </c>
      <c r="Z75" s="101" t="b">
        <v>1</v>
      </c>
      <c r="AA75" s="116" t="s">
        <v>124</v>
      </c>
      <c r="AB75" s="177" t="b">
        <f t="shared" si="2"/>
        <v>1</v>
      </c>
      <c r="AC75" s="177" t="b">
        <f t="shared" si="3"/>
        <v>1</v>
      </c>
      <c r="AD75" s="177" t="b">
        <f t="shared" si="4"/>
        <v>0</v>
      </c>
      <c r="AE75" s="233" t="b">
        <f t="shared" si="5"/>
        <v>0</v>
      </c>
    </row>
    <row r="76" ht="14.25" customHeight="1">
      <c r="A76" s="95" t="s">
        <v>116</v>
      </c>
      <c r="B76" s="101">
        <v>2.0</v>
      </c>
      <c r="C76" s="101" t="s">
        <v>354</v>
      </c>
      <c r="D76" s="164" t="s">
        <v>672</v>
      </c>
      <c r="E76" s="101" t="s">
        <v>124</v>
      </c>
      <c r="F76" s="99" t="s">
        <v>120</v>
      </c>
      <c r="G76" s="229" t="s">
        <v>275</v>
      </c>
      <c r="H76" s="100" t="s">
        <v>269</v>
      </c>
      <c r="I76" s="101" t="s">
        <v>124</v>
      </c>
      <c r="J76" s="101" t="s">
        <v>124</v>
      </c>
      <c r="K76" s="101" t="s">
        <v>124</v>
      </c>
      <c r="L76" s="101"/>
      <c r="M76" s="101"/>
      <c r="N76" s="101"/>
      <c r="O76" s="206"/>
      <c r="P76" s="206"/>
      <c r="Q76" s="206"/>
      <c r="R76" s="208"/>
      <c r="S76" s="96" t="b">
        <f t="shared" si="6"/>
        <v>1</v>
      </c>
      <c r="T76" s="104"/>
      <c r="U76" s="104"/>
      <c r="V76" s="101"/>
      <c r="W76" s="101"/>
      <c r="X76" s="101" t="b">
        <v>0</v>
      </c>
      <c r="Y76" s="101" t="b">
        <v>0</v>
      </c>
      <c r="Z76" s="101" t="b">
        <v>1</v>
      </c>
      <c r="AA76" s="101" t="s">
        <v>124</v>
      </c>
      <c r="AB76" s="167" t="b">
        <f t="shared" si="2"/>
        <v>1</v>
      </c>
      <c r="AC76" s="167" t="b">
        <f t="shared" si="3"/>
        <v>1</v>
      </c>
      <c r="AD76" s="167" t="b">
        <f t="shared" si="4"/>
        <v>0</v>
      </c>
      <c r="AE76" s="230" t="b">
        <f t="shared" si="5"/>
        <v>0</v>
      </c>
    </row>
    <row r="77" ht="14.25" customHeight="1">
      <c r="A77" s="200" t="s">
        <v>116</v>
      </c>
      <c r="B77" s="116">
        <v>3.0</v>
      </c>
      <c r="C77" s="116" t="s">
        <v>673</v>
      </c>
      <c r="D77" s="201" t="s">
        <v>674</v>
      </c>
      <c r="E77" s="116" t="s">
        <v>124</v>
      </c>
      <c r="F77" s="114" t="s">
        <v>120</v>
      </c>
      <c r="G77" s="229" t="s">
        <v>275</v>
      </c>
      <c r="H77" s="100" t="s">
        <v>269</v>
      </c>
      <c r="I77" s="116" t="s">
        <v>675</v>
      </c>
      <c r="J77" s="116" t="s">
        <v>124</v>
      </c>
      <c r="K77" s="116" t="s">
        <v>124</v>
      </c>
      <c r="L77" s="116"/>
      <c r="M77" s="116"/>
      <c r="N77" s="116"/>
      <c r="O77" s="203"/>
      <c r="P77" s="203"/>
      <c r="Q77" s="203"/>
      <c r="R77" s="210"/>
      <c r="S77" s="96" t="b">
        <f t="shared" si="6"/>
        <v>1</v>
      </c>
      <c r="T77" s="119"/>
      <c r="U77" s="119"/>
      <c r="V77" s="116"/>
      <c r="W77" s="116"/>
      <c r="X77" s="101" t="b">
        <v>0</v>
      </c>
      <c r="Y77" s="101" t="b">
        <v>0</v>
      </c>
      <c r="Z77" s="101" t="b">
        <v>1</v>
      </c>
      <c r="AA77" s="116" t="s">
        <v>124</v>
      </c>
      <c r="AB77" s="177" t="b">
        <f t="shared" si="2"/>
        <v>1</v>
      </c>
      <c r="AC77" s="177" t="b">
        <f t="shared" si="3"/>
        <v>1</v>
      </c>
      <c r="AD77" s="177" t="b">
        <f t="shared" si="4"/>
        <v>0</v>
      </c>
      <c r="AE77" s="233" t="b">
        <f t="shared" si="5"/>
        <v>0</v>
      </c>
    </row>
    <row r="78" ht="14.25" customHeight="1">
      <c r="A78" s="95" t="s">
        <v>116</v>
      </c>
      <c r="B78" s="101">
        <v>3.0</v>
      </c>
      <c r="C78" s="101" t="s">
        <v>676</v>
      </c>
      <c r="D78" s="164" t="s">
        <v>677</v>
      </c>
      <c r="E78" s="101" t="s">
        <v>124</v>
      </c>
      <c r="F78" s="99" t="s">
        <v>120</v>
      </c>
      <c r="G78" s="229" t="s">
        <v>275</v>
      </c>
      <c r="H78" s="100" t="s">
        <v>269</v>
      </c>
      <c r="I78" s="101" t="s">
        <v>678</v>
      </c>
      <c r="J78" s="101" t="s">
        <v>124</v>
      </c>
      <c r="K78" s="101" t="s">
        <v>124</v>
      </c>
      <c r="L78" s="101"/>
      <c r="M78" s="101"/>
      <c r="N78" s="101"/>
      <c r="O78" s="206"/>
      <c r="P78" s="206"/>
      <c r="Q78" s="206"/>
      <c r="R78" s="208"/>
      <c r="S78" s="96" t="b">
        <f t="shared" si="6"/>
        <v>1</v>
      </c>
      <c r="T78" s="104"/>
      <c r="U78" s="104"/>
      <c r="V78" s="101"/>
      <c r="W78" s="101"/>
      <c r="X78" s="101" t="b">
        <v>0</v>
      </c>
      <c r="Y78" s="101" t="b">
        <v>0</v>
      </c>
      <c r="Z78" s="101" t="b">
        <v>1</v>
      </c>
      <c r="AA78" s="101" t="s">
        <v>124</v>
      </c>
      <c r="AB78" s="167" t="b">
        <f t="shared" si="2"/>
        <v>1</v>
      </c>
      <c r="AC78" s="167" t="b">
        <f t="shared" si="3"/>
        <v>1</v>
      </c>
      <c r="AD78" s="167" t="b">
        <f t="shared" si="4"/>
        <v>0</v>
      </c>
      <c r="AE78" s="230" t="b">
        <f t="shared" si="5"/>
        <v>0</v>
      </c>
    </row>
    <row r="79" ht="14.25" customHeight="1">
      <c r="A79" s="200" t="s">
        <v>116</v>
      </c>
      <c r="B79" s="116">
        <v>3.0</v>
      </c>
      <c r="C79" s="116" t="s">
        <v>679</v>
      </c>
      <c r="D79" s="201" t="s">
        <v>680</v>
      </c>
      <c r="E79" s="116" t="s">
        <v>124</v>
      </c>
      <c r="F79" s="114" t="s">
        <v>120</v>
      </c>
      <c r="G79" s="229" t="s">
        <v>275</v>
      </c>
      <c r="H79" s="100" t="s">
        <v>269</v>
      </c>
      <c r="I79" s="116" t="s">
        <v>681</v>
      </c>
      <c r="J79" s="116" t="s">
        <v>124</v>
      </c>
      <c r="K79" s="116" t="s">
        <v>124</v>
      </c>
      <c r="L79" s="116"/>
      <c r="M79" s="116"/>
      <c r="N79" s="116"/>
      <c r="O79" s="203"/>
      <c r="P79" s="203"/>
      <c r="Q79" s="203"/>
      <c r="R79" s="210"/>
      <c r="S79" s="96" t="b">
        <f t="shared" si="6"/>
        <v>1</v>
      </c>
      <c r="T79" s="119"/>
      <c r="U79" s="119"/>
      <c r="V79" s="116"/>
      <c r="W79" s="116"/>
      <c r="X79" s="101" t="b">
        <v>0</v>
      </c>
      <c r="Y79" s="101" t="b">
        <v>0</v>
      </c>
      <c r="Z79" s="101" t="b">
        <v>1</v>
      </c>
      <c r="AA79" s="116" t="s">
        <v>124</v>
      </c>
      <c r="AB79" s="177" t="b">
        <f t="shared" si="2"/>
        <v>1</v>
      </c>
      <c r="AC79" s="177" t="b">
        <f t="shared" si="3"/>
        <v>1</v>
      </c>
      <c r="AD79" s="177" t="b">
        <f t="shared" si="4"/>
        <v>0</v>
      </c>
      <c r="AE79" s="233" t="b">
        <f t="shared" si="5"/>
        <v>0</v>
      </c>
    </row>
    <row r="80" ht="14.25" customHeight="1">
      <c r="A80" s="95" t="s">
        <v>116</v>
      </c>
      <c r="B80" s="101">
        <v>3.0</v>
      </c>
      <c r="C80" s="101" t="s">
        <v>682</v>
      </c>
      <c r="D80" s="164" t="s">
        <v>683</v>
      </c>
      <c r="E80" s="101" t="s">
        <v>124</v>
      </c>
      <c r="F80" s="99" t="s">
        <v>120</v>
      </c>
      <c r="G80" s="229" t="s">
        <v>275</v>
      </c>
      <c r="H80" s="100" t="s">
        <v>269</v>
      </c>
      <c r="I80" s="101" t="s">
        <v>124</v>
      </c>
      <c r="J80" s="101" t="s">
        <v>124</v>
      </c>
      <c r="K80" s="101" t="s">
        <v>124</v>
      </c>
      <c r="L80" s="101"/>
      <c r="M80" s="101"/>
      <c r="N80" s="101"/>
      <c r="O80" s="206"/>
      <c r="P80" s="206"/>
      <c r="Q80" s="206"/>
      <c r="R80" s="208"/>
      <c r="S80" s="96" t="b">
        <f t="shared" si="6"/>
        <v>1</v>
      </c>
      <c r="T80" s="104"/>
      <c r="U80" s="104"/>
      <c r="V80" s="101"/>
      <c r="W80" s="101"/>
      <c r="X80" s="101" t="b">
        <v>0</v>
      </c>
      <c r="Y80" s="101" t="b">
        <v>0</v>
      </c>
      <c r="Z80" s="101" t="b">
        <v>1</v>
      </c>
      <c r="AA80" s="101" t="s">
        <v>124</v>
      </c>
      <c r="AB80" s="167" t="b">
        <f t="shared" si="2"/>
        <v>1</v>
      </c>
      <c r="AC80" s="167" t="b">
        <f t="shared" si="3"/>
        <v>1</v>
      </c>
      <c r="AD80" s="167" t="b">
        <f t="shared" si="4"/>
        <v>0</v>
      </c>
      <c r="AE80" s="230" t="b">
        <f t="shared" si="5"/>
        <v>0</v>
      </c>
    </row>
    <row r="81" ht="14.25" customHeight="1">
      <c r="A81" s="200" t="s">
        <v>116</v>
      </c>
      <c r="B81" s="116">
        <v>3.0</v>
      </c>
      <c r="C81" s="116" t="s">
        <v>684</v>
      </c>
      <c r="D81" s="201" t="s">
        <v>685</v>
      </c>
      <c r="E81" s="116" t="s">
        <v>124</v>
      </c>
      <c r="F81" s="114" t="s">
        <v>120</v>
      </c>
      <c r="G81" s="229" t="s">
        <v>275</v>
      </c>
      <c r="H81" s="100" t="s">
        <v>269</v>
      </c>
      <c r="I81" s="116" t="s">
        <v>686</v>
      </c>
      <c r="J81" s="116" t="s">
        <v>124</v>
      </c>
      <c r="K81" s="116" t="s">
        <v>124</v>
      </c>
      <c r="L81" s="116"/>
      <c r="M81" s="116"/>
      <c r="N81" s="116"/>
      <c r="O81" s="203"/>
      <c r="P81" s="203"/>
      <c r="Q81" s="203"/>
      <c r="R81" s="210"/>
      <c r="S81" s="96" t="b">
        <f t="shared" si="6"/>
        <v>1</v>
      </c>
      <c r="T81" s="119"/>
      <c r="U81" s="119"/>
      <c r="V81" s="116"/>
      <c r="W81" s="116"/>
      <c r="X81" s="101" t="b">
        <v>0</v>
      </c>
      <c r="Y81" s="101" t="b">
        <v>0</v>
      </c>
      <c r="Z81" s="101" t="b">
        <v>1</v>
      </c>
      <c r="AA81" s="116" t="s">
        <v>124</v>
      </c>
      <c r="AB81" s="177" t="b">
        <f t="shared" si="2"/>
        <v>1</v>
      </c>
      <c r="AC81" s="177" t="b">
        <f t="shared" si="3"/>
        <v>1</v>
      </c>
      <c r="AD81" s="177" t="b">
        <f t="shared" si="4"/>
        <v>0</v>
      </c>
      <c r="AE81" s="233" t="b">
        <f t="shared" si="5"/>
        <v>0</v>
      </c>
    </row>
    <row r="82" ht="14.25" customHeight="1">
      <c r="A82" s="95" t="s">
        <v>116</v>
      </c>
      <c r="B82" s="101">
        <v>3.0</v>
      </c>
      <c r="C82" s="101" t="s">
        <v>687</v>
      </c>
      <c r="D82" s="164" t="s">
        <v>688</v>
      </c>
      <c r="E82" s="168" t="s">
        <v>119</v>
      </c>
      <c r="F82" s="99" t="s">
        <v>120</v>
      </c>
      <c r="G82" s="229" t="s">
        <v>121</v>
      </c>
      <c r="H82" s="100" t="s">
        <v>16</v>
      </c>
      <c r="I82" s="101" t="s">
        <v>124</v>
      </c>
      <c r="J82" s="101" t="s">
        <v>198</v>
      </c>
      <c r="K82" s="101" t="s">
        <v>124</v>
      </c>
      <c r="L82" s="101"/>
      <c r="M82" s="101"/>
      <c r="N82" s="101"/>
      <c r="O82" s="206"/>
      <c r="P82" s="140" t="s">
        <v>201</v>
      </c>
      <c r="Q82" s="206"/>
      <c r="R82" s="96" t="s">
        <v>689</v>
      </c>
      <c r="S82" s="96" t="b">
        <f t="shared" si="6"/>
        <v>1</v>
      </c>
      <c r="T82" s="104"/>
      <c r="U82" s="104"/>
      <c r="V82" s="101"/>
      <c r="W82" s="101"/>
      <c r="X82" s="101" t="b">
        <v>1</v>
      </c>
      <c r="Y82" s="101" t="b">
        <v>1</v>
      </c>
      <c r="Z82" s="101" t="b">
        <v>1</v>
      </c>
      <c r="AA82" s="101" t="s">
        <v>690</v>
      </c>
      <c r="AB82" s="167" t="b">
        <f t="shared" si="2"/>
        <v>0</v>
      </c>
      <c r="AC82" s="167" t="b">
        <f t="shared" si="3"/>
        <v>0</v>
      </c>
      <c r="AD82" s="167" t="b">
        <f t="shared" si="4"/>
        <v>0</v>
      </c>
      <c r="AE82" s="230" t="b">
        <f t="shared" si="5"/>
        <v>0</v>
      </c>
    </row>
    <row r="83" ht="14.25" customHeight="1">
      <c r="A83" s="200" t="s">
        <v>116</v>
      </c>
      <c r="B83" s="116">
        <v>3.0</v>
      </c>
      <c r="C83" s="116" t="s">
        <v>687</v>
      </c>
      <c r="D83" s="201" t="s">
        <v>688</v>
      </c>
      <c r="E83" s="139" t="s">
        <v>133</v>
      </c>
      <c r="F83" s="114" t="s">
        <v>120</v>
      </c>
      <c r="G83" s="229" t="s">
        <v>121</v>
      </c>
      <c r="H83" s="100" t="s">
        <v>16</v>
      </c>
      <c r="I83" s="116" t="s">
        <v>124</v>
      </c>
      <c r="J83" s="116" t="s">
        <v>205</v>
      </c>
      <c r="K83" s="116" t="s">
        <v>124</v>
      </c>
      <c r="L83" s="116"/>
      <c r="M83" s="116"/>
      <c r="N83" s="116"/>
      <c r="O83" s="203"/>
      <c r="P83" s="140" t="s">
        <v>206</v>
      </c>
      <c r="Q83" s="203"/>
      <c r="R83" s="110" t="s">
        <v>691</v>
      </c>
      <c r="S83" s="96" t="b">
        <f t="shared" si="6"/>
        <v>1</v>
      </c>
      <c r="T83" s="119"/>
      <c r="U83" s="119"/>
      <c r="V83" s="116"/>
      <c r="W83" s="116"/>
      <c r="X83" s="101" t="b">
        <v>1</v>
      </c>
      <c r="Y83" s="101" t="b">
        <v>1</v>
      </c>
      <c r="Z83" s="101" t="b">
        <v>1</v>
      </c>
      <c r="AA83" s="116" t="s">
        <v>692</v>
      </c>
      <c r="AB83" s="177" t="b">
        <f t="shared" si="2"/>
        <v>0</v>
      </c>
      <c r="AC83" s="177" t="b">
        <f t="shared" si="3"/>
        <v>0</v>
      </c>
      <c r="AD83" s="177" t="b">
        <f t="shared" si="4"/>
        <v>0</v>
      </c>
      <c r="AE83" s="233" t="b">
        <f t="shared" si="5"/>
        <v>0</v>
      </c>
    </row>
    <row r="84" ht="14.25" customHeight="1">
      <c r="A84" s="95" t="s">
        <v>116</v>
      </c>
      <c r="B84" s="101">
        <v>3.0</v>
      </c>
      <c r="C84" s="101" t="s">
        <v>693</v>
      </c>
      <c r="D84" s="164" t="s">
        <v>694</v>
      </c>
      <c r="E84" s="101" t="s">
        <v>124</v>
      </c>
      <c r="F84" s="99" t="s">
        <v>120</v>
      </c>
      <c r="G84" s="229" t="s">
        <v>275</v>
      </c>
      <c r="H84" s="100" t="s">
        <v>269</v>
      </c>
      <c r="I84" s="101" t="s">
        <v>124</v>
      </c>
      <c r="J84" s="101" t="s">
        <v>124</v>
      </c>
      <c r="K84" s="101" t="s">
        <v>124</v>
      </c>
      <c r="L84" s="101"/>
      <c r="M84" s="101"/>
      <c r="N84" s="101"/>
      <c r="O84" s="206"/>
      <c r="P84" s="206"/>
      <c r="Q84" s="206"/>
      <c r="R84" s="208"/>
      <c r="S84" s="96" t="b">
        <f t="shared" si="6"/>
        <v>1</v>
      </c>
      <c r="T84" s="104"/>
      <c r="U84" s="104"/>
      <c r="V84" s="101"/>
      <c r="W84" s="101"/>
      <c r="X84" s="101" t="b">
        <v>0</v>
      </c>
      <c r="Y84" s="101" t="b">
        <v>0</v>
      </c>
      <c r="Z84" s="101" t="b">
        <v>1</v>
      </c>
      <c r="AA84" s="101" t="s">
        <v>124</v>
      </c>
      <c r="AB84" s="167" t="b">
        <f t="shared" si="2"/>
        <v>1</v>
      </c>
      <c r="AC84" s="167" t="b">
        <f t="shared" si="3"/>
        <v>1</v>
      </c>
      <c r="AD84" s="167" t="b">
        <f t="shared" si="4"/>
        <v>0</v>
      </c>
      <c r="AE84" s="230" t="b">
        <f t="shared" si="5"/>
        <v>0</v>
      </c>
    </row>
    <row r="85" ht="14.25" customHeight="1">
      <c r="A85" s="200" t="s">
        <v>116</v>
      </c>
      <c r="B85" s="116">
        <v>3.0</v>
      </c>
      <c r="C85" s="116" t="s">
        <v>695</v>
      </c>
      <c r="D85" s="201" t="s">
        <v>696</v>
      </c>
      <c r="E85" s="116" t="s">
        <v>124</v>
      </c>
      <c r="F85" s="114" t="s">
        <v>120</v>
      </c>
      <c r="G85" s="229" t="s">
        <v>275</v>
      </c>
      <c r="H85" s="100" t="s">
        <v>269</v>
      </c>
      <c r="I85" s="116" t="s">
        <v>124</v>
      </c>
      <c r="J85" s="116" t="s">
        <v>124</v>
      </c>
      <c r="K85" s="116" t="s">
        <v>124</v>
      </c>
      <c r="L85" s="116"/>
      <c r="M85" s="116"/>
      <c r="N85" s="116"/>
      <c r="O85" s="203"/>
      <c r="P85" s="203"/>
      <c r="Q85" s="203"/>
      <c r="R85" s="210"/>
      <c r="S85" s="96" t="b">
        <f t="shared" si="6"/>
        <v>1</v>
      </c>
      <c r="T85" s="119"/>
      <c r="U85" s="119"/>
      <c r="V85" s="116"/>
      <c r="W85" s="116"/>
      <c r="X85" s="101" t="b">
        <v>0</v>
      </c>
      <c r="Y85" s="101" t="b">
        <v>0</v>
      </c>
      <c r="Z85" s="101" t="b">
        <v>1</v>
      </c>
      <c r="AA85" s="116" t="s">
        <v>124</v>
      </c>
      <c r="AB85" s="177" t="b">
        <f t="shared" si="2"/>
        <v>1</v>
      </c>
      <c r="AC85" s="177" t="b">
        <f t="shared" si="3"/>
        <v>1</v>
      </c>
      <c r="AD85" s="177" t="b">
        <f t="shared" si="4"/>
        <v>0</v>
      </c>
      <c r="AE85" s="233" t="b">
        <f t="shared" si="5"/>
        <v>0</v>
      </c>
    </row>
    <row r="86" ht="14.25" customHeight="1">
      <c r="A86" s="95" t="s">
        <v>116</v>
      </c>
      <c r="B86" s="101">
        <v>3.0</v>
      </c>
      <c r="C86" s="101" t="s">
        <v>697</v>
      </c>
      <c r="D86" s="164" t="s">
        <v>698</v>
      </c>
      <c r="E86" s="168" t="s">
        <v>119</v>
      </c>
      <c r="F86" s="99" t="s">
        <v>120</v>
      </c>
      <c r="G86" s="229" t="s">
        <v>275</v>
      </c>
      <c r="H86" s="100" t="s">
        <v>269</v>
      </c>
      <c r="I86" s="101" t="s">
        <v>124</v>
      </c>
      <c r="J86" s="101" t="s">
        <v>699</v>
      </c>
      <c r="K86" s="101" t="s">
        <v>124</v>
      </c>
      <c r="L86" s="101"/>
      <c r="M86" s="101"/>
      <c r="N86" s="101"/>
      <c r="O86" s="206"/>
      <c r="P86" s="206"/>
      <c r="Q86" s="206"/>
      <c r="R86" s="208"/>
      <c r="S86" s="96" t="b">
        <f t="shared" si="6"/>
        <v>1</v>
      </c>
      <c r="T86" s="104"/>
      <c r="U86" s="104"/>
      <c r="V86" s="101"/>
      <c r="W86" s="101"/>
      <c r="X86" s="101" t="b">
        <v>0</v>
      </c>
      <c r="Y86" s="101" t="b">
        <v>0</v>
      </c>
      <c r="Z86" s="101" t="b">
        <v>1</v>
      </c>
      <c r="AA86" s="101" t="s">
        <v>124</v>
      </c>
      <c r="AB86" s="167" t="b">
        <f t="shared" si="2"/>
        <v>1</v>
      </c>
      <c r="AC86" s="167" t="b">
        <f t="shared" si="3"/>
        <v>1</v>
      </c>
      <c r="AD86" s="167" t="b">
        <f t="shared" si="4"/>
        <v>0</v>
      </c>
      <c r="AE86" s="230" t="b">
        <f t="shared" si="5"/>
        <v>0</v>
      </c>
    </row>
    <row r="87" ht="14.25" customHeight="1">
      <c r="A87" s="200" t="s">
        <v>116</v>
      </c>
      <c r="B87" s="116">
        <v>3.0</v>
      </c>
      <c r="C87" s="116" t="s">
        <v>697</v>
      </c>
      <c r="D87" s="116" t="s">
        <v>698</v>
      </c>
      <c r="E87" s="139" t="s">
        <v>133</v>
      </c>
      <c r="F87" s="114" t="s">
        <v>120</v>
      </c>
      <c r="G87" s="234" t="s">
        <v>275</v>
      </c>
      <c r="H87" s="235" t="s">
        <v>269</v>
      </c>
      <c r="I87" s="116" t="s">
        <v>124</v>
      </c>
      <c r="J87" s="116" t="s">
        <v>700</v>
      </c>
      <c r="K87" s="116" t="s">
        <v>124</v>
      </c>
      <c r="L87" s="116"/>
      <c r="M87" s="116"/>
      <c r="N87" s="116"/>
      <c r="O87" s="203"/>
      <c r="P87" s="203"/>
      <c r="Q87" s="203"/>
      <c r="R87" s="210"/>
      <c r="S87" s="96" t="b">
        <f t="shared" si="6"/>
        <v>1</v>
      </c>
      <c r="T87" s="119"/>
      <c r="U87" s="119"/>
      <c r="V87" s="116"/>
      <c r="W87" s="116"/>
      <c r="X87" s="101" t="b">
        <v>0</v>
      </c>
      <c r="Y87" s="101" t="b">
        <v>0</v>
      </c>
      <c r="Z87" s="101" t="b">
        <v>1</v>
      </c>
      <c r="AA87" s="116" t="s">
        <v>124</v>
      </c>
      <c r="AB87" s="177" t="b">
        <f t="shared" si="2"/>
        <v>1</v>
      </c>
      <c r="AC87" s="177" t="b">
        <f t="shared" si="3"/>
        <v>1</v>
      </c>
      <c r="AD87" s="177" t="b">
        <f t="shared" si="4"/>
        <v>0</v>
      </c>
      <c r="AE87" s="233" t="b">
        <f t="shared" si="5"/>
        <v>0</v>
      </c>
    </row>
    <row r="88" ht="14.25" customHeight="1">
      <c r="A88" s="95" t="s">
        <v>116</v>
      </c>
      <c r="B88" s="101">
        <v>3.0</v>
      </c>
      <c r="C88" s="101" t="s">
        <v>697</v>
      </c>
      <c r="D88" s="101" t="s">
        <v>698</v>
      </c>
      <c r="E88" s="168" t="s">
        <v>151</v>
      </c>
      <c r="F88" s="99" t="s">
        <v>120</v>
      </c>
      <c r="G88" s="234" t="s">
        <v>275</v>
      </c>
      <c r="H88" s="235" t="s">
        <v>269</v>
      </c>
      <c r="I88" s="101" t="s">
        <v>124</v>
      </c>
      <c r="J88" s="101" t="s">
        <v>701</v>
      </c>
      <c r="K88" s="101" t="s">
        <v>124</v>
      </c>
      <c r="L88" s="101"/>
      <c r="M88" s="101"/>
      <c r="N88" s="101"/>
      <c r="O88" s="206"/>
      <c r="P88" s="206"/>
      <c r="Q88" s="206"/>
      <c r="R88" s="208"/>
      <c r="S88" s="96" t="b">
        <f t="shared" si="6"/>
        <v>1</v>
      </c>
      <c r="T88" s="104"/>
      <c r="U88" s="104"/>
      <c r="V88" s="101"/>
      <c r="W88" s="101"/>
      <c r="X88" s="101" t="b">
        <v>0</v>
      </c>
      <c r="Y88" s="101" t="b">
        <v>0</v>
      </c>
      <c r="Z88" s="101" t="b">
        <v>1</v>
      </c>
      <c r="AA88" s="101" t="s">
        <v>124</v>
      </c>
      <c r="AB88" s="167" t="b">
        <f t="shared" si="2"/>
        <v>1</v>
      </c>
      <c r="AC88" s="167" t="b">
        <f t="shared" si="3"/>
        <v>1</v>
      </c>
      <c r="AD88" s="167" t="b">
        <f t="shared" si="4"/>
        <v>0</v>
      </c>
      <c r="AE88" s="230" t="b">
        <f t="shared" si="5"/>
        <v>0</v>
      </c>
    </row>
    <row r="89" ht="14.25" customHeight="1">
      <c r="A89" s="200" t="s">
        <v>116</v>
      </c>
      <c r="B89" s="116">
        <v>3.0</v>
      </c>
      <c r="C89" s="116" t="s">
        <v>697</v>
      </c>
      <c r="D89" s="116" t="s">
        <v>698</v>
      </c>
      <c r="E89" s="168" t="s">
        <v>156</v>
      </c>
      <c r="F89" s="114" t="s">
        <v>120</v>
      </c>
      <c r="G89" s="234" t="s">
        <v>275</v>
      </c>
      <c r="H89" s="235" t="s">
        <v>269</v>
      </c>
      <c r="I89" s="116" t="s">
        <v>124</v>
      </c>
      <c r="J89" s="116" t="s">
        <v>702</v>
      </c>
      <c r="K89" s="116" t="s">
        <v>124</v>
      </c>
      <c r="L89" s="116"/>
      <c r="M89" s="116"/>
      <c r="N89" s="116"/>
      <c r="O89" s="203"/>
      <c r="P89" s="203"/>
      <c r="Q89" s="203"/>
      <c r="R89" s="210"/>
      <c r="S89" s="96" t="b">
        <f t="shared" si="6"/>
        <v>1</v>
      </c>
      <c r="T89" s="119"/>
      <c r="U89" s="119"/>
      <c r="V89" s="116"/>
      <c r="W89" s="116"/>
      <c r="X89" s="101" t="b">
        <v>0</v>
      </c>
      <c r="Y89" s="101" t="b">
        <v>0</v>
      </c>
      <c r="Z89" s="101" t="b">
        <v>1</v>
      </c>
      <c r="AA89" s="116" t="s">
        <v>124</v>
      </c>
      <c r="AB89" s="177" t="b">
        <f t="shared" si="2"/>
        <v>1</v>
      </c>
      <c r="AC89" s="177" t="b">
        <f t="shared" si="3"/>
        <v>1</v>
      </c>
      <c r="AD89" s="177" t="b">
        <f t="shared" si="4"/>
        <v>0</v>
      </c>
      <c r="AE89" s="233" t="b">
        <f t="shared" si="5"/>
        <v>0</v>
      </c>
    </row>
    <row r="90" ht="14.25" customHeight="1">
      <c r="A90" s="95" t="s">
        <v>116</v>
      </c>
      <c r="B90" s="101">
        <v>3.0</v>
      </c>
      <c r="C90" s="101" t="s">
        <v>697</v>
      </c>
      <c r="D90" s="101" t="s">
        <v>698</v>
      </c>
      <c r="E90" s="101" t="s">
        <v>213</v>
      </c>
      <c r="F90" s="99" t="s">
        <v>120</v>
      </c>
      <c r="G90" s="234" t="s">
        <v>275</v>
      </c>
      <c r="H90" s="235" t="s">
        <v>269</v>
      </c>
      <c r="I90" s="101" t="s">
        <v>124</v>
      </c>
      <c r="J90" s="101" t="s">
        <v>703</v>
      </c>
      <c r="K90" s="101" t="s">
        <v>124</v>
      </c>
      <c r="L90" s="101"/>
      <c r="M90" s="101"/>
      <c r="N90" s="101"/>
      <c r="O90" s="206"/>
      <c r="P90" s="206"/>
      <c r="Q90" s="206"/>
      <c r="R90" s="208"/>
      <c r="S90" s="96" t="b">
        <f t="shared" si="6"/>
        <v>1</v>
      </c>
      <c r="T90" s="104"/>
      <c r="U90" s="104"/>
      <c r="V90" s="101"/>
      <c r="W90" s="101"/>
      <c r="X90" s="101" t="b">
        <v>0</v>
      </c>
      <c r="Y90" s="101" t="b">
        <v>0</v>
      </c>
      <c r="Z90" s="101" t="b">
        <v>1</v>
      </c>
      <c r="AA90" s="101" t="s">
        <v>124</v>
      </c>
      <c r="AB90" s="167" t="b">
        <f t="shared" si="2"/>
        <v>1</v>
      </c>
      <c r="AC90" s="167" t="b">
        <f t="shared" si="3"/>
        <v>1</v>
      </c>
      <c r="AD90" s="167" t="b">
        <f t="shared" si="4"/>
        <v>0</v>
      </c>
      <c r="AE90" s="230" t="b">
        <f t="shared" si="5"/>
        <v>0</v>
      </c>
    </row>
    <row r="91" ht="14.25" customHeight="1">
      <c r="A91" s="200" t="s">
        <v>116</v>
      </c>
      <c r="B91" s="116">
        <v>3.0</v>
      </c>
      <c r="C91" s="116" t="s">
        <v>697</v>
      </c>
      <c r="D91" s="116" t="s">
        <v>698</v>
      </c>
      <c r="E91" s="168" t="s">
        <v>217</v>
      </c>
      <c r="F91" s="114" t="s">
        <v>120</v>
      </c>
      <c r="G91" s="234" t="s">
        <v>275</v>
      </c>
      <c r="H91" s="235" t="s">
        <v>269</v>
      </c>
      <c r="I91" s="116" t="s">
        <v>124</v>
      </c>
      <c r="J91" s="116" t="s">
        <v>704</v>
      </c>
      <c r="K91" s="116" t="s">
        <v>124</v>
      </c>
      <c r="L91" s="116"/>
      <c r="M91" s="116"/>
      <c r="N91" s="116"/>
      <c r="O91" s="203"/>
      <c r="P91" s="203"/>
      <c r="Q91" s="203"/>
      <c r="R91" s="210"/>
      <c r="S91" s="96" t="b">
        <f t="shared" si="6"/>
        <v>1</v>
      </c>
      <c r="T91" s="119"/>
      <c r="U91" s="119"/>
      <c r="V91" s="116"/>
      <c r="W91" s="116"/>
      <c r="X91" s="101" t="b">
        <v>0</v>
      </c>
      <c r="Y91" s="101" t="b">
        <v>0</v>
      </c>
      <c r="Z91" s="101" t="b">
        <v>1</v>
      </c>
      <c r="AA91" s="116" t="s">
        <v>124</v>
      </c>
      <c r="AB91" s="177" t="b">
        <f t="shared" si="2"/>
        <v>1</v>
      </c>
      <c r="AC91" s="177" t="b">
        <f t="shared" si="3"/>
        <v>1</v>
      </c>
      <c r="AD91" s="177" t="b">
        <f t="shared" si="4"/>
        <v>0</v>
      </c>
      <c r="AE91" s="233" t="b">
        <f t="shared" si="5"/>
        <v>0</v>
      </c>
    </row>
    <row r="92" ht="14.25" customHeight="1">
      <c r="A92" s="95" t="s">
        <v>116</v>
      </c>
      <c r="B92" s="101">
        <v>3.0</v>
      </c>
      <c r="C92" s="101" t="s">
        <v>705</v>
      </c>
      <c r="D92" s="164" t="s">
        <v>706</v>
      </c>
      <c r="E92" s="101" t="s">
        <v>124</v>
      </c>
      <c r="F92" s="99" t="s">
        <v>120</v>
      </c>
      <c r="G92" s="234" t="s">
        <v>275</v>
      </c>
      <c r="H92" s="235" t="s">
        <v>269</v>
      </c>
      <c r="I92" s="101" t="s">
        <v>686</v>
      </c>
      <c r="J92" s="101" t="s">
        <v>124</v>
      </c>
      <c r="K92" s="101" t="s">
        <v>124</v>
      </c>
      <c r="L92" s="101"/>
      <c r="M92" s="101"/>
      <c r="N92" s="101"/>
      <c r="O92" s="206"/>
      <c r="P92" s="206"/>
      <c r="Q92" s="206"/>
      <c r="R92" s="208"/>
      <c r="S92" s="96" t="b">
        <f t="shared" si="6"/>
        <v>1</v>
      </c>
      <c r="T92" s="104"/>
      <c r="U92" s="104"/>
      <c r="V92" s="101"/>
      <c r="W92" s="101"/>
      <c r="X92" s="101" t="b">
        <v>0</v>
      </c>
      <c r="Y92" s="101" t="b">
        <v>0</v>
      </c>
      <c r="Z92" s="101" t="b">
        <v>1</v>
      </c>
      <c r="AA92" s="101" t="s">
        <v>124</v>
      </c>
      <c r="AB92" s="167" t="b">
        <f t="shared" si="2"/>
        <v>1</v>
      </c>
      <c r="AC92" s="167" t="b">
        <f t="shared" si="3"/>
        <v>1</v>
      </c>
      <c r="AD92" s="167" t="b">
        <f t="shared" si="4"/>
        <v>0</v>
      </c>
      <c r="AE92" s="230" t="b">
        <f t="shared" si="5"/>
        <v>0</v>
      </c>
    </row>
    <row r="93" ht="14.25" customHeight="1">
      <c r="A93" s="200" t="s">
        <v>116</v>
      </c>
      <c r="B93" s="116">
        <v>3.0</v>
      </c>
      <c r="C93" s="116" t="s">
        <v>195</v>
      </c>
      <c r="D93" s="201" t="s">
        <v>707</v>
      </c>
      <c r="E93" s="168" t="s">
        <v>119</v>
      </c>
      <c r="F93" s="114" t="s">
        <v>120</v>
      </c>
      <c r="G93" s="236" t="s">
        <v>121</v>
      </c>
      <c r="H93" s="115" t="s">
        <v>134</v>
      </c>
      <c r="I93" s="116" t="s">
        <v>124</v>
      </c>
      <c r="J93" s="116" t="s">
        <v>190</v>
      </c>
      <c r="K93" s="116" t="s">
        <v>124</v>
      </c>
      <c r="L93" s="116"/>
      <c r="M93" s="116"/>
      <c r="N93" s="116"/>
      <c r="O93" s="203"/>
      <c r="P93" s="203"/>
      <c r="Q93" s="203"/>
      <c r="R93" s="210"/>
      <c r="S93" s="96" t="b">
        <f t="shared" si="6"/>
        <v>0</v>
      </c>
      <c r="T93" s="119"/>
      <c r="U93" s="119"/>
      <c r="V93" s="116"/>
      <c r="W93" s="116"/>
      <c r="X93" s="110" t="b">
        <v>1</v>
      </c>
      <c r="Y93" s="110" t="b">
        <v>0</v>
      </c>
      <c r="Z93" s="129" t="b">
        <v>1</v>
      </c>
      <c r="AA93" s="116" t="s">
        <v>188</v>
      </c>
      <c r="AB93" s="177" t="b">
        <f t="shared" si="2"/>
        <v>0</v>
      </c>
      <c r="AC93" s="177" t="b">
        <f t="shared" si="3"/>
        <v>0</v>
      </c>
      <c r="AD93" s="177" t="b">
        <f t="shared" si="4"/>
        <v>0</v>
      </c>
      <c r="AE93" s="233" t="b">
        <f t="shared" si="5"/>
        <v>0</v>
      </c>
    </row>
    <row r="94" ht="14.25" customHeight="1">
      <c r="A94" s="95" t="s">
        <v>116</v>
      </c>
      <c r="B94" s="101">
        <v>3.0</v>
      </c>
      <c r="C94" s="101" t="s">
        <v>195</v>
      </c>
      <c r="D94" s="164" t="s">
        <v>707</v>
      </c>
      <c r="E94" s="139" t="s">
        <v>133</v>
      </c>
      <c r="F94" s="99" t="s">
        <v>120</v>
      </c>
      <c r="G94" s="236" t="s">
        <v>121</v>
      </c>
      <c r="H94" s="100" t="s">
        <v>16</v>
      </c>
      <c r="I94" s="101" t="s">
        <v>124</v>
      </c>
      <c r="J94" s="101" t="s">
        <v>196</v>
      </c>
      <c r="K94" s="101" t="s">
        <v>124</v>
      </c>
      <c r="L94" s="101"/>
      <c r="M94" s="101"/>
      <c r="N94" s="101"/>
      <c r="O94" s="206"/>
      <c r="P94" s="135" t="s">
        <v>197</v>
      </c>
      <c r="Q94" s="206"/>
      <c r="R94" s="208"/>
      <c r="S94" s="96" t="b">
        <f t="shared" si="6"/>
        <v>1</v>
      </c>
      <c r="T94" s="104"/>
      <c r="U94" s="104"/>
      <c r="V94" s="101"/>
      <c r="W94" s="101"/>
      <c r="X94" s="96" t="b">
        <v>1</v>
      </c>
      <c r="Y94" s="96" t="b">
        <v>0</v>
      </c>
      <c r="Z94" s="124" t="b">
        <v>1</v>
      </c>
      <c r="AA94" s="101" t="s">
        <v>188</v>
      </c>
      <c r="AB94" s="167" t="b">
        <f t="shared" si="2"/>
        <v>0</v>
      </c>
      <c r="AC94" s="167" t="b">
        <f t="shared" si="3"/>
        <v>0</v>
      </c>
      <c r="AD94" s="167" t="b">
        <f t="shared" si="4"/>
        <v>0</v>
      </c>
      <c r="AE94" s="230" t="b">
        <f t="shared" si="5"/>
        <v>0</v>
      </c>
    </row>
    <row r="95" ht="14.25" customHeight="1">
      <c r="A95" s="200" t="s">
        <v>116</v>
      </c>
      <c r="B95" s="116">
        <v>3.0</v>
      </c>
      <c r="C95" s="116" t="s">
        <v>708</v>
      </c>
      <c r="D95" s="201" t="s">
        <v>709</v>
      </c>
      <c r="E95" s="168" t="s">
        <v>119</v>
      </c>
      <c r="F95" s="114" t="s">
        <v>120</v>
      </c>
      <c r="G95" s="234" t="s">
        <v>275</v>
      </c>
      <c r="H95" s="235" t="s">
        <v>269</v>
      </c>
      <c r="I95" s="116" t="s">
        <v>124</v>
      </c>
      <c r="J95" s="116" t="s">
        <v>710</v>
      </c>
      <c r="K95" s="116" t="s">
        <v>124</v>
      </c>
      <c r="L95" s="116"/>
      <c r="M95" s="116"/>
      <c r="N95" s="116"/>
      <c r="O95" s="203"/>
      <c r="P95" s="203"/>
      <c r="Q95" s="203"/>
      <c r="R95" s="210"/>
      <c r="S95" s="96" t="b">
        <f t="shared" si="6"/>
        <v>1</v>
      </c>
      <c r="T95" s="119"/>
      <c r="U95" s="119"/>
      <c r="V95" s="116"/>
      <c r="W95" s="116"/>
      <c r="X95" s="101" t="b">
        <v>0</v>
      </c>
      <c r="Y95" s="101" t="b">
        <v>0</v>
      </c>
      <c r="Z95" s="101" t="b">
        <v>1</v>
      </c>
      <c r="AA95" s="116" t="s">
        <v>124</v>
      </c>
      <c r="AB95" s="177" t="b">
        <f t="shared" si="2"/>
        <v>1</v>
      </c>
      <c r="AC95" s="177" t="b">
        <f t="shared" si="3"/>
        <v>1</v>
      </c>
      <c r="AD95" s="177" t="b">
        <f t="shared" si="4"/>
        <v>0</v>
      </c>
      <c r="AE95" s="233" t="b">
        <f t="shared" si="5"/>
        <v>0</v>
      </c>
    </row>
    <row r="96" ht="14.25" customHeight="1">
      <c r="A96" s="95" t="s">
        <v>116</v>
      </c>
      <c r="B96" s="101">
        <v>3.0</v>
      </c>
      <c r="C96" s="101" t="s">
        <v>708</v>
      </c>
      <c r="D96" s="164" t="s">
        <v>709</v>
      </c>
      <c r="E96" s="139" t="s">
        <v>133</v>
      </c>
      <c r="F96" s="99" t="s">
        <v>120</v>
      </c>
      <c r="G96" s="234" t="s">
        <v>275</v>
      </c>
      <c r="H96" s="235" t="s">
        <v>269</v>
      </c>
      <c r="I96" s="101" t="s">
        <v>124</v>
      </c>
      <c r="J96" s="101" t="s">
        <v>711</v>
      </c>
      <c r="K96" s="101" t="s">
        <v>124</v>
      </c>
      <c r="L96" s="101"/>
      <c r="M96" s="101"/>
      <c r="N96" s="101"/>
      <c r="O96" s="206"/>
      <c r="P96" s="206"/>
      <c r="Q96" s="206"/>
      <c r="R96" s="208"/>
      <c r="S96" s="96" t="b">
        <f t="shared" si="6"/>
        <v>1</v>
      </c>
      <c r="T96" s="104"/>
      <c r="U96" s="104"/>
      <c r="V96" s="101"/>
      <c r="W96" s="101"/>
      <c r="X96" s="101" t="b">
        <v>0</v>
      </c>
      <c r="Y96" s="101" t="b">
        <v>0</v>
      </c>
      <c r="Z96" s="101" t="b">
        <v>1</v>
      </c>
      <c r="AA96" s="101" t="s">
        <v>124</v>
      </c>
      <c r="AB96" s="167" t="b">
        <f t="shared" si="2"/>
        <v>1</v>
      </c>
      <c r="AC96" s="167" t="b">
        <f t="shared" si="3"/>
        <v>1</v>
      </c>
      <c r="AD96" s="167" t="b">
        <f t="shared" si="4"/>
        <v>0</v>
      </c>
      <c r="AE96" s="230" t="b">
        <f t="shared" si="5"/>
        <v>0</v>
      </c>
    </row>
    <row r="97" ht="14.25" customHeight="1">
      <c r="A97" s="200" t="s">
        <v>116</v>
      </c>
      <c r="B97" s="116">
        <v>3.0</v>
      </c>
      <c r="C97" s="116" t="s">
        <v>708</v>
      </c>
      <c r="D97" s="201" t="s">
        <v>709</v>
      </c>
      <c r="E97" s="168" t="s">
        <v>151</v>
      </c>
      <c r="F97" s="114" t="s">
        <v>120</v>
      </c>
      <c r="G97" s="236" t="s">
        <v>121</v>
      </c>
      <c r="H97" s="237" t="s">
        <v>16</v>
      </c>
      <c r="I97" s="116" t="s">
        <v>124</v>
      </c>
      <c r="J97" s="116" t="s">
        <v>208</v>
      </c>
      <c r="K97" s="116" t="s">
        <v>124</v>
      </c>
      <c r="L97" s="116"/>
      <c r="M97" s="116"/>
      <c r="N97" s="116"/>
      <c r="O97" s="203"/>
      <c r="P97" s="140" t="s">
        <v>209</v>
      </c>
      <c r="Q97" s="203"/>
      <c r="R97" s="210"/>
      <c r="S97" s="96" t="b">
        <f t="shared" si="6"/>
        <v>1</v>
      </c>
      <c r="T97" s="119"/>
      <c r="U97" s="119"/>
      <c r="V97" s="116"/>
      <c r="W97" s="116"/>
      <c r="X97" s="101" t="b">
        <v>1</v>
      </c>
      <c r="Y97" s="101" t="b">
        <v>1</v>
      </c>
      <c r="Z97" s="101" t="b">
        <v>1</v>
      </c>
      <c r="AA97" s="116" t="s">
        <v>712</v>
      </c>
      <c r="AB97" s="177" t="b">
        <f t="shared" si="2"/>
        <v>0</v>
      </c>
      <c r="AC97" s="177" t="b">
        <f t="shared" si="3"/>
        <v>0</v>
      </c>
      <c r="AD97" s="177" t="b">
        <f t="shared" si="4"/>
        <v>0</v>
      </c>
      <c r="AE97" s="233" t="b">
        <f t="shared" si="5"/>
        <v>0</v>
      </c>
    </row>
    <row r="98" ht="14.25" customHeight="1">
      <c r="A98" s="95" t="s">
        <v>116</v>
      </c>
      <c r="B98" s="101">
        <v>3.0</v>
      </c>
      <c r="C98" s="101" t="s">
        <v>708</v>
      </c>
      <c r="D98" s="164" t="s">
        <v>709</v>
      </c>
      <c r="E98" s="168" t="s">
        <v>156</v>
      </c>
      <c r="F98" s="99" t="s">
        <v>120</v>
      </c>
      <c r="G98" s="236" t="s">
        <v>121</v>
      </c>
      <c r="H98" s="237" t="s">
        <v>16</v>
      </c>
      <c r="I98" s="101" t="s">
        <v>124</v>
      </c>
      <c r="J98" s="101" t="s">
        <v>211</v>
      </c>
      <c r="K98" s="101" t="s">
        <v>124</v>
      </c>
      <c r="L98" s="101"/>
      <c r="M98" s="101"/>
      <c r="N98" s="101"/>
      <c r="O98" s="206"/>
      <c r="P98" s="140" t="s">
        <v>209</v>
      </c>
      <c r="Q98" s="206"/>
      <c r="R98" s="208"/>
      <c r="S98" s="96" t="b">
        <f t="shared" si="6"/>
        <v>1</v>
      </c>
      <c r="T98" s="104"/>
      <c r="U98" s="104"/>
      <c r="V98" s="101"/>
      <c r="W98" s="101"/>
      <c r="X98" s="101" t="b">
        <v>1</v>
      </c>
      <c r="Y98" s="101" t="b">
        <v>1</v>
      </c>
      <c r="Z98" s="101" t="b">
        <v>1</v>
      </c>
      <c r="AA98" s="101" t="s">
        <v>713</v>
      </c>
      <c r="AB98" s="167" t="b">
        <f t="shared" si="2"/>
        <v>0</v>
      </c>
      <c r="AC98" s="167" t="b">
        <f t="shared" si="3"/>
        <v>0</v>
      </c>
      <c r="AD98" s="167" t="b">
        <f t="shared" si="4"/>
        <v>0</v>
      </c>
      <c r="AE98" s="230" t="b">
        <f t="shared" si="5"/>
        <v>0</v>
      </c>
    </row>
    <row r="99" ht="14.25" customHeight="1">
      <c r="A99" s="200" t="s">
        <v>116</v>
      </c>
      <c r="B99" s="116">
        <v>3.0</v>
      </c>
      <c r="C99" s="116" t="s">
        <v>714</v>
      </c>
      <c r="D99" s="217" t="s">
        <v>715</v>
      </c>
      <c r="E99" s="168" t="s">
        <v>119</v>
      </c>
      <c r="F99" s="114" t="s">
        <v>120</v>
      </c>
      <c r="G99" s="234" t="s">
        <v>275</v>
      </c>
      <c r="H99" s="235" t="s">
        <v>269</v>
      </c>
      <c r="I99" s="116" t="s">
        <v>716</v>
      </c>
      <c r="J99" s="116" t="s">
        <v>717</v>
      </c>
      <c r="K99" s="116" t="s">
        <v>124</v>
      </c>
      <c r="L99" s="116"/>
      <c r="M99" s="116"/>
      <c r="N99" s="116"/>
      <c r="O99" s="203"/>
      <c r="P99" s="203"/>
      <c r="Q99" s="203"/>
      <c r="R99" s="210"/>
      <c r="S99" s="96" t="b">
        <f t="shared" si="6"/>
        <v>1</v>
      </c>
      <c r="T99" s="119"/>
      <c r="U99" s="119"/>
      <c r="V99" s="116"/>
      <c r="W99" s="116"/>
      <c r="X99" s="101" t="b">
        <v>0</v>
      </c>
      <c r="Y99" s="101" t="b">
        <v>0</v>
      </c>
      <c r="Z99" s="101" t="b">
        <v>1</v>
      </c>
      <c r="AA99" s="116" t="s">
        <v>124</v>
      </c>
      <c r="AB99" s="177" t="b">
        <f t="shared" si="2"/>
        <v>1</v>
      </c>
      <c r="AC99" s="177" t="b">
        <f t="shared" si="3"/>
        <v>1</v>
      </c>
      <c r="AD99" s="177" t="b">
        <f t="shared" si="4"/>
        <v>0</v>
      </c>
      <c r="AE99" s="233" t="b">
        <f t="shared" si="5"/>
        <v>0</v>
      </c>
    </row>
    <row r="100" ht="14.25" customHeight="1">
      <c r="A100" s="95" t="s">
        <v>116</v>
      </c>
      <c r="B100" s="101">
        <v>3.0</v>
      </c>
      <c r="C100" s="101" t="s">
        <v>714</v>
      </c>
      <c r="D100" s="209" t="s">
        <v>715</v>
      </c>
      <c r="E100" s="139" t="s">
        <v>133</v>
      </c>
      <c r="F100" s="99" t="s">
        <v>120</v>
      </c>
      <c r="G100" s="234" t="s">
        <v>275</v>
      </c>
      <c r="H100" s="235" t="s">
        <v>269</v>
      </c>
      <c r="I100" s="101" t="s">
        <v>716</v>
      </c>
      <c r="J100" s="101" t="s">
        <v>718</v>
      </c>
      <c r="K100" s="101" t="s">
        <v>124</v>
      </c>
      <c r="L100" s="101"/>
      <c r="M100" s="101"/>
      <c r="N100" s="101"/>
      <c r="O100" s="206"/>
      <c r="P100" s="206"/>
      <c r="Q100" s="206"/>
      <c r="R100" s="208"/>
      <c r="S100" s="96" t="b">
        <f t="shared" si="6"/>
        <v>1</v>
      </c>
      <c r="T100" s="104"/>
      <c r="U100" s="104"/>
      <c r="V100" s="101"/>
      <c r="W100" s="101"/>
      <c r="X100" s="101" t="b">
        <v>0</v>
      </c>
      <c r="Y100" s="101" t="b">
        <v>0</v>
      </c>
      <c r="Z100" s="101" t="b">
        <v>1</v>
      </c>
      <c r="AA100" s="101" t="s">
        <v>124</v>
      </c>
      <c r="AB100" s="167" t="b">
        <f t="shared" si="2"/>
        <v>1</v>
      </c>
      <c r="AC100" s="167" t="b">
        <f t="shared" si="3"/>
        <v>1</v>
      </c>
      <c r="AD100" s="167" t="b">
        <f t="shared" si="4"/>
        <v>0</v>
      </c>
      <c r="AE100" s="230" t="b">
        <f t="shared" si="5"/>
        <v>0</v>
      </c>
    </row>
    <row r="101" ht="14.25" customHeight="1">
      <c r="A101" s="200" t="s">
        <v>116</v>
      </c>
      <c r="B101" s="116">
        <v>3.0</v>
      </c>
      <c r="C101" s="116" t="s">
        <v>714</v>
      </c>
      <c r="D101" s="201" t="s">
        <v>715</v>
      </c>
      <c r="E101" s="168" t="s">
        <v>151</v>
      </c>
      <c r="F101" s="114" t="s">
        <v>120</v>
      </c>
      <c r="G101" s="234" t="s">
        <v>275</v>
      </c>
      <c r="H101" s="235" t="s">
        <v>269</v>
      </c>
      <c r="I101" s="116" t="s">
        <v>716</v>
      </c>
      <c r="J101" s="116" t="s">
        <v>719</v>
      </c>
      <c r="K101" s="116" t="s">
        <v>124</v>
      </c>
      <c r="L101" s="116"/>
      <c r="M101" s="116"/>
      <c r="N101" s="116"/>
      <c r="O101" s="203"/>
      <c r="P101" s="203"/>
      <c r="Q101" s="203"/>
      <c r="R101" s="210"/>
      <c r="S101" s="96" t="b">
        <f t="shared" si="6"/>
        <v>1</v>
      </c>
      <c r="T101" s="119"/>
      <c r="U101" s="119"/>
      <c r="V101" s="116"/>
      <c r="W101" s="116"/>
      <c r="X101" s="101" t="b">
        <v>0</v>
      </c>
      <c r="Y101" s="101" t="b">
        <v>0</v>
      </c>
      <c r="Z101" s="101" t="b">
        <v>1</v>
      </c>
      <c r="AA101" s="116" t="s">
        <v>124</v>
      </c>
      <c r="AB101" s="177" t="b">
        <f t="shared" si="2"/>
        <v>1</v>
      </c>
      <c r="AC101" s="177" t="b">
        <f t="shared" si="3"/>
        <v>1</v>
      </c>
      <c r="AD101" s="177" t="b">
        <f t="shared" si="4"/>
        <v>0</v>
      </c>
      <c r="AE101" s="233" t="b">
        <f t="shared" si="5"/>
        <v>0</v>
      </c>
    </row>
    <row r="102" ht="14.25" customHeight="1">
      <c r="A102" s="95" t="s">
        <v>116</v>
      </c>
      <c r="B102" s="101">
        <v>3.0</v>
      </c>
      <c r="C102" s="101" t="s">
        <v>720</v>
      </c>
      <c r="D102" s="164" t="s">
        <v>721</v>
      </c>
      <c r="E102" s="168" t="s">
        <v>119</v>
      </c>
      <c r="F102" s="99" t="s">
        <v>120</v>
      </c>
      <c r="G102" s="234" t="s">
        <v>275</v>
      </c>
      <c r="H102" s="235" t="s">
        <v>269</v>
      </c>
      <c r="I102" s="101" t="s">
        <v>124</v>
      </c>
      <c r="J102" s="101" t="s">
        <v>722</v>
      </c>
      <c r="K102" s="101" t="s">
        <v>124</v>
      </c>
      <c r="L102" s="101"/>
      <c r="M102" s="101"/>
      <c r="N102" s="101"/>
      <c r="O102" s="206"/>
      <c r="P102" s="206"/>
      <c r="Q102" s="206"/>
      <c r="R102" s="208"/>
      <c r="S102" s="96" t="b">
        <f t="shared" si="6"/>
        <v>1</v>
      </c>
      <c r="T102" s="104"/>
      <c r="U102" s="104"/>
      <c r="V102" s="101"/>
      <c r="W102" s="101"/>
      <c r="X102" s="101" t="b">
        <v>0</v>
      </c>
      <c r="Y102" s="101" t="b">
        <v>0</v>
      </c>
      <c r="Z102" s="101" t="b">
        <v>1</v>
      </c>
      <c r="AA102" s="101" t="s">
        <v>124</v>
      </c>
      <c r="AB102" s="167" t="b">
        <f t="shared" si="2"/>
        <v>1</v>
      </c>
      <c r="AC102" s="167" t="b">
        <f t="shared" si="3"/>
        <v>1</v>
      </c>
      <c r="AD102" s="167" t="b">
        <f t="shared" si="4"/>
        <v>0</v>
      </c>
      <c r="AE102" s="230" t="b">
        <f t="shared" si="5"/>
        <v>0</v>
      </c>
    </row>
    <row r="103" ht="14.25" customHeight="1">
      <c r="A103" s="200" t="s">
        <v>116</v>
      </c>
      <c r="B103" s="116">
        <v>3.0</v>
      </c>
      <c r="C103" s="116" t="s">
        <v>720</v>
      </c>
      <c r="D103" s="201" t="s">
        <v>721</v>
      </c>
      <c r="E103" s="139" t="s">
        <v>133</v>
      </c>
      <c r="F103" s="114" t="s">
        <v>120</v>
      </c>
      <c r="G103" s="234" t="s">
        <v>275</v>
      </c>
      <c r="H103" s="235" t="s">
        <v>269</v>
      </c>
      <c r="I103" s="116" t="s">
        <v>124</v>
      </c>
      <c r="J103" s="116" t="s">
        <v>723</v>
      </c>
      <c r="K103" s="116" t="s">
        <v>124</v>
      </c>
      <c r="L103" s="116"/>
      <c r="M103" s="116"/>
      <c r="N103" s="116"/>
      <c r="O103" s="203"/>
      <c r="P103" s="203"/>
      <c r="Q103" s="203"/>
      <c r="R103" s="210"/>
      <c r="S103" s="96" t="b">
        <f t="shared" si="6"/>
        <v>1</v>
      </c>
      <c r="T103" s="119"/>
      <c r="U103" s="119"/>
      <c r="V103" s="116"/>
      <c r="W103" s="116"/>
      <c r="X103" s="101" t="b">
        <v>0</v>
      </c>
      <c r="Y103" s="101" t="b">
        <v>0</v>
      </c>
      <c r="Z103" s="101" t="b">
        <v>1</v>
      </c>
      <c r="AA103" s="116" t="s">
        <v>124</v>
      </c>
      <c r="AB103" s="177" t="b">
        <f t="shared" si="2"/>
        <v>1</v>
      </c>
      <c r="AC103" s="177" t="b">
        <f t="shared" si="3"/>
        <v>1</v>
      </c>
      <c r="AD103" s="177" t="b">
        <f t="shared" si="4"/>
        <v>0</v>
      </c>
      <c r="AE103" s="233" t="b">
        <f t="shared" si="5"/>
        <v>0</v>
      </c>
    </row>
    <row r="104" ht="14.25" customHeight="1">
      <c r="A104" s="95" t="s">
        <v>116</v>
      </c>
      <c r="B104" s="101">
        <v>3.0</v>
      </c>
      <c r="C104" s="101" t="s">
        <v>724</v>
      </c>
      <c r="D104" s="164" t="s">
        <v>725</v>
      </c>
      <c r="E104" s="101" t="s">
        <v>124</v>
      </c>
      <c r="F104" s="99" t="s">
        <v>120</v>
      </c>
      <c r="G104" s="234" t="s">
        <v>275</v>
      </c>
      <c r="H104" s="235" t="s">
        <v>269</v>
      </c>
      <c r="I104" s="101" t="s">
        <v>124</v>
      </c>
      <c r="J104" s="101" t="s">
        <v>124</v>
      </c>
      <c r="K104" s="101" t="s">
        <v>124</v>
      </c>
      <c r="L104" s="101"/>
      <c r="M104" s="101"/>
      <c r="N104" s="101"/>
      <c r="O104" s="206"/>
      <c r="P104" s="206"/>
      <c r="Q104" s="206"/>
      <c r="R104" s="208"/>
      <c r="S104" s="96" t="b">
        <f t="shared" si="6"/>
        <v>1</v>
      </c>
      <c r="T104" s="104"/>
      <c r="U104" s="104"/>
      <c r="V104" s="101"/>
      <c r="W104" s="101"/>
      <c r="X104" s="101" t="b">
        <v>0</v>
      </c>
      <c r="Y104" s="101" t="b">
        <v>0</v>
      </c>
      <c r="Z104" s="101" t="b">
        <v>1</v>
      </c>
      <c r="AA104" s="101" t="s">
        <v>124</v>
      </c>
      <c r="AB104" s="167" t="b">
        <f t="shared" si="2"/>
        <v>1</v>
      </c>
      <c r="AC104" s="167" t="b">
        <f t="shared" si="3"/>
        <v>1</v>
      </c>
      <c r="AD104" s="167" t="b">
        <f t="shared" si="4"/>
        <v>0</v>
      </c>
      <c r="AE104" s="230" t="b">
        <f t="shared" si="5"/>
        <v>0</v>
      </c>
    </row>
    <row r="105" ht="14.25" customHeight="1">
      <c r="A105" s="200" t="s">
        <v>116</v>
      </c>
      <c r="B105" s="116">
        <v>3.0</v>
      </c>
      <c r="C105" s="116" t="s">
        <v>726</v>
      </c>
      <c r="D105" s="201" t="s">
        <v>727</v>
      </c>
      <c r="E105" s="168" t="s">
        <v>119</v>
      </c>
      <c r="F105" s="114" t="s">
        <v>120</v>
      </c>
      <c r="G105" s="234" t="s">
        <v>275</v>
      </c>
      <c r="H105" s="235" t="s">
        <v>269</v>
      </c>
      <c r="I105" s="116" t="s">
        <v>124</v>
      </c>
      <c r="J105" s="116" t="s">
        <v>728</v>
      </c>
      <c r="K105" s="116" t="s">
        <v>124</v>
      </c>
      <c r="L105" s="116"/>
      <c r="M105" s="116"/>
      <c r="N105" s="116"/>
      <c r="O105" s="203"/>
      <c r="P105" s="203"/>
      <c r="Q105" s="203"/>
      <c r="R105" s="210"/>
      <c r="S105" s="96" t="b">
        <f t="shared" si="6"/>
        <v>1</v>
      </c>
      <c r="T105" s="119"/>
      <c r="U105" s="119"/>
      <c r="V105" s="116"/>
      <c r="W105" s="116"/>
      <c r="X105" s="101" t="b">
        <v>0</v>
      </c>
      <c r="Y105" s="101" t="b">
        <v>0</v>
      </c>
      <c r="Z105" s="101" t="b">
        <v>1</v>
      </c>
      <c r="AA105" s="116" t="s">
        <v>124</v>
      </c>
      <c r="AB105" s="177" t="b">
        <f t="shared" si="2"/>
        <v>1</v>
      </c>
      <c r="AC105" s="177" t="b">
        <f t="shared" si="3"/>
        <v>1</v>
      </c>
      <c r="AD105" s="177" t="b">
        <f t="shared" si="4"/>
        <v>0</v>
      </c>
      <c r="AE105" s="233" t="b">
        <f t="shared" si="5"/>
        <v>0</v>
      </c>
    </row>
    <row r="106" ht="14.25" customHeight="1">
      <c r="A106" s="95" t="s">
        <v>116</v>
      </c>
      <c r="B106" s="101">
        <v>3.0</v>
      </c>
      <c r="C106" s="101" t="s">
        <v>726</v>
      </c>
      <c r="D106" s="164" t="s">
        <v>727</v>
      </c>
      <c r="E106" s="139" t="s">
        <v>133</v>
      </c>
      <c r="F106" s="99" t="s">
        <v>120</v>
      </c>
      <c r="G106" s="234" t="s">
        <v>275</v>
      </c>
      <c r="H106" s="235" t="s">
        <v>269</v>
      </c>
      <c r="I106" s="101" t="s">
        <v>124</v>
      </c>
      <c r="J106" s="101" t="s">
        <v>729</v>
      </c>
      <c r="K106" s="101" t="s">
        <v>124</v>
      </c>
      <c r="L106" s="101"/>
      <c r="M106" s="101"/>
      <c r="N106" s="101"/>
      <c r="O106" s="206"/>
      <c r="P106" s="206"/>
      <c r="Q106" s="206"/>
      <c r="R106" s="208"/>
      <c r="S106" s="96" t="b">
        <f t="shared" si="6"/>
        <v>1</v>
      </c>
      <c r="T106" s="104"/>
      <c r="U106" s="104"/>
      <c r="V106" s="101"/>
      <c r="W106" s="101"/>
      <c r="X106" s="101" t="b">
        <v>0</v>
      </c>
      <c r="Y106" s="101" t="b">
        <v>0</v>
      </c>
      <c r="Z106" s="101" t="b">
        <v>1</v>
      </c>
      <c r="AA106" s="101" t="s">
        <v>124</v>
      </c>
      <c r="AB106" s="167" t="b">
        <f t="shared" si="2"/>
        <v>1</v>
      </c>
      <c r="AC106" s="167" t="b">
        <f t="shared" si="3"/>
        <v>1</v>
      </c>
      <c r="AD106" s="167" t="b">
        <f t="shared" si="4"/>
        <v>0</v>
      </c>
      <c r="AE106" s="230" t="b">
        <f t="shared" si="5"/>
        <v>0</v>
      </c>
    </row>
    <row r="107" ht="14.25" customHeight="1">
      <c r="A107" s="200" t="s">
        <v>116</v>
      </c>
      <c r="B107" s="116">
        <v>3.0</v>
      </c>
      <c r="C107" s="116" t="s">
        <v>730</v>
      </c>
      <c r="D107" s="201" t="s">
        <v>731</v>
      </c>
      <c r="E107" s="168" t="s">
        <v>119</v>
      </c>
      <c r="F107" s="114" t="s">
        <v>120</v>
      </c>
      <c r="G107" s="234" t="s">
        <v>275</v>
      </c>
      <c r="H107" s="235" t="s">
        <v>269</v>
      </c>
      <c r="I107" s="116" t="s">
        <v>124</v>
      </c>
      <c r="J107" s="116" t="s">
        <v>124</v>
      </c>
      <c r="K107" s="116" t="s">
        <v>124</v>
      </c>
      <c r="L107" s="116"/>
      <c r="M107" s="116"/>
      <c r="N107" s="116"/>
      <c r="O107" s="203"/>
      <c r="P107" s="203"/>
      <c r="Q107" s="203"/>
      <c r="R107" s="210"/>
      <c r="S107" s="96" t="b">
        <f t="shared" si="6"/>
        <v>1</v>
      </c>
      <c r="T107" s="119"/>
      <c r="U107" s="119"/>
      <c r="V107" s="116"/>
      <c r="W107" s="116"/>
      <c r="X107" s="101" t="b">
        <v>0</v>
      </c>
      <c r="Y107" s="101" t="b">
        <v>0</v>
      </c>
      <c r="Z107" s="101" t="b">
        <v>1</v>
      </c>
      <c r="AA107" s="116" t="s">
        <v>124</v>
      </c>
      <c r="AB107" s="177" t="b">
        <f t="shared" si="2"/>
        <v>1</v>
      </c>
      <c r="AC107" s="177" t="b">
        <f t="shared" si="3"/>
        <v>1</v>
      </c>
      <c r="AD107" s="177" t="b">
        <f t="shared" si="4"/>
        <v>0</v>
      </c>
      <c r="AE107" s="233" t="b">
        <f t="shared" si="5"/>
        <v>0</v>
      </c>
    </row>
    <row r="108" ht="14.25" customHeight="1">
      <c r="A108" s="95" t="s">
        <v>116</v>
      </c>
      <c r="B108" s="101">
        <v>3.0</v>
      </c>
      <c r="C108" s="101" t="s">
        <v>730</v>
      </c>
      <c r="D108" s="164" t="s">
        <v>731</v>
      </c>
      <c r="E108" s="139" t="s">
        <v>133</v>
      </c>
      <c r="F108" s="99" t="s">
        <v>120</v>
      </c>
      <c r="G108" s="234" t="s">
        <v>275</v>
      </c>
      <c r="H108" s="235" t="s">
        <v>269</v>
      </c>
      <c r="I108" s="101" t="s">
        <v>124</v>
      </c>
      <c r="J108" s="101" t="s">
        <v>124</v>
      </c>
      <c r="K108" s="101"/>
      <c r="L108" s="101"/>
      <c r="M108" s="101"/>
      <c r="N108" s="101"/>
      <c r="O108" s="206"/>
      <c r="P108" s="206"/>
      <c r="Q108" s="206"/>
      <c r="R108" s="208"/>
      <c r="S108" s="96" t="b">
        <f t="shared" si="6"/>
        <v>1</v>
      </c>
      <c r="T108" s="104"/>
      <c r="U108" s="104"/>
      <c r="V108" s="101"/>
      <c r="W108" s="101"/>
      <c r="X108" s="101" t="b">
        <v>0</v>
      </c>
      <c r="Y108" s="101" t="b">
        <v>0</v>
      </c>
      <c r="Z108" s="101" t="b">
        <v>1</v>
      </c>
      <c r="AA108" s="101" t="s">
        <v>124</v>
      </c>
      <c r="AB108" s="167" t="b">
        <f t="shared" si="2"/>
        <v>1</v>
      </c>
      <c r="AC108" s="167" t="b">
        <f t="shared" si="3"/>
        <v>1</v>
      </c>
      <c r="AD108" s="167" t="b">
        <f t="shared" si="4"/>
        <v>0</v>
      </c>
      <c r="AE108" s="230" t="b">
        <f t="shared" si="5"/>
        <v>0</v>
      </c>
    </row>
    <row r="109" ht="14.25" customHeight="1">
      <c r="A109" s="200" t="s">
        <v>116</v>
      </c>
      <c r="B109" s="116">
        <v>3.0</v>
      </c>
      <c r="C109" s="116" t="s">
        <v>730</v>
      </c>
      <c r="D109" s="201" t="s">
        <v>731</v>
      </c>
      <c r="E109" s="168" t="s">
        <v>151</v>
      </c>
      <c r="F109" s="114" t="s">
        <v>120</v>
      </c>
      <c r="G109" s="234" t="s">
        <v>275</v>
      </c>
      <c r="H109" s="235" t="s">
        <v>269</v>
      </c>
      <c r="I109" s="116" t="s">
        <v>124</v>
      </c>
      <c r="J109" s="116" t="s">
        <v>124</v>
      </c>
      <c r="K109" s="116"/>
      <c r="L109" s="116"/>
      <c r="M109" s="116"/>
      <c r="N109" s="116"/>
      <c r="O109" s="203"/>
      <c r="P109" s="203"/>
      <c r="Q109" s="203"/>
      <c r="R109" s="110" t="s">
        <v>732</v>
      </c>
      <c r="S109" s="96" t="b">
        <f t="shared" si="6"/>
        <v>1</v>
      </c>
      <c r="T109" s="119"/>
      <c r="U109" s="119"/>
      <c r="V109" s="116"/>
      <c r="W109" s="116"/>
      <c r="X109" s="101" t="b">
        <v>0</v>
      </c>
      <c r="Y109" s="101" t="b">
        <v>0</v>
      </c>
      <c r="Z109" s="101" t="b">
        <v>1</v>
      </c>
      <c r="AA109" s="116" t="s">
        <v>124</v>
      </c>
      <c r="AB109" s="177" t="b">
        <f t="shared" si="2"/>
        <v>1</v>
      </c>
      <c r="AC109" s="177" t="b">
        <f t="shared" si="3"/>
        <v>1</v>
      </c>
      <c r="AD109" s="177" t="b">
        <f t="shared" si="4"/>
        <v>0</v>
      </c>
      <c r="AE109" s="233" t="b">
        <f t="shared" si="5"/>
        <v>0</v>
      </c>
    </row>
    <row r="110" ht="14.25" customHeight="1">
      <c r="A110" s="95" t="s">
        <v>116</v>
      </c>
      <c r="B110" s="101">
        <v>3.0</v>
      </c>
      <c r="C110" s="101" t="s">
        <v>733</v>
      </c>
      <c r="D110" s="164" t="s">
        <v>734</v>
      </c>
      <c r="E110" s="168" t="s">
        <v>119</v>
      </c>
      <c r="F110" s="99" t="s">
        <v>120</v>
      </c>
      <c r="G110" s="234" t="s">
        <v>275</v>
      </c>
      <c r="H110" s="235" t="s">
        <v>269</v>
      </c>
      <c r="I110" s="101" t="s">
        <v>124</v>
      </c>
      <c r="J110" s="101" t="s">
        <v>735</v>
      </c>
      <c r="K110" s="101" t="s">
        <v>124</v>
      </c>
      <c r="L110" s="101"/>
      <c r="M110" s="101"/>
      <c r="N110" s="101"/>
      <c r="O110" s="206"/>
      <c r="P110" s="206"/>
      <c r="Q110" s="206"/>
      <c r="R110" s="208"/>
      <c r="S110" s="96" t="b">
        <f t="shared" si="6"/>
        <v>1</v>
      </c>
      <c r="T110" s="104"/>
      <c r="U110" s="104"/>
      <c r="V110" s="101"/>
      <c r="W110" s="101"/>
      <c r="X110" s="101" t="b">
        <v>0</v>
      </c>
      <c r="Y110" s="101" t="b">
        <v>0</v>
      </c>
      <c r="Z110" s="101" t="b">
        <v>1</v>
      </c>
      <c r="AA110" s="101" t="s">
        <v>124</v>
      </c>
      <c r="AB110" s="167" t="b">
        <f t="shared" si="2"/>
        <v>1</v>
      </c>
      <c r="AC110" s="167" t="b">
        <f t="shared" si="3"/>
        <v>1</v>
      </c>
      <c r="AD110" s="167" t="b">
        <f t="shared" si="4"/>
        <v>0</v>
      </c>
      <c r="AE110" s="230" t="b">
        <f t="shared" si="5"/>
        <v>0</v>
      </c>
    </row>
    <row r="111" ht="14.25" customHeight="1">
      <c r="A111" s="200" t="s">
        <v>116</v>
      </c>
      <c r="B111" s="116">
        <v>3.0</v>
      </c>
      <c r="C111" s="116" t="s">
        <v>733</v>
      </c>
      <c r="D111" s="201" t="s">
        <v>734</v>
      </c>
      <c r="E111" s="139" t="s">
        <v>133</v>
      </c>
      <c r="F111" s="114" t="s">
        <v>120</v>
      </c>
      <c r="G111" s="234" t="s">
        <v>275</v>
      </c>
      <c r="H111" s="235" t="s">
        <v>269</v>
      </c>
      <c r="I111" s="116" t="s">
        <v>124</v>
      </c>
      <c r="J111" s="116" t="s">
        <v>736</v>
      </c>
      <c r="K111" s="116" t="s">
        <v>124</v>
      </c>
      <c r="L111" s="116"/>
      <c r="M111" s="116"/>
      <c r="N111" s="116"/>
      <c r="O111" s="203"/>
      <c r="P111" s="203"/>
      <c r="Q111" s="203"/>
      <c r="R111" s="210"/>
      <c r="S111" s="96" t="b">
        <f t="shared" si="6"/>
        <v>1</v>
      </c>
      <c r="T111" s="119"/>
      <c r="U111" s="119"/>
      <c r="V111" s="116"/>
      <c r="W111" s="116"/>
      <c r="X111" s="101" t="b">
        <v>0</v>
      </c>
      <c r="Y111" s="101" t="b">
        <v>0</v>
      </c>
      <c r="Z111" s="101" t="b">
        <v>1</v>
      </c>
      <c r="AA111" s="116" t="s">
        <v>124</v>
      </c>
      <c r="AB111" s="177" t="b">
        <f t="shared" si="2"/>
        <v>1</v>
      </c>
      <c r="AC111" s="177" t="b">
        <f t="shared" si="3"/>
        <v>1</v>
      </c>
      <c r="AD111" s="177" t="b">
        <f t="shared" si="4"/>
        <v>0</v>
      </c>
      <c r="AE111" s="233" t="b">
        <f t="shared" si="5"/>
        <v>0</v>
      </c>
    </row>
    <row r="112" ht="14.25" customHeight="1">
      <c r="A112" s="95" t="s">
        <v>116</v>
      </c>
      <c r="B112" s="101">
        <v>3.0</v>
      </c>
      <c r="C112" s="101" t="s">
        <v>733</v>
      </c>
      <c r="D112" s="164" t="s">
        <v>734</v>
      </c>
      <c r="E112" s="168" t="s">
        <v>151</v>
      </c>
      <c r="F112" s="99" t="s">
        <v>120</v>
      </c>
      <c r="G112" s="234" t="s">
        <v>275</v>
      </c>
      <c r="H112" s="235" t="s">
        <v>269</v>
      </c>
      <c r="I112" s="101" t="s">
        <v>124</v>
      </c>
      <c r="J112" s="101" t="s">
        <v>737</v>
      </c>
      <c r="K112" s="101" t="s">
        <v>124</v>
      </c>
      <c r="L112" s="101"/>
      <c r="M112" s="101"/>
      <c r="N112" s="101"/>
      <c r="O112" s="206"/>
      <c r="P112" s="206"/>
      <c r="Q112" s="206"/>
      <c r="R112" s="208"/>
      <c r="S112" s="96" t="b">
        <f t="shared" si="6"/>
        <v>1</v>
      </c>
      <c r="T112" s="104"/>
      <c r="U112" s="104"/>
      <c r="V112" s="101"/>
      <c r="W112" s="101"/>
      <c r="X112" s="101" t="b">
        <v>0</v>
      </c>
      <c r="Y112" s="101" t="b">
        <v>0</v>
      </c>
      <c r="Z112" s="101" t="b">
        <v>1</v>
      </c>
      <c r="AA112" s="101" t="s">
        <v>124</v>
      </c>
      <c r="AB112" s="167" t="b">
        <f t="shared" si="2"/>
        <v>1</v>
      </c>
      <c r="AC112" s="167" t="b">
        <f t="shared" si="3"/>
        <v>1</v>
      </c>
      <c r="AD112" s="167" t="b">
        <f t="shared" si="4"/>
        <v>0</v>
      </c>
      <c r="AE112" s="230" t="b">
        <f t="shared" si="5"/>
        <v>0</v>
      </c>
    </row>
    <row r="113" ht="14.25" customHeight="1">
      <c r="A113" s="200" t="s">
        <v>116</v>
      </c>
      <c r="B113" s="116">
        <v>3.0</v>
      </c>
      <c r="C113" s="116" t="s">
        <v>733</v>
      </c>
      <c r="D113" s="201" t="s">
        <v>734</v>
      </c>
      <c r="E113" s="168" t="s">
        <v>156</v>
      </c>
      <c r="F113" s="114" t="s">
        <v>120</v>
      </c>
      <c r="G113" s="234" t="s">
        <v>275</v>
      </c>
      <c r="H113" s="235" t="s">
        <v>269</v>
      </c>
      <c r="I113" s="116" t="s">
        <v>124</v>
      </c>
      <c r="J113" s="116" t="s">
        <v>738</v>
      </c>
      <c r="K113" s="116" t="s">
        <v>124</v>
      </c>
      <c r="L113" s="116"/>
      <c r="M113" s="116"/>
      <c r="N113" s="116"/>
      <c r="O113" s="203"/>
      <c r="P113" s="203"/>
      <c r="Q113" s="203"/>
      <c r="R113" s="210"/>
      <c r="S113" s="96" t="b">
        <f t="shared" si="6"/>
        <v>1</v>
      </c>
      <c r="T113" s="119"/>
      <c r="U113" s="119"/>
      <c r="V113" s="116"/>
      <c r="W113" s="116"/>
      <c r="X113" s="101" t="b">
        <v>0</v>
      </c>
      <c r="Y113" s="101" t="b">
        <v>0</v>
      </c>
      <c r="Z113" s="101" t="b">
        <v>1</v>
      </c>
      <c r="AA113" s="116" t="s">
        <v>124</v>
      </c>
      <c r="AB113" s="177" t="b">
        <f t="shared" si="2"/>
        <v>1</v>
      </c>
      <c r="AC113" s="177" t="b">
        <f t="shared" si="3"/>
        <v>1</v>
      </c>
      <c r="AD113" s="177" t="b">
        <f t="shared" si="4"/>
        <v>0</v>
      </c>
      <c r="AE113" s="233" t="b">
        <f t="shared" si="5"/>
        <v>0</v>
      </c>
    </row>
    <row r="114" ht="14.25" customHeight="1">
      <c r="A114" s="95" t="s">
        <v>116</v>
      </c>
      <c r="B114" s="101">
        <v>3.0</v>
      </c>
      <c r="C114" s="101" t="s">
        <v>733</v>
      </c>
      <c r="D114" s="164" t="s">
        <v>734</v>
      </c>
      <c r="E114" s="101" t="s">
        <v>213</v>
      </c>
      <c r="F114" s="99" t="s">
        <v>120</v>
      </c>
      <c r="G114" s="234" t="s">
        <v>275</v>
      </c>
      <c r="H114" s="235" t="s">
        <v>269</v>
      </c>
      <c r="I114" s="101" t="s">
        <v>124</v>
      </c>
      <c r="J114" s="101" t="s">
        <v>739</v>
      </c>
      <c r="K114" s="101" t="s">
        <v>124</v>
      </c>
      <c r="L114" s="101"/>
      <c r="M114" s="101"/>
      <c r="N114" s="101"/>
      <c r="O114" s="206"/>
      <c r="P114" s="206"/>
      <c r="Q114" s="206"/>
      <c r="R114" s="208"/>
      <c r="S114" s="96" t="b">
        <f t="shared" si="6"/>
        <v>1</v>
      </c>
      <c r="T114" s="104"/>
      <c r="U114" s="104"/>
      <c r="V114" s="101"/>
      <c r="W114" s="101"/>
      <c r="X114" s="101" t="b">
        <v>0</v>
      </c>
      <c r="Y114" s="101" t="b">
        <v>0</v>
      </c>
      <c r="Z114" s="101" t="b">
        <v>1</v>
      </c>
      <c r="AA114" s="101" t="s">
        <v>124</v>
      </c>
      <c r="AB114" s="167" t="b">
        <f t="shared" si="2"/>
        <v>1</v>
      </c>
      <c r="AC114" s="167" t="b">
        <f t="shared" si="3"/>
        <v>1</v>
      </c>
      <c r="AD114" s="167" t="b">
        <f t="shared" si="4"/>
        <v>0</v>
      </c>
      <c r="AE114" s="230" t="b">
        <f t="shared" si="5"/>
        <v>0</v>
      </c>
    </row>
    <row r="115" ht="14.25" customHeight="1">
      <c r="A115" s="200" t="s">
        <v>116</v>
      </c>
      <c r="B115" s="116">
        <v>3.0</v>
      </c>
      <c r="C115" s="116" t="s">
        <v>733</v>
      </c>
      <c r="D115" s="201" t="s">
        <v>734</v>
      </c>
      <c r="E115" s="168" t="s">
        <v>217</v>
      </c>
      <c r="F115" s="114" t="s">
        <v>120</v>
      </c>
      <c r="G115" s="234" t="s">
        <v>275</v>
      </c>
      <c r="H115" s="235" t="s">
        <v>269</v>
      </c>
      <c r="I115" s="116" t="s">
        <v>124</v>
      </c>
      <c r="J115" s="116" t="s">
        <v>740</v>
      </c>
      <c r="K115" s="116" t="s">
        <v>124</v>
      </c>
      <c r="L115" s="116"/>
      <c r="M115" s="116"/>
      <c r="N115" s="116"/>
      <c r="O115" s="203"/>
      <c r="P115" s="203"/>
      <c r="Q115" s="203"/>
      <c r="R115" s="210"/>
      <c r="S115" s="96" t="b">
        <f t="shared" si="6"/>
        <v>1</v>
      </c>
      <c r="T115" s="119"/>
      <c r="U115" s="119"/>
      <c r="V115" s="116"/>
      <c r="W115" s="116"/>
      <c r="X115" s="101" t="b">
        <v>0</v>
      </c>
      <c r="Y115" s="101" t="b">
        <v>0</v>
      </c>
      <c r="Z115" s="101" t="b">
        <v>1</v>
      </c>
      <c r="AA115" s="116" t="s">
        <v>124</v>
      </c>
      <c r="AB115" s="177" t="b">
        <f t="shared" si="2"/>
        <v>1</v>
      </c>
      <c r="AC115" s="177" t="b">
        <f t="shared" si="3"/>
        <v>1</v>
      </c>
      <c r="AD115" s="177" t="b">
        <f t="shared" si="4"/>
        <v>0</v>
      </c>
      <c r="AE115" s="233" t="b">
        <f t="shared" si="5"/>
        <v>0</v>
      </c>
    </row>
    <row r="116" ht="14.25" customHeight="1">
      <c r="A116" s="95" t="s">
        <v>116</v>
      </c>
      <c r="B116" s="101">
        <v>3.0</v>
      </c>
      <c r="C116" s="101" t="s">
        <v>741</v>
      </c>
      <c r="D116" s="164" t="s">
        <v>742</v>
      </c>
      <c r="E116" s="168" t="s">
        <v>119</v>
      </c>
      <c r="F116" s="99" t="s">
        <v>120</v>
      </c>
      <c r="G116" s="234" t="s">
        <v>275</v>
      </c>
      <c r="H116" s="235" t="s">
        <v>269</v>
      </c>
      <c r="I116" s="101" t="s">
        <v>124</v>
      </c>
      <c r="J116" s="101" t="s">
        <v>743</v>
      </c>
      <c r="K116" s="101" t="s">
        <v>124</v>
      </c>
      <c r="L116" s="101"/>
      <c r="M116" s="101"/>
      <c r="N116" s="101"/>
      <c r="O116" s="206"/>
      <c r="P116" s="206"/>
      <c r="Q116" s="206"/>
      <c r="R116" s="208"/>
      <c r="S116" s="96" t="b">
        <f t="shared" si="6"/>
        <v>1</v>
      </c>
      <c r="T116" s="104"/>
      <c r="U116" s="104"/>
      <c r="V116" s="101"/>
      <c r="W116" s="101"/>
      <c r="X116" s="101" t="b">
        <v>0</v>
      </c>
      <c r="Y116" s="101" t="b">
        <v>0</v>
      </c>
      <c r="Z116" s="101" t="b">
        <v>1</v>
      </c>
      <c r="AA116" s="101" t="s">
        <v>124</v>
      </c>
      <c r="AB116" s="167" t="b">
        <f t="shared" si="2"/>
        <v>1</v>
      </c>
      <c r="AC116" s="167" t="b">
        <f t="shared" si="3"/>
        <v>1</v>
      </c>
      <c r="AD116" s="167" t="b">
        <f t="shared" si="4"/>
        <v>0</v>
      </c>
      <c r="AE116" s="230" t="b">
        <f t="shared" si="5"/>
        <v>0</v>
      </c>
    </row>
    <row r="117" ht="14.25" customHeight="1">
      <c r="A117" s="200" t="s">
        <v>116</v>
      </c>
      <c r="B117" s="116">
        <v>3.0</v>
      </c>
      <c r="C117" s="116" t="s">
        <v>741</v>
      </c>
      <c r="D117" s="201" t="s">
        <v>742</v>
      </c>
      <c r="E117" s="139" t="s">
        <v>133</v>
      </c>
      <c r="F117" s="114" t="s">
        <v>120</v>
      </c>
      <c r="G117" s="236" t="s">
        <v>121</v>
      </c>
      <c r="H117" s="237" t="s">
        <v>134</v>
      </c>
      <c r="I117" s="116" t="s">
        <v>124</v>
      </c>
      <c r="J117" s="116" t="s">
        <v>214</v>
      </c>
      <c r="K117" s="116" t="s">
        <v>124</v>
      </c>
      <c r="L117" s="116"/>
      <c r="M117" s="116"/>
      <c r="N117" s="116"/>
      <c r="O117" s="203"/>
      <c r="P117" s="203"/>
      <c r="Q117" s="203"/>
      <c r="R117" s="210"/>
      <c r="S117" s="96" t="b">
        <f t="shared" si="6"/>
        <v>0</v>
      </c>
      <c r="T117" s="119"/>
      <c r="U117" s="119"/>
      <c r="V117" s="116"/>
      <c r="W117" s="116"/>
      <c r="X117" s="101" t="b">
        <v>1</v>
      </c>
      <c r="Y117" s="101" t="b">
        <v>1</v>
      </c>
      <c r="Z117" s="101" t="b">
        <v>1</v>
      </c>
      <c r="AA117" s="116" t="s">
        <v>744</v>
      </c>
      <c r="AB117" s="177" t="b">
        <f t="shared" si="2"/>
        <v>0</v>
      </c>
      <c r="AC117" s="177" t="b">
        <f t="shared" si="3"/>
        <v>0</v>
      </c>
      <c r="AD117" s="177" t="b">
        <f t="shared" si="4"/>
        <v>0</v>
      </c>
      <c r="AE117" s="233" t="b">
        <f t="shared" si="5"/>
        <v>0</v>
      </c>
    </row>
    <row r="118" ht="14.25" customHeight="1">
      <c r="A118" s="95" t="s">
        <v>116</v>
      </c>
      <c r="B118" s="101">
        <v>3.0</v>
      </c>
      <c r="C118" s="101" t="s">
        <v>745</v>
      </c>
      <c r="D118" s="164" t="s">
        <v>746</v>
      </c>
      <c r="E118" s="101" t="s">
        <v>124</v>
      </c>
      <c r="F118" s="99" t="s">
        <v>120</v>
      </c>
      <c r="G118" s="234" t="s">
        <v>275</v>
      </c>
      <c r="H118" s="235" t="s">
        <v>269</v>
      </c>
      <c r="I118" s="101" t="s">
        <v>124</v>
      </c>
      <c r="J118" s="101" t="s">
        <v>124</v>
      </c>
      <c r="K118" s="101" t="s">
        <v>124</v>
      </c>
      <c r="L118" s="101"/>
      <c r="M118" s="101"/>
      <c r="N118" s="101"/>
      <c r="O118" s="206"/>
      <c r="P118" s="206"/>
      <c r="Q118" s="206"/>
      <c r="R118" s="208"/>
      <c r="S118" s="96" t="b">
        <f t="shared" si="6"/>
        <v>1</v>
      </c>
      <c r="T118" s="104"/>
      <c r="U118" s="104"/>
      <c r="V118" s="101"/>
      <c r="W118" s="101"/>
      <c r="X118" s="101" t="b">
        <v>0</v>
      </c>
      <c r="Y118" s="101" t="b">
        <v>0</v>
      </c>
      <c r="Z118" s="101" t="b">
        <v>1</v>
      </c>
      <c r="AA118" s="101" t="s">
        <v>124</v>
      </c>
      <c r="AB118" s="167" t="b">
        <f t="shared" si="2"/>
        <v>1</v>
      </c>
      <c r="AC118" s="167" t="b">
        <f t="shared" si="3"/>
        <v>1</v>
      </c>
      <c r="AD118" s="167" t="b">
        <f t="shared" si="4"/>
        <v>0</v>
      </c>
      <c r="AE118" s="230" t="b">
        <f t="shared" si="5"/>
        <v>0</v>
      </c>
    </row>
    <row r="119" ht="14.25" customHeight="1">
      <c r="A119" s="200" t="s">
        <v>116</v>
      </c>
      <c r="B119" s="116">
        <v>3.0</v>
      </c>
      <c r="C119" s="116" t="s">
        <v>747</v>
      </c>
      <c r="D119" s="201" t="s">
        <v>748</v>
      </c>
      <c r="E119" s="168" t="s">
        <v>119</v>
      </c>
      <c r="F119" s="114" t="s">
        <v>120</v>
      </c>
      <c r="G119" s="234" t="s">
        <v>275</v>
      </c>
      <c r="H119" s="235" t="s">
        <v>269</v>
      </c>
      <c r="I119" s="116" t="s">
        <v>124</v>
      </c>
      <c r="J119" s="116" t="s">
        <v>749</v>
      </c>
      <c r="K119" s="116" t="s">
        <v>124</v>
      </c>
      <c r="L119" s="116"/>
      <c r="M119" s="116"/>
      <c r="N119" s="116"/>
      <c r="O119" s="203"/>
      <c r="P119" s="203"/>
      <c r="Q119" s="203"/>
      <c r="R119" s="210"/>
      <c r="S119" s="96" t="b">
        <f t="shared" si="6"/>
        <v>1</v>
      </c>
      <c r="T119" s="119"/>
      <c r="U119" s="119"/>
      <c r="V119" s="116"/>
      <c r="W119" s="116"/>
      <c r="X119" s="101" t="b">
        <v>0</v>
      </c>
      <c r="Y119" s="101" t="b">
        <v>0</v>
      </c>
      <c r="Z119" s="101" t="b">
        <v>1</v>
      </c>
      <c r="AA119" s="116" t="s">
        <v>124</v>
      </c>
      <c r="AB119" s="177" t="b">
        <f t="shared" si="2"/>
        <v>1</v>
      </c>
      <c r="AC119" s="177" t="b">
        <f t="shared" si="3"/>
        <v>1</v>
      </c>
      <c r="AD119" s="177" t="b">
        <f t="shared" si="4"/>
        <v>0</v>
      </c>
      <c r="AE119" s="233" t="b">
        <f t="shared" si="5"/>
        <v>0</v>
      </c>
    </row>
    <row r="120" ht="14.25" customHeight="1">
      <c r="A120" s="95" t="s">
        <v>116</v>
      </c>
      <c r="B120" s="101">
        <v>3.0</v>
      </c>
      <c r="C120" s="101" t="s">
        <v>747</v>
      </c>
      <c r="D120" s="164" t="s">
        <v>748</v>
      </c>
      <c r="E120" s="139" t="s">
        <v>133</v>
      </c>
      <c r="F120" s="99" t="s">
        <v>120</v>
      </c>
      <c r="G120" s="234" t="s">
        <v>275</v>
      </c>
      <c r="H120" s="235" t="s">
        <v>269</v>
      </c>
      <c r="I120" s="101" t="s">
        <v>124</v>
      </c>
      <c r="J120" s="101" t="s">
        <v>750</v>
      </c>
      <c r="K120" s="101" t="s">
        <v>124</v>
      </c>
      <c r="L120" s="101"/>
      <c r="M120" s="101"/>
      <c r="N120" s="101"/>
      <c r="O120" s="206"/>
      <c r="P120" s="206"/>
      <c r="Q120" s="206"/>
      <c r="R120" s="208"/>
      <c r="S120" s="96" t="b">
        <f t="shared" si="6"/>
        <v>1</v>
      </c>
      <c r="T120" s="104"/>
      <c r="U120" s="104"/>
      <c r="V120" s="101"/>
      <c r="W120" s="101"/>
      <c r="X120" s="101" t="b">
        <v>0</v>
      </c>
      <c r="Y120" s="101" t="b">
        <v>0</v>
      </c>
      <c r="Z120" s="101" t="b">
        <v>1</v>
      </c>
      <c r="AA120" s="101" t="s">
        <v>124</v>
      </c>
      <c r="AB120" s="167" t="b">
        <f t="shared" si="2"/>
        <v>1</v>
      </c>
      <c r="AC120" s="167" t="b">
        <f t="shared" si="3"/>
        <v>1</v>
      </c>
      <c r="AD120" s="167" t="b">
        <f t="shared" si="4"/>
        <v>0</v>
      </c>
      <c r="AE120" s="230" t="b">
        <f t="shared" si="5"/>
        <v>0</v>
      </c>
    </row>
    <row r="121" ht="14.25" customHeight="1">
      <c r="A121" s="200" t="s">
        <v>116</v>
      </c>
      <c r="B121" s="116">
        <v>3.0</v>
      </c>
      <c r="C121" s="116" t="s">
        <v>747</v>
      </c>
      <c r="D121" s="201" t="s">
        <v>748</v>
      </c>
      <c r="E121" s="168" t="s">
        <v>151</v>
      </c>
      <c r="F121" s="114" t="s">
        <v>120</v>
      </c>
      <c r="G121" s="234" t="s">
        <v>275</v>
      </c>
      <c r="H121" s="235" t="s">
        <v>269</v>
      </c>
      <c r="I121" s="116" t="s">
        <v>124</v>
      </c>
      <c r="J121" s="116" t="s">
        <v>751</v>
      </c>
      <c r="K121" s="116" t="s">
        <v>124</v>
      </c>
      <c r="L121" s="116"/>
      <c r="M121" s="116"/>
      <c r="N121" s="116"/>
      <c r="O121" s="203"/>
      <c r="P121" s="203"/>
      <c r="Q121" s="203"/>
      <c r="R121" s="210"/>
      <c r="S121" s="96" t="b">
        <f t="shared" si="6"/>
        <v>1</v>
      </c>
      <c r="T121" s="119"/>
      <c r="U121" s="119"/>
      <c r="V121" s="116"/>
      <c r="W121" s="116"/>
      <c r="X121" s="101" t="b">
        <v>0</v>
      </c>
      <c r="Y121" s="101" t="b">
        <v>0</v>
      </c>
      <c r="Z121" s="101" t="b">
        <v>1</v>
      </c>
      <c r="AA121" s="116" t="s">
        <v>124</v>
      </c>
      <c r="AB121" s="177" t="b">
        <f t="shared" si="2"/>
        <v>1</v>
      </c>
      <c r="AC121" s="177" t="b">
        <f t="shared" si="3"/>
        <v>1</v>
      </c>
      <c r="AD121" s="177" t="b">
        <f t="shared" si="4"/>
        <v>0</v>
      </c>
      <c r="AE121" s="233" t="b">
        <f t="shared" si="5"/>
        <v>0</v>
      </c>
    </row>
    <row r="122" ht="14.25" customHeight="1">
      <c r="A122" s="95" t="s">
        <v>116</v>
      </c>
      <c r="B122" s="101">
        <v>3.0</v>
      </c>
      <c r="C122" s="101" t="s">
        <v>747</v>
      </c>
      <c r="D122" s="164" t="s">
        <v>748</v>
      </c>
      <c r="E122" s="168" t="s">
        <v>156</v>
      </c>
      <c r="F122" s="99" t="s">
        <v>120</v>
      </c>
      <c r="G122" s="234" t="s">
        <v>275</v>
      </c>
      <c r="H122" s="235" t="s">
        <v>269</v>
      </c>
      <c r="I122" s="101" t="s">
        <v>124</v>
      </c>
      <c r="J122" s="101" t="s">
        <v>752</v>
      </c>
      <c r="K122" s="101" t="s">
        <v>124</v>
      </c>
      <c r="L122" s="101"/>
      <c r="M122" s="101"/>
      <c r="N122" s="101"/>
      <c r="O122" s="206"/>
      <c r="P122" s="206"/>
      <c r="Q122" s="206"/>
      <c r="R122" s="208"/>
      <c r="S122" s="96" t="b">
        <f t="shared" si="6"/>
        <v>1</v>
      </c>
      <c r="T122" s="104"/>
      <c r="U122" s="104"/>
      <c r="V122" s="101"/>
      <c r="W122" s="101"/>
      <c r="X122" s="101" t="b">
        <v>0</v>
      </c>
      <c r="Y122" s="101" t="b">
        <v>0</v>
      </c>
      <c r="Z122" s="101" t="b">
        <v>1</v>
      </c>
      <c r="AA122" s="101" t="s">
        <v>124</v>
      </c>
      <c r="AB122" s="167" t="b">
        <f t="shared" si="2"/>
        <v>1</v>
      </c>
      <c r="AC122" s="167" t="b">
        <f t="shared" si="3"/>
        <v>1</v>
      </c>
      <c r="AD122" s="167" t="b">
        <f t="shared" si="4"/>
        <v>0</v>
      </c>
      <c r="AE122" s="230" t="b">
        <f t="shared" si="5"/>
        <v>0</v>
      </c>
    </row>
    <row r="123" ht="14.25" customHeight="1">
      <c r="A123" s="200" t="s">
        <v>116</v>
      </c>
      <c r="B123" s="116">
        <v>3.0</v>
      </c>
      <c r="C123" s="116" t="s">
        <v>747</v>
      </c>
      <c r="D123" s="201" t="s">
        <v>748</v>
      </c>
      <c r="E123" s="101" t="s">
        <v>213</v>
      </c>
      <c r="F123" s="114" t="s">
        <v>120</v>
      </c>
      <c r="G123" s="234" t="s">
        <v>275</v>
      </c>
      <c r="H123" s="235" t="s">
        <v>269</v>
      </c>
      <c r="I123" s="116" t="s">
        <v>124</v>
      </c>
      <c r="J123" s="116" t="s">
        <v>753</v>
      </c>
      <c r="K123" s="116" t="s">
        <v>124</v>
      </c>
      <c r="L123" s="116"/>
      <c r="M123" s="116"/>
      <c r="N123" s="116"/>
      <c r="O123" s="203"/>
      <c r="P123" s="203"/>
      <c r="Q123" s="203"/>
      <c r="R123" s="210"/>
      <c r="S123" s="96" t="b">
        <f t="shared" si="6"/>
        <v>1</v>
      </c>
      <c r="T123" s="119"/>
      <c r="U123" s="119"/>
      <c r="V123" s="116"/>
      <c r="W123" s="116"/>
      <c r="X123" s="101" t="b">
        <v>0</v>
      </c>
      <c r="Y123" s="101" t="b">
        <v>0</v>
      </c>
      <c r="Z123" s="101" t="b">
        <v>1</v>
      </c>
      <c r="AA123" s="116" t="s">
        <v>124</v>
      </c>
      <c r="AB123" s="177" t="b">
        <f t="shared" si="2"/>
        <v>1</v>
      </c>
      <c r="AC123" s="177" t="b">
        <f t="shared" si="3"/>
        <v>1</v>
      </c>
      <c r="AD123" s="177" t="b">
        <f t="shared" si="4"/>
        <v>0</v>
      </c>
      <c r="AE123" s="233" t="b">
        <f t="shared" si="5"/>
        <v>0</v>
      </c>
    </row>
    <row r="124" ht="14.25" customHeight="1">
      <c r="A124" s="95" t="s">
        <v>116</v>
      </c>
      <c r="B124" s="101">
        <v>3.0</v>
      </c>
      <c r="C124" s="101" t="s">
        <v>754</v>
      </c>
      <c r="D124" s="164" t="s">
        <v>755</v>
      </c>
      <c r="E124" s="101" t="s">
        <v>124</v>
      </c>
      <c r="F124" s="99" t="s">
        <v>120</v>
      </c>
      <c r="G124" s="234" t="s">
        <v>275</v>
      </c>
      <c r="H124" s="235" t="s">
        <v>269</v>
      </c>
      <c r="I124" s="101" t="s">
        <v>124</v>
      </c>
      <c r="J124" s="101" t="s">
        <v>124</v>
      </c>
      <c r="K124" s="101" t="s">
        <v>124</v>
      </c>
      <c r="L124" s="101"/>
      <c r="M124" s="101"/>
      <c r="N124" s="101"/>
      <c r="O124" s="206"/>
      <c r="P124" s="206"/>
      <c r="Q124" s="206"/>
      <c r="R124" s="208"/>
      <c r="S124" s="96" t="b">
        <f t="shared" si="6"/>
        <v>1</v>
      </c>
      <c r="T124" s="104"/>
      <c r="U124" s="104"/>
      <c r="V124" s="101"/>
      <c r="W124" s="101"/>
      <c r="X124" s="101" t="b">
        <v>0</v>
      </c>
      <c r="Y124" s="101" t="b">
        <v>0</v>
      </c>
      <c r="Z124" s="101" t="b">
        <v>1</v>
      </c>
      <c r="AA124" s="101" t="s">
        <v>124</v>
      </c>
      <c r="AB124" s="167" t="b">
        <f t="shared" si="2"/>
        <v>1</v>
      </c>
      <c r="AC124" s="167" t="b">
        <f t="shared" si="3"/>
        <v>1</v>
      </c>
      <c r="AD124" s="167" t="b">
        <f t="shared" si="4"/>
        <v>0</v>
      </c>
      <c r="AE124" s="230" t="b">
        <f t="shared" si="5"/>
        <v>0</v>
      </c>
    </row>
    <row r="125" ht="14.25" customHeight="1">
      <c r="A125" s="200" t="s">
        <v>116</v>
      </c>
      <c r="B125" s="116">
        <v>3.0</v>
      </c>
      <c r="C125" s="116" t="s">
        <v>756</v>
      </c>
      <c r="D125" s="201" t="s">
        <v>757</v>
      </c>
      <c r="E125" s="168" t="s">
        <v>119</v>
      </c>
      <c r="F125" s="114" t="s">
        <v>120</v>
      </c>
      <c r="G125" s="234" t="s">
        <v>275</v>
      </c>
      <c r="H125" s="235" t="s">
        <v>269</v>
      </c>
      <c r="I125" s="116" t="s">
        <v>124</v>
      </c>
      <c r="J125" s="116" t="s">
        <v>758</v>
      </c>
      <c r="K125" s="116" t="s">
        <v>124</v>
      </c>
      <c r="L125" s="116"/>
      <c r="M125" s="116"/>
      <c r="N125" s="116"/>
      <c r="O125" s="203"/>
      <c r="P125" s="203"/>
      <c r="Q125" s="203"/>
      <c r="R125" s="210"/>
      <c r="S125" s="96" t="b">
        <f t="shared" si="6"/>
        <v>1</v>
      </c>
      <c r="T125" s="119"/>
      <c r="U125" s="119"/>
      <c r="V125" s="116"/>
      <c r="W125" s="116"/>
      <c r="X125" s="101" t="b">
        <v>0</v>
      </c>
      <c r="Y125" s="101" t="b">
        <v>0</v>
      </c>
      <c r="Z125" s="101" t="b">
        <v>1</v>
      </c>
      <c r="AA125" s="116" t="s">
        <v>124</v>
      </c>
      <c r="AB125" s="177" t="b">
        <f t="shared" si="2"/>
        <v>1</v>
      </c>
      <c r="AC125" s="177" t="b">
        <f t="shared" si="3"/>
        <v>1</v>
      </c>
      <c r="AD125" s="177" t="b">
        <f t="shared" si="4"/>
        <v>0</v>
      </c>
      <c r="AE125" s="233" t="b">
        <f t="shared" si="5"/>
        <v>0</v>
      </c>
    </row>
    <row r="126" ht="14.25" customHeight="1">
      <c r="A126" s="95" t="s">
        <v>116</v>
      </c>
      <c r="B126" s="101">
        <v>3.0</v>
      </c>
      <c r="C126" s="101" t="s">
        <v>756</v>
      </c>
      <c r="D126" s="164" t="s">
        <v>757</v>
      </c>
      <c r="E126" s="139" t="s">
        <v>133</v>
      </c>
      <c r="F126" s="99" t="s">
        <v>120</v>
      </c>
      <c r="G126" s="234" t="s">
        <v>275</v>
      </c>
      <c r="H126" s="235" t="s">
        <v>269</v>
      </c>
      <c r="I126" s="101" t="s">
        <v>124</v>
      </c>
      <c r="J126" s="101" t="s">
        <v>759</v>
      </c>
      <c r="K126" s="101" t="s">
        <v>124</v>
      </c>
      <c r="L126" s="101"/>
      <c r="M126" s="101"/>
      <c r="N126" s="101"/>
      <c r="O126" s="206"/>
      <c r="P126" s="206"/>
      <c r="Q126" s="206"/>
      <c r="R126" s="208"/>
      <c r="S126" s="96" t="b">
        <f t="shared" si="6"/>
        <v>1</v>
      </c>
      <c r="T126" s="104"/>
      <c r="U126" s="104"/>
      <c r="V126" s="101"/>
      <c r="W126" s="101"/>
      <c r="X126" s="101" t="b">
        <v>0</v>
      </c>
      <c r="Y126" s="101" t="b">
        <v>0</v>
      </c>
      <c r="Z126" s="101" t="b">
        <v>1</v>
      </c>
      <c r="AA126" s="101" t="s">
        <v>124</v>
      </c>
      <c r="AB126" s="167" t="b">
        <f t="shared" si="2"/>
        <v>1</v>
      </c>
      <c r="AC126" s="167" t="b">
        <f t="shared" si="3"/>
        <v>1</v>
      </c>
      <c r="AD126" s="167" t="b">
        <f t="shared" si="4"/>
        <v>0</v>
      </c>
      <c r="AE126" s="230" t="b">
        <f t="shared" si="5"/>
        <v>0</v>
      </c>
    </row>
    <row r="127" ht="14.25" customHeight="1">
      <c r="A127" s="200" t="s">
        <v>116</v>
      </c>
      <c r="B127" s="116">
        <v>3.0</v>
      </c>
      <c r="C127" s="116" t="s">
        <v>756</v>
      </c>
      <c r="D127" s="201" t="s">
        <v>757</v>
      </c>
      <c r="E127" s="168" t="s">
        <v>151</v>
      </c>
      <c r="F127" s="114" t="s">
        <v>120</v>
      </c>
      <c r="G127" s="234" t="s">
        <v>275</v>
      </c>
      <c r="H127" s="235" t="s">
        <v>269</v>
      </c>
      <c r="I127" s="116" t="s">
        <v>124</v>
      </c>
      <c r="J127" s="116" t="s">
        <v>760</v>
      </c>
      <c r="K127" s="116" t="s">
        <v>124</v>
      </c>
      <c r="L127" s="116"/>
      <c r="M127" s="116"/>
      <c r="N127" s="116"/>
      <c r="O127" s="203"/>
      <c r="P127" s="203"/>
      <c r="Q127" s="203"/>
      <c r="R127" s="210"/>
      <c r="S127" s="96" t="b">
        <f t="shared" si="6"/>
        <v>1</v>
      </c>
      <c r="T127" s="119"/>
      <c r="U127" s="119"/>
      <c r="V127" s="116"/>
      <c r="W127" s="116"/>
      <c r="X127" s="101" t="b">
        <v>0</v>
      </c>
      <c r="Y127" s="101" t="b">
        <v>0</v>
      </c>
      <c r="Z127" s="101" t="b">
        <v>1</v>
      </c>
      <c r="AA127" s="116" t="s">
        <v>124</v>
      </c>
      <c r="AB127" s="177" t="b">
        <f t="shared" si="2"/>
        <v>1</v>
      </c>
      <c r="AC127" s="177" t="b">
        <f t="shared" si="3"/>
        <v>1</v>
      </c>
      <c r="AD127" s="177" t="b">
        <f t="shared" si="4"/>
        <v>0</v>
      </c>
      <c r="AE127" s="233" t="b">
        <f t="shared" si="5"/>
        <v>0</v>
      </c>
    </row>
    <row r="128" ht="14.25" customHeight="1">
      <c r="A128" s="95" t="s">
        <v>116</v>
      </c>
      <c r="B128" s="101">
        <v>3.0</v>
      </c>
      <c r="C128" s="101" t="s">
        <v>756</v>
      </c>
      <c r="D128" s="164" t="s">
        <v>757</v>
      </c>
      <c r="E128" s="168" t="s">
        <v>156</v>
      </c>
      <c r="F128" s="99" t="s">
        <v>120</v>
      </c>
      <c r="G128" s="234" t="s">
        <v>275</v>
      </c>
      <c r="H128" s="235" t="s">
        <v>269</v>
      </c>
      <c r="I128" s="101" t="s">
        <v>124</v>
      </c>
      <c r="J128" s="101" t="s">
        <v>761</v>
      </c>
      <c r="K128" s="101" t="s">
        <v>124</v>
      </c>
      <c r="L128" s="101"/>
      <c r="M128" s="101"/>
      <c r="N128" s="101"/>
      <c r="O128" s="206"/>
      <c r="P128" s="206"/>
      <c r="Q128" s="206"/>
      <c r="R128" s="208"/>
      <c r="S128" s="96" t="b">
        <f t="shared" si="6"/>
        <v>1</v>
      </c>
      <c r="T128" s="104"/>
      <c r="U128" s="104"/>
      <c r="V128" s="101"/>
      <c r="W128" s="101"/>
      <c r="X128" s="101" t="b">
        <v>0</v>
      </c>
      <c r="Y128" s="101" t="b">
        <v>0</v>
      </c>
      <c r="Z128" s="101" t="b">
        <v>1</v>
      </c>
      <c r="AA128" s="101" t="s">
        <v>124</v>
      </c>
      <c r="AB128" s="167" t="b">
        <f t="shared" si="2"/>
        <v>1</v>
      </c>
      <c r="AC128" s="167" t="b">
        <f t="shared" si="3"/>
        <v>1</v>
      </c>
      <c r="AD128" s="167" t="b">
        <f t="shared" si="4"/>
        <v>0</v>
      </c>
      <c r="AE128" s="230" t="b">
        <f t="shared" si="5"/>
        <v>0</v>
      </c>
    </row>
    <row r="129" ht="14.25" customHeight="1">
      <c r="A129" s="200" t="s">
        <v>116</v>
      </c>
      <c r="B129" s="116">
        <v>3.0</v>
      </c>
      <c r="C129" s="116" t="s">
        <v>756</v>
      </c>
      <c r="D129" s="201" t="s">
        <v>757</v>
      </c>
      <c r="E129" s="101" t="s">
        <v>213</v>
      </c>
      <c r="F129" s="114" t="s">
        <v>120</v>
      </c>
      <c r="G129" s="234" t="s">
        <v>275</v>
      </c>
      <c r="H129" s="235" t="s">
        <v>269</v>
      </c>
      <c r="I129" s="116" t="s">
        <v>124</v>
      </c>
      <c r="J129" s="116" t="s">
        <v>762</v>
      </c>
      <c r="K129" s="116" t="s">
        <v>124</v>
      </c>
      <c r="L129" s="116"/>
      <c r="M129" s="116"/>
      <c r="N129" s="116"/>
      <c r="O129" s="203"/>
      <c r="P129" s="203"/>
      <c r="Q129" s="203"/>
      <c r="R129" s="210"/>
      <c r="S129" s="96" t="b">
        <f t="shared" si="6"/>
        <v>1</v>
      </c>
      <c r="T129" s="119"/>
      <c r="U129" s="119"/>
      <c r="V129" s="116"/>
      <c r="W129" s="116"/>
      <c r="X129" s="101" t="b">
        <v>0</v>
      </c>
      <c r="Y129" s="101" t="b">
        <v>0</v>
      </c>
      <c r="Z129" s="101" t="b">
        <v>1</v>
      </c>
      <c r="AA129" s="116" t="s">
        <v>124</v>
      </c>
      <c r="AB129" s="177" t="b">
        <f t="shared" si="2"/>
        <v>1</v>
      </c>
      <c r="AC129" s="177" t="b">
        <f t="shared" si="3"/>
        <v>1</v>
      </c>
      <c r="AD129" s="177" t="b">
        <f t="shared" si="4"/>
        <v>0</v>
      </c>
      <c r="AE129" s="233" t="b">
        <f t="shared" si="5"/>
        <v>0</v>
      </c>
    </row>
    <row r="130" ht="14.25" customHeight="1">
      <c r="A130" s="95" t="s">
        <v>116</v>
      </c>
      <c r="B130" s="101">
        <v>3.0</v>
      </c>
      <c r="C130" s="101" t="s">
        <v>763</v>
      </c>
      <c r="D130" s="164" t="s">
        <v>764</v>
      </c>
      <c r="E130" s="168" t="s">
        <v>119</v>
      </c>
      <c r="F130" s="99" t="s">
        <v>120</v>
      </c>
      <c r="G130" s="236" t="s">
        <v>121</v>
      </c>
      <c r="H130" s="237" t="s">
        <v>134</v>
      </c>
      <c r="I130" s="101" t="s">
        <v>124</v>
      </c>
      <c r="J130" s="101">
        <v>2019.0</v>
      </c>
      <c r="K130" s="101" t="s">
        <v>124</v>
      </c>
      <c r="L130" s="101"/>
      <c r="M130" s="101"/>
      <c r="N130" s="101"/>
      <c r="O130" s="206"/>
      <c r="P130" s="206"/>
      <c r="Q130" s="206"/>
      <c r="R130" s="208"/>
      <c r="S130" s="96" t="b">
        <f t="shared" si="6"/>
        <v>0</v>
      </c>
      <c r="T130" s="104"/>
      <c r="U130" s="104"/>
      <c r="V130" s="101"/>
      <c r="W130" s="101"/>
      <c r="X130" s="101" t="b">
        <v>1</v>
      </c>
      <c r="Y130" s="101" t="b">
        <v>1</v>
      </c>
      <c r="Z130" s="101" t="b">
        <v>1</v>
      </c>
      <c r="AA130" s="101" t="s">
        <v>765</v>
      </c>
      <c r="AB130" s="167" t="b">
        <f t="shared" si="2"/>
        <v>0</v>
      </c>
      <c r="AC130" s="167" t="b">
        <f t="shared" si="3"/>
        <v>0</v>
      </c>
      <c r="AD130" s="167" t="b">
        <f t="shared" si="4"/>
        <v>0</v>
      </c>
      <c r="AE130" s="230" t="b">
        <f t="shared" si="5"/>
        <v>0</v>
      </c>
    </row>
    <row r="131" ht="14.25" customHeight="1">
      <c r="A131" s="200" t="s">
        <v>116</v>
      </c>
      <c r="B131" s="116">
        <v>3.0</v>
      </c>
      <c r="C131" s="116" t="s">
        <v>763</v>
      </c>
      <c r="D131" s="201" t="s">
        <v>764</v>
      </c>
      <c r="E131" s="139" t="s">
        <v>133</v>
      </c>
      <c r="F131" s="114" t="s">
        <v>120</v>
      </c>
      <c r="G131" s="236" t="s">
        <v>121</v>
      </c>
      <c r="H131" s="237" t="s">
        <v>134</v>
      </c>
      <c r="I131" s="116" t="s">
        <v>124</v>
      </c>
      <c r="J131" s="116" t="s">
        <v>766</v>
      </c>
      <c r="K131" s="116" t="s">
        <v>124</v>
      </c>
      <c r="L131" s="116"/>
      <c r="M131" s="116"/>
      <c r="N131" s="116"/>
      <c r="O131" s="203"/>
      <c r="P131" s="203"/>
      <c r="Q131" s="203"/>
      <c r="R131" s="210"/>
      <c r="S131" s="96" t="b">
        <f t="shared" si="6"/>
        <v>0</v>
      </c>
      <c r="T131" s="119"/>
      <c r="U131" s="119"/>
      <c r="V131" s="116"/>
      <c r="W131" s="116"/>
      <c r="X131" s="101" t="b">
        <v>1</v>
      </c>
      <c r="Y131" s="101" t="b">
        <v>1</v>
      </c>
      <c r="Z131" s="101" t="b">
        <v>1</v>
      </c>
      <c r="AA131" s="116" t="s">
        <v>765</v>
      </c>
      <c r="AB131" s="177" t="b">
        <f t="shared" si="2"/>
        <v>0</v>
      </c>
      <c r="AC131" s="177" t="b">
        <f t="shared" si="3"/>
        <v>0</v>
      </c>
      <c r="AD131" s="177" t="b">
        <f t="shared" si="4"/>
        <v>0</v>
      </c>
      <c r="AE131" s="233" t="b">
        <f t="shared" si="5"/>
        <v>0</v>
      </c>
    </row>
    <row r="132" ht="14.25" customHeight="1">
      <c r="A132" s="95" t="s">
        <v>116</v>
      </c>
      <c r="B132" s="101">
        <v>3.0</v>
      </c>
      <c r="C132" s="101" t="s">
        <v>763</v>
      </c>
      <c r="D132" s="164" t="s">
        <v>764</v>
      </c>
      <c r="E132" s="168" t="s">
        <v>151</v>
      </c>
      <c r="F132" s="99" t="s">
        <v>120</v>
      </c>
      <c r="G132" s="236" t="s">
        <v>121</v>
      </c>
      <c r="H132" s="237" t="s">
        <v>134</v>
      </c>
      <c r="I132" s="101" t="s">
        <v>124</v>
      </c>
      <c r="J132" s="101" t="s">
        <v>767</v>
      </c>
      <c r="K132" s="101" t="s">
        <v>124</v>
      </c>
      <c r="L132" s="101"/>
      <c r="M132" s="101"/>
      <c r="N132" s="101"/>
      <c r="O132" s="206"/>
      <c r="P132" s="206"/>
      <c r="Q132" s="206"/>
      <c r="R132" s="208"/>
      <c r="S132" s="96" t="b">
        <f t="shared" si="6"/>
        <v>0</v>
      </c>
      <c r="T132" s="104"/>
      <c r="U132" s="104"/>
      <c r="V132" s="101"/>
      <c r="W132" s="101"/>
      <c r="X132" s="101" t="b">
        <v>1</v>
      </c>
      <c r="Y132" s="101" t="b">
        <v>1</v>
      </c>
      <c r="Z132" s="101" t="b">
        <v>1</v>
      </c>
      <c r="AA132" s="101" t="s">
        <v>765</v>
      </c>
      <c r="AB132" s="167" t="b">
        <f t="shared" si="2"/>
        <v>0</v>
      </c>
      <c r="AC132" s="167" t="b">
        <f t="shared" si="3"/>
        <v>0</v>
      </c>
      <c r="AD132" s="167" t="b">
        <f t="shared" si="4"/>
        <v>0</v>
      </c>
      <c r="AE132" s="230" t="b">
        <f t="shared" si="5"/>
        <v>0</v>
      </c>
    </row>
    <row r="133" ht="14.25" customHeight="1">
      <c r="A133" s="200" t="s">
        <v>116</v>
      </c>
      <c r="B133" s="116">
        <v>3.0</v>
      </c>
      <c r="C133" s="116" t="s">
        <v>763</v>
      </c>
      <c r="D133" s="201" t="s">
        <v>764</v>
      </c>
      <c r="E133" s="168" t="s">
        <v>156</v>
      </c>
      <c r="F133" s="114" t="s">
        <v>120</v>
      </c>
      <c r="G133" s="236" t="s">
        <v>121</v>
      </c>
      <c r="H133" s="237" t="s">
        <v>134</v>
      </c>
      <c r="I133" s="116" t="s">
        <v>124</v>
      </c>
      <c r="J133" s="116" t="s">
        <v>768</v>
      </c>
      <c r="K133" s="116" t="s">
        <v>124</v>
      </c>
      <c r="L133" s="116"/>
      <c r="M133" s="116"/>
      <c r="N133" s="116"/>
      <c r="O133" s="203"/>
      <c r="P133" s="203"/>
      <c r="Q133" s="203"/>
      <c r="R133" s="210"/>
      <c r="S133" s="96" t="b">
        <f t="shared" si="6"/>
        <v>0</v>
      </c>
      <c r="T133" s="119"/>
      <c r="U133" s="119"/>
      <c r="V133" s="116"/>
      <c r="W133" s="116"/>
      <c r="X133" s="101" t="b">
        <v>1</v>
      </c>
      <c r="Y133" s="101" t="b">
        <v>1</v>
      </c>
      <c r="Z133" s="101" t="b">
        <v>1</v>
      </c>
      <c r="AA133" s="116" t="s">
        <v>765</v>
      </c>
      <c r="AB133" s="177" t="b">
        <f t="shared" si="2"/>
        <v>0</v>
      </c>
      <c r="AC133" s="177" t="b">
        <f t="shared" si="3"/>
        <v>0</v>
      </c>
      <c r="AD133" s="177" t="b">
        <f t="shared" si="4"/>
        <v>0</v>
      </c>
      <c r="AE133" s="233" t="b">
        <f t="shared" si="5"/>
        <v>0</v>
      </c>
    </row>
    <row r="134" ht="14.25" customHeight="1">
      <c r="A134" s="95" t="s">
        <v>116</v>
      </c>
      <c r="B134" s="101">
        <v>3.0</v>
      </c>
      <c r="C134" s="101" t="s">
        <v>763</v>
      </c>
      <c r="D134" s="164" t="s">
        <v>764</v>
      </c>
      <c r="E134" s="101" t="s">
        <v>769</v>
      </c>
      <c r="F134" s="99" t="s">
        <v>120</v>
      </c>
      <c r="G134" s="234" t="s">
        <v>275</v>
      </c>
      <c r="H134" s="235" t="s">
        <v>269</v>
      </c>
      <c r="I134" s="101" t="s">
        <v>124</v>
      </c>
      <c r="J134" s="101" t="s">
        <v>770</v>
      </c>
      <c r="K134" s="101" t="s">
        <v>124</v>
      </c>
      <c r="L134" s="101"/>
      <c r="M134" s="101"/>
      <c r="N134" s="101"/>
      <c r="O134" s="206"/>
      <c r="P134" s="206"/>
      <c r="Q134" s="206"/>
      <c r="R134" s="208"/>
      <c r="S134" s="96" t="b">
        <f t="shared" si="6"/>
        <v>1</v>
      </c>
      <c r="T134" s="104"/>
      <c r="U134" s="104"/>
      <c r="V134" s="101"/>
      <c r="W134" s="101"/>
      <c r="X134" s="101" t="b">
        <v>0</v>
      </c>
      <c r="Y134" s="101" t="b">
        <v>0</v>
      </c>
      <c r="Z134" s="101" t="b">
        <v>1</v>
      </c>
      <c r="AA134" s="101" t="s">
        <v>124</v>
      </c>
      <c r="AB134" s="167" t="b">
        <f t="shared" si="2"/>
        <v>1</v>
      </c>
      <c r="AC134" s="167" t="b">
        <f t="shared" si="3"/>
        <v>1</v>
      </c>
      <c r="AD134" s="167" t="b">
        <f t="shared" si="4"/>
        <v>0</v>
      </c>
      <c r="AE134" s="230" t="b">
        <f t="shared" si="5"/>
        <v>0</v>
      </c>
    </row>
    <row r="135" ht="14.25" customHeight="1">
      <c r="A135" s="200" t="s">
        <v>116</v>
      </c>
      <c r="B135" s="116">
        <v>3.0</v>
      </c>
      <c r="C135" s="116" t="s">
        <v>771</v>
      </c>
      <c r="D135" s="201" t="s">
        <v>772</v>
      </c>
      <c r="E135" s="168" t="s">
        <v>119</v>
      </c>
      <c r="F135" s="114" t="s">
        <v>120</v>
      </c>
      <c r="G135" s="234" t="s">
        <v>275</v>
      </c>
      <c r="H135" s="235" t="s">
        <v>269</v>
      </c>
      <c r="I135" s="116" t="s">
        <v>124</v>
      </c>
      <c r="J135" s="116" t="s">
        <v>773</v>
      </c>
      <c r="K135" s="116" t="s">
        <v>124</v>
      </c>
      <c r="L135" s="116"/>
      <c r="M135" s="116"/>
      <c r="N135" s="116"/>
      <c r="O135" s="203"/>
      <c r="P135" s="203"/>
      <c r="Q135" s="203"/>
      <c r="R135" s="210"/>
      <c r="S135" s="96" t="b">
        <f t="shared" si="6"/>
        <v>1</v>
      </c>
      <c r="T135" s="119"/>
      <c r="U135" s="119"/>
      <c r="V135" s="116"/>
      <c r="W135" s="116"/>
      <c r="X135" s="101" t="b">
        <v>0</v>
      </c>
      <c r="Y135" s="101" t="b">
        <v>0</v>
      </c>
      <c r="Z135" s="101" t="b">
        <v>1</v>
      </c>
      <c r="AA135" s="116" t="s">
        <v>124</v>
      </c>
      <c r="AB135" s="177" t="b">
        <f t="shared" si="2"/>
        <v>1</v>
      </c>
      <c r="AC135" s="177" t="b">
        <f t="shared" si="3"/>
        <v>1</v>
      </c>
      <c r="AD135" s="177" t="b">
        <f t="shared" si="4"/>
        <v>0</v>
      </c>
      <c r="AE135" s="233" t="b">
        <f t="shared" si="5"/>
        <v>0</v>
      </c>
    </row>
    <row r="136" ht="14.25" customHeight="1">
      <c r="A136" s="95" t="s">
        <v>116</v>
      </c>
      <c r="B136" s="101">
        <v>3.0</v>
      </c>
      <c r="C136" s="101" t="s">
        <v>771</v>
      </c>
      <c r="D136" s="164" t="s">
        <v>772</v>
      </c>
      <c r="E136" s="139" t="s">
        <v>133</v>
      </c>
      <c r="F136" s="99" t="s">
        <v>120</v>
      </c>
      <c r="G136" s="234" t="s">
        <v>275</v>
      </c>
      <c r="H136" s="235" t="s">
        <v>269</v>
      </c>
      <c r="I136" s="101" t="s">
        <v>124</v>
      </c>
      <c r="J136" s="101" t="s">
        <v>774</v>
      </c>
      <c r="K136" s="101" t="s">
        <v>124</v>
      </c>
      <c r="L136" s="101"/>
      <c r="M136" s="101"/>
      <c r="N136" s="101"/>
      <c r="O136" s="206"/>
      <c r="P136" s="206"/>
      <c r="Q136" s="206"/>
      <c r="R136" s="208"/>
      <c r="S136" s="96" t="b">
        <f t="shared" si="6"/>
        <v>1</v>
      </c>
      <c r="T136" s="104"/>
      <c r="U136" s="104"/>
      <c r="V136" s="101"/>
      <c r="W136" s="101"/>
      <c r="X136" s="101" t="b">
        <v>0</v>
      </c>
      <c r="Y136" s="101" t="b">
        <v>0</v>
      </c>
      <c r="Z136" s="101" t="b">
        <v>1</v>
      </c>
      <c r="AA136" s="101" t="s">
        <v>124</v>
      </c>
      <c r="AB136" s="167" t="b">
        <f t="shared" si="2"/>
        <v>1</v>
      </c>
      <c r="AC136" s="167" t="b">
        <f t="shared" si="3"/>
        <v>1</v>
      </c>
      <c r="AD136" s="167" t="b">
        <f t="shared" si="4"/>
        <v>0</v>
      </c>
      <c r="AE136" s="230" t="b">
        <f t="shared" si="5"/>
        <v>0</v>
      </c>
    </row>
    <row r="137" ht="14.25" customHeight="1">
      <c r="A137" s="200" t="s">
        <v>116</v>
      </c>
      <c r="B137" s="116">
        <v>3.0</v>
      </c>
      <c r="C137" s="116" t="s">
        <v>771</v>
      </c>
      <c r="D137" s="201" t="s">
        <v>772</v>
      </c>
      <c r="E137" s="168" t="s">
        <v>151</v>
      </c>
      <c r="F137" s="114" t="s">
        <v>120</v>
      </c>
      <c r="G137" s="234" t="s">
        <v>275</v>
      </c>
      <c r="H137" s="235" t="s">
        <v>269</v>
      </c>
      <c r="I137" s="116" t="s">
        <v>124</v>
      </c>
      <c r="J137" s="116" t="s">
        <v>775</v>
      </c>
      <c r="K137" s="116" t="s">
        <v>124</v>
      </c>
      <c r="L137" s="116"/>
      <c r="M137" s="116"/>
      <c r="N137" s="116"/>
      <c r="O137" s="203"/>
      <c r="P137" s="203"/>
      <c r="Q137" s="203"/>
      <c r="R137" s="210"/>
      <c r="S137" s="96" t="b">
        <f t="shared" si="6"/>
        <v>1</v>
      </c>
      <c r="T137" s="119"/>
      <c r="U137" s="119"/>
      <c r="V137" s="116"/>
      <c r="W137" s="116"/>
      <c r="X137" s="101" t="b">
        <v>0</v>
      </c>
      <c r="Y137" s="101" t="b">
        <v>0</v>
      </c>
      <c r="Z137" s="101" t="b">
        <v>1</v>
      </c>
      <c r="AA137" s="116" t="s">
        <v>124</v>
      </c>
      <c r="AB137" s="177" t="b">
        <f t="shared" si="2"/>
        <v>1</v>
      </c>
      <c r="AC137" s="177" t="b">
        <f t="shared" si="3"/>
        <v>1</v>
      </c>
      <c r="AD137" s="177" t="b">
        <f t="shared" si="4"/>
        <v>0</v>
      </c>
      <c r="AE137" s="233" t="b">
        <f t="shared" si="5"/>
        <v>0</v>
      </c>
    </row>
    <row r="138" ht="14.25" customHeight="1">
      <c r="A138" s="95" t="s">
        <v>116</v>
      </c>
      <c r="B138" s="101">
        <v>3.0</v>
      </c>
      <c r="C138" s="101" t="s">
        <v>771</v>
      </c>
      <c r="D138" s="164" t="s">
        <v>772</v>
      </c>
      <c r="E138" s="168" t="s">
        <v>156</v>
      </c>
      <c r="F138" s="99" t="s">
        <v>120</v>
      </c>
      <c r="G138" s="234" t="s">
        <v>275</v>
      </c>
      <c r="H138" s="235" t="s">
        <v>269</v>
      </c>
      <c r="I138" s="101" t="s">
        <v>124</v>
      </c>
      <c r="J138" s="101" t="s">
        <v>776</v>
      </c>
      <c r="K138" s="101" t="s">
        <v>124</v>
      </c>
      <c r="L138" s="101"/>
      <c r="M138" s="101"/>
      <c r="N138" s="101"/>
      <c r="O138" s="206"/>
      <c r="P138" s="206"/>
      <c r="Q138" s="206"/>
      <c r="R138" s="208"/>
      <c r="S138" s="96" t="b">
        <f t="shared" si="6"/>
        <v>1</v>
      </c>
      <c r="T138" s="104"/>
      <c r="U138" s="104"/>
      <c r="V138" s="101"/>
      <c r="W138" s="101"/>
      <c r="X138" s="101" t="b">
        <v>0</v>
      </c>
      <c r="Y138" s="101" t="b">
        <v>0</v>
      </c>
      <c r="Z138" s="101" t="b">
        <v>1</v>
      </c>
      <c r="AA138" s="101" t="s">
        <v>124</v>
      </c>
      <c r="AB138" s="167" t="b">
        <f t="shared" si="2"/>
        <v>1</v>
      </c>
      <c r="AC138" s="167" t="b">
        <f t="shared" si="3"/>
        <v>1</v>
      </c>
      <c r="AD138" s="167" t="b">
        <f t="shared" si="4"/>
        <v>0</v>
      </c>
      <c r="AE138" s="230" t="b">
        <f t="shared" si="5"/>
        <v>0</v>
      </c>
    </row>
    <row r="139" ht="14.25" customHeight="1">
      <c r="A139" s="200" t="s">
        <v>116</v>
      </c>
      <c r="B139" s="116">
        <v>3.0</v>
      </c>
      <c r="C139" s="116" t="s">
        <v>771</v>
      </c>
      <c r="D139" s="201" t="s">
        <v>772</v>
      </c>
      <c r="E139" s="101" t="s">
        <v>213</v>
      </c>
      <c r="F139" s="114" t="s">
        <v>120</v>
      </c>
      <c r="G139" s="234" t="s">
        <v>275</v>
      </c>
      <c r="H139" s="235" t="s">
        <v>269</v>
      </c>
      <c r="I139" s="116" t="s">
        <v>124</v>
      </c>
      <c r="J139" s="116" t="s">
        <v>777</v>
      </c>
      <c r="K139" s="116" t="s">
        <v>124</v>
      </c>
      <c r="L139" s="116"/>
      <c r="M139" s="116"/>
      <c r="N139" s="116"/>
      <c r="O139" s="203"/>
      <c r="P139" s="203"/>
      <c r="Q139" s="203"/>
      <c r="R139" s="210"/>
      <c r="S139" s="96" t="b">
        <f t="shared" si="6"/>
        <v>1</v>
      </c>
      <c r="T139" s="119"/>
      <c r="U139" s="119"/>
      <c r="V139" s="116"/>
      <c r="W139" s="116"/>
      <c r="X139" s="101" t="b">
        <v>0</v>
      </c>
      <c r="Y139" s="101" t="b">
        <v>0</v>
      </c>
      <c r="Z139" s="101" t="b">
        <v>1</v>
      </c>
      <c r="AA139" s="116" t="s">
        <v>124</v>
      </c>
      <c r="AB139" s="177" t="b">
        <f t="shared" si="2"/>
        <v>1</v>
      </c>
      <c r="AC139" s="177" t="b">
        <f t="shared" si="3"/>
        <v>1</v>
      </c>
      <c r="AD139" s="177" t="b">
        <f t="shared" si="4"/>
        <v>0</v>
      </c>
      <c r="AE139" s="233" t="b">
        <f t="shared" si="5"/>
        <v>0</v>
      </c>
    </row>
    <row r="140" ht="14.25" customHeight="1">
      <c r="A140" s="95" t="s">
        <v>116</v>
      </c>
      <c r="B140" s="101">
        <v>3.0</v>
      </c>
      <c r="C140" s="101" t="s">
        <v>778</v>
      </c>
      <c r="D140" s="164" t="s">
        <v>779</v>
      </c>
      <c r="E140" s="168" t="s">
        <v>119</v>
      </c>
      <c r="F140" s="99" t="s">
        <v>120</v>
      </c>
      <c r="G140" s="234" t="s">
        <v>275</v>
      </c>
      <c r="H140" s="235" t="s">
        <v>269</v>
      </c>
      <c r="I140" s="101" t="s">
        <v>124</v>
      </c>
      <c r="J140" s="101" t="s">
        <v>780</v>
      </c>
      <c r="K140" s="101" t="s">
        <v>124</v>
      </c>
      <c r="L140" s="101"/>
      <c r="M140" s="101"/>
      <c r="N140" s="101"/>
      <c r="O140" s="206"/>
      <c r="P140" s="206"/>
      <c r="Q140" s="206"/>
      <c r="R140" s="208"/>
      <c r="S140" s="96" t="b">
        <f t="shared" si="6"/>
        <v>1</v>
      </c>
      <c r="T140" s="104"/>
      <c r="U140" s="104"/>
      <c r="V140" s="101"/>
      <c r="W140" s="101"/>
      <c r="X140" s="101" t="b">
        <v>0</v>
      </c>
      <c r="Y140" s="101" t="b">
        <v>0</v>
      </c>
      <c r="Z140" s="101" t="b">
        <v>1</v>
      </c>
      <c r="AA140" s="101" t="s">
        <v>124</v>
      </c>
      <c r="AB140" s="167" t="b">
        <f t="shared" si="2"/>
        <v>1</v>
      </c>
      <c r="AC140" s="167" t="b">
        <f t="shared" si="3"/>
        <v>1</v>
      </c>
      <c r="AD140" s="167" t="b">
        <f t="shared" si="4"/>
        <v>0</v>
      </c>
      <c r="AE140" s="230" t="b">
        <f t="shared" si="5"/>
        <v>0</v>
      </c>
    </row>
    <row r="141" ht="14.25" customHeight="1">
      <c r="A141" s="200" t="s">
        <v>116</v>
      </c>
      <c r="B141" s="116">
        <v>3.0</v>
      </c>
      <c r="C141" s="116" t="s">
        <v>778</v>
      </c>
      <c r="D141" s="201" t="s">
        <v>779</v>
      </c>
      <c r="E141" s="139" t="s">
        <v>133</v>
      </c>
      <c r="F141" s="114" t="s">
        <v>120</v>
      </c>
      <c r="G141" s="234" t="s">
        <v>275</v>
      </c>
      <c r="H141" s="235" t="s">
        <v>269</v>
      </c>
      <c r="I141" s="116" t="s">
        <v>124</v>
      </c>
      <c r="J141" s="116" t="s">
        <v>781</v>
      </c>
      <c r="K141" s="116" t="s">
        <v>124</v>
      </c>
      <c r="L141" s="116"/>
      <c r="M141" s="116"/>
      <c r="N141" s="116"/>
      <c r="O141" s="203"/>
      <c r="P141" s="203"/>
      <c r="Q141" s="203"/>
      <c r="R141" s="210"/>
      <c r="S141" s="96" t="b">
        <f t="shared" si="6"/>
        <v>1</v>
      </c>
      <c r="T141" s="119"/>
      <c r="U141" s="119"/>
      <c r="V141" s="116"/>
      <c r="W141" s="116"/>
      <c r="X141" s="101" t="b">
        <v>0</v>
      </c>
      <c r="Y141" s="101" t="b">
        <v>0</v>
      </c>
      <c r="Z141" s="101" t="b">
        <v>1</v>
      </c>
      <c r="AA141" s="116" t="s">
        <v>124</v>
      </c>
      <c r="AB141" s="177" t="b">
        <f t="shared" si="2"/>
        <v>1</v>
      </c>
      <c r="AC141" s="177" t="b">
        <f t="shared" si="3"/>
        <v>1</v>
      </c>
      <c r="AD141" s="177" t="b">
        <f t="shared" si="4"/>
        <v>0</v>
      </c>
      <c r="AE141" s="233" t="b">
        <f t="shared" si="5"/>
        <v>0</v>
      </c>
    </row>
    <row r="142" ht="14.25" customHeight="1">
      <c r="A142" s="95" t="s">
        <v>116</v>
      </c>
      <c r="B142" s="101">
        <v>3.0</v>
      </c>
      <c r="C142" s="101" t="s">
        <v>778</v>
      </c>
      <c r="D142" s="164" t="s">
        <v>779</v>
      </c>
      <c r="E142" s="168" t="s">
        <v>151</v>
      </c>
      <c r="F142" s="99" t="s">
        <v>120</v>
      </c>
      <c r="G142" s="234" t="s">
        <v>275</v>
      </c>
      <c r="H142" s="235" t="s">
        <v>269</v>
      </c>
      <c r="I142" s="101" t="s">
        <v>124</v>
      </c>
      <c r="J142" s="101" t="s">
        <v>782</v>
      </c>
      <c r="K142" s="101" t="s">
        <v>124</v>
      </c>
      <c r="L142" s="101"/>
      <c r="M142" s="101"/>
      <c r="N142" s="101"/>
      <c r="O142" s="206"/>
      <c r="P142" s="206"/>
      <c r="Q142" s="206"/>
      <c r="R142" s="208"/>
      <c r="S142" s="96" t="b">
        <f t="shared" si="6"/>
        <v>1</v>
      </c>
      <c r="T142" s="104"/>
      <c r="U142" s="104"/>
      <c r="V142" s="101"/>
      <c r="W142" s="101"/>
      <c r="X142" s="101" t="b">
        <v>0</v>
      </c>
      <c r="Y142" s="101" t="b">
        <v>0</v>
      </c>
      <c r="Z142" s="101" t="b">
        <v>1</v>
      </c>
      <c r="AA142" s="101" t="s">
        <v>124</v>
      </c>
      <c r="AB142" s="167" t="b">
        <f t="shared" si="2"/>
        <v>1</v>
      </c>
      <c r="AC142" s="167" t="b">
        <f t="shared" si="3"/>
        <v>1</v>
      </c>
      <c r="AD142" s="167" t="b">
        <f t="shared" si="4"/>
        <v>0</v>
      </c>
      <c r="AE142" s="230" t="b">
        <f t="shared" si="5"/>
        <v>0</v>
      </c>
    </row>
    <row r="143" ht="14.25" customHeight="1">
      <c r="A143" s="200" t="s">
        <v>116</v>
      </c>
      <c r="B143" s="116">
        <v>3.0</v>
      </c>
      <c r="C143" s="116" t="s">
        <v>783</v>
      </c>
      <c r="D143" s="201" t="s">
        <v>784</v>
      </c>
      <c r="E143" s="168" t="s">
        <v>119</v>
      </c>
      <c r="F143" s="114" t="s">
        <v>120</v>
      </c>
      <c r="G143" s="234" t="s">
        <v>275</v>
      </c>
      <c r="H143" s="235" t="s">
        <v>269</v>
      </c>
      <c r="I143" s="116" t="s">
        <v>124</v>
      </c>
      <c r="J143" s="116" t="s">
        <v>785</v>
      </c>
      <c r="K143" s="116" t="s">
        <v>124</v>
      </c>
      <c r="L143" s="116"/>
      <c r="M143" s="116"/>
      <c r="N143" s="116"/>
      <c r="O143" s="203"/>
      <c r="P143" s="203"/>
      <c r="Q143" s="203"/>
      <c r="R143" s="210"/>
      <c r="S143" s="96" t="b">
        <f t="shared" si="6"/>
        <v>1</v>
      </c>
      <c r="T143" s="119"/>
      <c r="U143" s="119"/>
      <c r="V143" s="116"/>
      <c r="W143" s="116"/>
      <c r="X143" s="101" t="b">
        <v>0</v>
      </c>
      <c r="Y143" s="101" t="b">
        <v>0</v>
      </c>
      <c r="Z143" s="101" t="b">
        <v>1</v>
      </c>
      <c r="AA143" s="116" t="s">
        <v>124</v>
      </c>
      <c r="AB143" s="177" t="b">
        <f t="shared" si="2"/>
        <v>1</v>
      </c>
      <c r="AC143" s="177" t="b">
        <f t="shared" si="3"/>
        <v>1</v>
      </c>
      <c r="AD143" s="177" t="b">
        <f t="shared" si="4"/>
        <v>0</v>
      </c>
      <c r="AE143" s="233" t="b">
        <f t="shared" si="5"/>
        <v>0</v>
      </c>
    </row>
    <row r="144" ht="14.25" customHeight="1">
      <c r="A144" s="95" t="s">
        <v>116</v>
      </c>
      <c r="B144" s="101">
        <v>3.0</v>
      </c>
      <c r="C144" s="101" t="s">
        <v>783</v>
      </c>
      <c r="D144" s="164" t="s">
        <v>784</v>
      </c>
      <c r="E144" s="139" t="s">
        <v>133</v>
      </c>
      <c r="F144" s="99" t="s">
        <v>120</v>
      </c>
      <c r="G144" s="234" t="s">
        <v>275</v>
      </c>
      <c r="H144" s="235" t="s">
        <v>269</v>
      </c>
      <c r="I144" s="101" t="s">
        <v>124</v>
      </c>
      <c r="J144" s="101" t="s">
        <v>786</v>
      </c>
      <c r="K144" s="101" t="s">
        <v>124</v>
      </c>
      <c r="L144" s="101"/>
      <c r="M144" s="101"/>
      <c r="N144" s="101"/>
      <c r="O144" s="206"/>
      <c r="P144" s="206"/>
      <c r="Q144" s="206"/>
      <c r="R144" s="208"/>
      <c r="S144" s="96" t="b">
        <f t="shared" si="6"/>
        <v>1</v>
      </c>
      <c r="T144" s="104"/>
      <c r="U144" s="104"/>
      <c r="V144" s="101"/>
      <c r="W144" s="101"/>
      <c r="X144" s="101" t="b">
        <v>0</v>
      </c>
      <c r="Y144" s="101" t="b">
        <v>0</v>
      </c>
      <c r="Z144" s="101" t="b">
        <v>1</v>
      </c>
      <c r="AA144" s="101" t="s">
        <v>124</v>
      </c>
      <c r="AB144" s="167" t="b">
        <f t="shared" si="2"/>
        <v>1</v>
      </c>
      <c r="AC144" s="167" t="b">
        <f t="shared" si="3"/>
        <v>1</v>
      </c>
      <c r="AD144" s="167" t="b">
        <f t="shared" si="4"/>
        <v>0</v>
      </c>
      <c r="AE144" s="230" t="b">
        <f t="shared" si="5"/>
        <v>0</v>
      </c>
    </row>
    <row r="145" ht="14.25" customHeight="1">
      <c r="A145" s="200" t="s">
        <v>116</v>
      </c>
      <c r="B145" s="116">
        <v>3.0</v>
      </c>
      <c r="C145" s="116" t="s">
        <v>783</v>
      </c>
      <c r="D145" s="201" t="s">
        <v>784</v>
      </c>
      <c r="E145" s="168" t="s">
        <v>151</v>
      </c>
      <c r="F145" s="114" t="s">
        <v>120</v>
      </c>
      <c r="G145" s="234" t="s">
        <v>275</v>
      </c>
      <c r="H145" s="235" t="s">
        <v>269</v>
      </c>
      <c r="I145" s="116" t="s">
        <v>124</v>
      </c>
      <c r="J145" s="116" t="s">
        <v>787</v>
      </c>
      <c r="K145" s="116" t="s">
        <v>124</v>
      </c>
      <c r="L145" s="116"/>
      <c r="M145" s="116"/>
      <c r="N145" s="116"/>
      <c r="O145" s="203"/>
      <c r="P145" s="203"/>
      <c r="Q145" s="203"/>
      <c r="R145" s="210"/>
      <c r="S145" s="96" t="b">
        <f t="shared" si="6"/>
        <v>1</v>
      </c>
      <c r="T145" s="119"/>
      <c r="U145" s="119"/>
      <c r="V145" s="116"/>
      <c r="W145" s="116"/>
      <c r="X145" s="101" t="b">
        <v>0</v>
      </c>
      <c r="Y145" s="101" t="b">
        <v>0</v>
      </c>
      <c r="Z145" s="101" t="b">
        <v>1</v>
      </c>
      <c r="AA145" s="116" t="s">
        <v>124</v>
      </c>
      <c r="AB145" s="177" t="b">
        <f t="shared" si="2"/>
        <v>1</v>
      </c>
      <c r="AC145" s="177" t="b">
        <f t="shared" si="3"/>
        <v>1</v>
      </c>
      <c r="AD145" s="177" t="b">
        <f t="shared" si="4"/>
        <v>0</v>
      </c>
      <c r="AE145" s="233" t="b">
        <f t="shared" si="5"/>
        <v>0</v>
      </c>
    </row>
    <row r="146" ht="14.25" customHeight="1">
      <c r="A146" s="95" t="s">
        <v>116</v>
      </c>
      <c r="B146" s="101">
        <v>3.0</v>
      </c>
      <c r="C146" s="101" t="s">
        <v>783</v>
      </c>
      <c r="D146" s="164" t="s">
        <v>784</v>
      </c>
      <c r="E146" s="168" t="s">
        <v>156</v>
      </c>
      <c r="F146" s="99" t="s">
        <v>120</v>
      </c>
      <c r="G146" s="234" t="s">
        <v>275</v>
      </c>
      <c r="H146" s="235" t="s">
        <v>269</v>
      </c>
      <c r="I146" s="101" t="s">
        <v>124</v>
      </c>
      <c r="J146" s="101" t="s">
        <v>788</v>
      </c>
      <c r="K146" s="101" t="s">
        <v>124</v>
      </c>
      <c r="L146" s="101"/>
      <c r="M146" s="101"/>
      <c r="N146" s="101"/>
      <c r="O146" s="206"/>
      <c r="P146" s="206"/>
      <c r="Q146" s="206"/>
      <c r="R146" s="208"/>
      <c r="S146" s="96" t="b">
        <f t="shared" si="6"/>
        <v>1</v>
      </c>
      <c r="T146" s="104"/>
      <c r="U146" s="104"/>
      <c r="V146" s="101"/>
      <c r="W146" s="101"/>
      <c r="X146" s="101" t="b">
        <v>0</v>
      </c>
      <c r="Y146" s="101" t="b">
        <v>0</v>
      </c>
      <c r="Z146" s="101" t="b">
        <v>1</v>
      </c>
      <c r="AA146" s="101" t="s">
        <v>124</v>
      </c>
      <c r="AB146" s="167" t="b">
        <f t="shared" si="2"/>
        <v>1</v>
      </c>
      <c r="AC146" s="167" t="b">
        <f t="shared" si="3"/>
        <v>1</v>
      </c>
      <c r="AD146" s="167" t="b">
        <f t="shared" si="4"/>
        <v>0</v>
      </c>
      <c r="AE146" s="230" t="b">
        <f t="shared" si="5"/>
        <v>0</v>
      </c>
    </row>
    <row r="147" ht="14.25" customHeight="1">
      <c r="A147" s="200" t="s">
        <v>116</v>
      </c>
      <c r="B147" s="116">
        <v>3.0</v>
      </c>
      <c r="C147" s="116" t="s">
        <v>783</v>
      </c>
      <c r="D147" s="201" t="s">
        <v>784</v>
      </c>
      <c r="E147" s="101" t="s">
        <v>213</v>
      </c>
      <c r="F147" s="114" t="s">
        <v>120</v>
      </c>
      <c r="G147" s="234" t="s">
        <v>275</v>
      </c>
      <c r="H147" s="235" t="s">
        <v>269</v>
      </c>
      <c r="I147" s="116" t="s">
        <v>124</v>
      </c>
      <c r="J147" s="116" t="s">
        <v>789</v>
      </c>
      <c r="K147" s="116" t="s">
        <v>124</v>
      </c>
      <c r="L147" s="116"/>
      <c r="M147" s="116"/>
      <c r="N147" s="116"/>
      <c r="O147" s="203"/>
      <c r="P147" s="203"/>
      <c r="Q147" s="203"/>
      <c r="R147" s="210"/>
      <c r="S147" s="96" t="b">
        <f t="shared" si="6"/>
        <v>1</v>
      </c>
      <c r="T147" s="119"/>
      <c r="U147" s="119"/>
      <c r="V147" s="116"/>
      <c r="W147" s="116"/>
      <c r="X147" s="101" t="b">
        <v>0</v>
      </c>
      <c r="Y147" s="101" t="b">
        <v>0</v>
      </c>
      <c r="Z147" s="101" t="b">
        <v>1</v>
      </c>
      <c r="AA147" s="116" t="s">
        <v>124</v>
      </c>
      <c r="AB147" s="177" t="b">
        <f t="shared" si="2"/>
        <v>1</v>
      </c>
      <c r="AC147" s="177" t="b">
        <f t="shared" si="3"/>
        <v>1</v>
      </c>
      <c r="AD147" s="177" t="b">
        <f t="shared" si="4"/>
        <v>0</v>
      </c>
      <c r="AE147" s="233" t="b">
        <f t="shared" si="5"/>
        <v>0</v>
      </c>
    </row>
    <row r="148" ht="14.25" customHeight="1">
      <c r="A148" s="95" t="s">
        <v>116</v>
      </c>
      <c r="B148" s="101">
        <v>3.0</v>
      </c>
      <c r="C148" s="101" t="s">
        <v>783</v>
      </c>
      <c r="D148" s="164" t="s">
        <v>784</v>
      </c>
      <c r="E148" s="101" t="s">
        <v>217</v>
      </c>
      <c r="F148" s="99" t="s">
        <v>120</v>
      </c>
      <c r="G148" s="234" t="s">
        <v>275</v>
      </c>
      <c r="H148" s="235" t="s">
        <v>269</v>
      </c>
      <c r="I148" s="101" t="s">
        <v>124</v>
      </c>
      <c r="J148" s="101" t="s">
        <v>790</v>
      </c>
      <c r="K148" s="101" t="s">
        <v>124</v>
      </c>
      <c r="L148" s="101"/>
      <c r="M148" s="101"/>
      <c r="N148" s="101"/>
      <c r="O148" s="206"/>
      <c r="P148" s="206"/>
      <c r="Q148" s="206"/>
      <c r="R148" s="208"/>
      <c r="S148" s="96" t="b">
        <f t="shared" si="6"/>
        <v>1</v>
      </c>
      <c r="T148" s="104"/>
      <c r="U148" s="104"/>
      <c r="V148" s="101"/>
      <c r="W148" s="101"/>
      <c r="X148" s="101" t="b">
        <v>0</v>
      </c>
      <c r="Y148" s="101" t="b">
        <v>0</v>
      </c>
      <c r="Z148" s="101" t="b">
        <v>1</v>
      </c>
      <c r="AA148" s="101" t="s">
        <v>124</v>
      </c>
      <c r="AB148" s="167" t="b">
        <f t="shared" si="2"/>
        <v>1</v>
      </c>
      <c r="AC148" s="167" t="b">
        <f t="shared" si="3"/>
        <v>1</v>
      </c>
      <c r="AD148" s="167" t="b">
        <f t="shared" si="4"/>
        <v>0</v>
      </c>
      <c r="AE148" s="230" t="b">
        <f t="shared" si="5"/>
        <v>0</v>
      </c>
    </row>
    <row r="149" ht="14.25" customHeight="1">
      <c r="A149" s="200" t="s">
        <v>116</v>
      </c>
      <c r="B149" s="116">
        <v>3.0</v>
      </c>
      <c r="C149" s="116" t="s">
        <v>791</v>
      </c>
      <c r="D149" s="201" t="s">
        <v>792</v>
      </c>
      <c r="E149" s="168" t="s">
        <v>119</v>
      </c>
      <c r="F149" s="114" t="s">
        <v>120</v>
      </c>
      <c r="G149" s="234" t="s">
        <v>275</v>
      </c>
      <c r="H149" s="235" t="s">
        <v>269</v>
      </c>
      <c r="I149" s="116" t="s">
        <v>124</v>
      </c>
      <c r="J149" s="116" t="s">
        <v>785</v>
      </c>
      <c r="K149" s="116" t="s">
        <v>124</v>
      </c>
      <c r="L149" s="116"/>
      <c r="M149" s="116"/>
      <c r="N149" s="116"/>
      <c r="O149" s="203"/>
      <c r="P149" s="203"/>
      <c r="Q149" s="203"/>
      <c r="R149" s="210"/>
      <c r="S149" s="96" t="b">
        <f t="shared" si="6"/>
        <v>1</v>
      </c>
      <c r="T149" s="119"/>
      <c r="U149" s="119"/>
      <c r="V149" s="116"/>
      <c r="W149" s="116"/>
      <c r="X149" s="101" t="b">
        <v>0</v>
      </c>
      <c r="Y149" s="101" t="b">
        <v>0</v>
      </c>
      <c r="Z149" s="101" t="b">
        <v>1</v>
      </c>
      <c r="AA149" s="116" t="s">
        <v>124</v>
      </c>
      <c r="AB149" s="177" t="b">
        <f t="shared" si="2"/>
        <v>1</v>
      </c>
      <c r="AC149" s="177" t="b">
        <f t="shared" si="3"/>
        <v>1</v>
      </c>
      <c r="AD149" s="177" t="b">
        <f t="shared" si="4"/>
        <v>0</v>
      </c>
      <c r="AE149" s="233" t="b">
        <f t="shared" si="5"/>
        <v>0</v>
      </c>
    </row>
    <row r="150" ht="14.25" customHeight="1">
      <c r="A150" s="95" t="s">
        <v>116</v>
      </c>
      <c r="B150" s="101">
        <v>3.0</v>
      </c>
      <c r="C150" s="101" t="s">
        <v>791</v>
      </c>
      <c r="D150" s="164" t="s">
        <v>792</v>
      </c>
      <c r="E150" s="139" t="s">
        <v>133</v>
      </c>
      <c r="F150" s="99" t="s">
        <v>120</v>
      </c>
      <c r="G150" s="234" t="s">
        <v>275</v>
      </c>
      <c r="H150" s="235" t="s">
        <v>269</v>
      </c>
      <c r="I150" s="101" t="s">
        <v>124</v>
      </c>
      <c r="J150" s="101" t="s">
        <v>786</v>
      </c>
      <c r="K150" s="101" t="s">
        <v>124</v>
      </c>
      <c r="L150" s="101"/>
      <c r="M150" s="101"/>
      <c r="N150" s="101"/>
      <c r="O150" s="206"/>
      <c r="P150" s="206"/>
      <c r="Q150" s="206"/>
      <c r="R150" s="208"/>
      <c r="S150" s="96" t="b">
        <f t="shared" si="6"/>
        <v>1</v>
      </c>
      <c r="T150" s="104"/>
      <c r="U150" s="104"/>
      <c r="V150" s="101"/>
      <c r="W150" s="101"/>
      <c r="X150" s="101" t="b">
        <v>0</v>
      </c>
      <c r="Y150" s="101" t="b">
        <v>0</v>
      </c>
      <c r="Z150" s="101" t="b">
        <v>1</v>
      </c>
      <c r="AA150" s="101" t="s">
        <v>124</v>
      </c>
      <c r="AB150" s="167" t="b">
        <f t="shared" si="2"/>
        <v>1</v>
      </c>
      <c r="AC150" s="167" t="b">
        <f t="shared" si="3"/>
        <v>1</v>
      </c>
      <c r="AD150" s="167" t="b">
        <f t="shared" si="4"/>
        <v>0</v>
      </c>
      <c r="AE150" s="230" t="b">
        <f t="shared" si="5"/>
        <v>0</v>
      </c>
    </row>
    <row r="151" ht="14.25" customHeight="1">
      <c r="A151" s="200" t="s">
        <v>116</v>
      </c>
      <c r="B151" s="116">
        <v>3.0</v>
      </c>
      <c r="C151" s="116" t="s">
        <v>791</v>
      </c>
      <c r="D151" s="201" t="s">
        <v>792</v>
      </c>
      <c r="E151" s="168" t="s">
        <v>151</v>
      </c>
      <c r="F151" s="114" t="s">
        <v>120</v>
      </c>
      <c r="G151" s="234" t="s">
        <v>275</v>
      </c>
      <c r="H151" s="235" t="s">
        <v>269</v>
      </c>
      <c r="I151" s="116" t="s">
        <v>124</v>
      </c>
      <c r="J151" s="116" t="s">
        <v>787</v>
      </c>
      <c r="K151" s="116" t="s">
        <v>124</v>
      </c>
      <c r="L151" s="116"/>
      <c r="M151" s="116"/>
      <c r="N151" s="116"/>
      <c r="O151" s="203"/>
      <c r="P151" s="203"/>
      <c r="Q151" s="203"/>
      <c r="R151" s="210"/>
      <c r="S151" s="96" t="b">
        <f t="shared" si="6"/>
        <v>1</v>
      </c>
      <c r="T151" s="119"/>
      <c r="U151" s="119"/>
      <c r="V151" s="116"/>
      <c r="W151" s="116"/>
      <c r="X151" s="101" t="b">
        <v>0</v>
      </c>
      <c r="Y151" s="101" t="b">
        <v>0</v>
      </c>
      <c r="Z151" s="101" t="b">
        <v>1</v>
      </c>
      <c r="AA151" s="116" t="s">
        <v>124</v>
      </c>
      <c r="AB151" s="177" t="b">
        <f t="shared" si="2"/>
        <v>1</v>
      </c>
      <c r="AC151" s="177" t="b">
        <f t="shared" si="3"/>
        <v>1</v>
      </c>
      <c r="AD151" s="177" t="b">
        <f t="shared" si="4"/>
        <v>0</v>
      </c>
      <c r="AE151" s="233" t="b">
        <f t="shared" si="5"/>
        <v>0</v>
      </c>
    </row>
    <row r="152" ht="14.25" customHeight="1">
      <c r="A152" s="95" t="s">
        <v>116</v>
      </c>
      <c r="B152" s="101">
        <v>3.0</v>
      </c>
      <c r="C152" s="101" t="s">
        <v>791</v>
      </c>
      <c r="D152" s="164" t="s">
        <v>792</v>
      </c>
      <c r="E152" s="168" t="s">
        <v>156</v>
      </c>
      <c r="F152" s="99" t="s">
        <v>120</v>
      </c>
      <c r="G152" s="234" t="s">
        <v>275</v>
      </c>
      <c r="H152" s="235" t="s">
        <v>269</v>
      </c>
      <c r="I152" s="101" t="s">
        <v>124</v>
      </c>
      <c r="J152" s="101" t="s">
        <v>789</v>
      </c>
      <c r="K152" s="101" t="s">
        <v>124</v>
      </c>
      <c r="L152" s="101"/>
      <c r="M152" s="101"/>
      <c r="N152" s="101"/>
      <c r="O152" s="206"/>
      <c r="P152" s="206"/>
      <c r="Q152" s="206"/>
      <c r="R152" s="208"/>
      <c r="S152" s="96" t="b">
        <f t="shared" si="6"/>
        <v>1</v>
      </c>
      <c r="T152" s="104"/>
      <c r="U152" s="104"/>
      <c r="V152" s="101"/>
      <c r="W152" s="101"/>
      <c r="X152" s="101" t="b">
        <v>0</v>
      </c>
      <c r="Y152" s="101" t="b">
        <v>0</v>
      </c>
      <c r="Z152" s="101" t="b">
        <v>1</v>
      </c>
      <c r="AA152" s="101" t="s">
        <v>124</v>
      </c>
      <c r="AB152" s="167" t="b">
        <f t="shared" si="2"/>
        <v>1</v>
      </c>
      <c r="AC152" s="167" t="b">
        <f t="shared" si="3"/>
        <v>1</v>
      </c>
      <c r="AD152" s="167" t="b">
        <f t="shared" si="4"/>
        <v>0</v>
      </c>
      <c r="AE152" s="230" t="b">
        <f t="shared" si="5"/>
        <v>0</v>
      </c>
    </row>
    <row r="153" ht="14.25" customHeight="1">
      <c r="A153" s="200" t="s">
        <v>116</v>
      </c>
      <c r="B153" s="116">
        <v>3.0</v>
      </c>
      <c r="C153" s="116" t="s">
        <v>791</v>
      </c>
      <c r="D153" s="201" t="s">
        <v>792</v>
      </c>
      <c r="E153" s="101" t="s">
        <v>213</v>
      </c>
      <c r="F153" s="114" t="s">
        <v>120</v>
      </c>
      <c r="G153" s="234" t="s">
        <v>275</v>
      </c>
      <c r="H153" s="235" t="s">
        <v>269</v>
      </c>
      <c r="I153" s="116" t="s">
        <v>124</v>
      </c>
      <c r="J153" s="116" t="s">
        <v>793</v>
      </c>
      <c r="K153" s="116" t="s">
        <v>124</v>
      </c>
      <c r="L153" s="116"/>
      <c r="M153" s="116"/>
      <c r="N153" s="116"/>
      <c r="O153" s="203"/>
      <c r="P153" s="203"/>
      <c r="Q153" s="203"/>
      <c r="R153" s="210"/>
      <c r="S153" s="96" t="b">
        <f t="shared" si="6"/>
        <v>1</v>
      </c>
      <c r="T153" s="119"/>
      <c r="U153" s="119"/>
      <c r="V153" s="116"/>
      <c r="W153" s="116"/>
      <c r="X153" s="101" t="b">
        <v>0</v>
      </c>
      <c r="Y153" s="101" t="b">
        <v>0</v>
      </c>
      <c r="Z153" s="101" t="b">
        <v>1</v>
      </c>
      <c r="AA153" s="116" t="s">
        <v>124</v>
      </c>
      <c r="AB153" s="177" t="b">
        <f t="shared" si="2"/>
        <v>1</v>
      </c>
      <c r="AC153" s="177" t="b">
        <f t="shared" si="3"/>
        <v>1</v>
      </c>
      <c r="AD153" s="177" t="b">
        <f t="shared" si="4"/>
        <v>0</v>
      </c>
      <c r="AE153" s="233" t="b">
        <f t="shared" si="5"/>
        <v>0</v>
      </c>
    </row>
    <row r="154" ht="14.25" customHeight="1">
      <c r="A154" s="95" t="s">
        <v>116</v>
      </c>
      <c r="B154" s="101">
        <v>3.0</v>
      </c>
      <c r="C154" s="101" t="s">
        <v>791</v>
      </c>
      <c r="D154" s="164" t="s">
        <v>792</v>
      </c>
      <c r="E154" s="101" t="s">
        <v>217</v>
      </c>
      <c r="F154" s="99" t="s">
        <v>120</v>
      </c>
      <c r="G154" s="234" t="s">
        <v>275</v>
      </c>
      <c r="H154" s="235" t="s">
        <v>269</v>
      </c>
      <c r="I154" s="101" t="s">
        <v>124</v>
      </c>
      <c r="J154" s="101" t="s">
        <v>794</v>
      </c>
      <c r="K154" s="101" t="s">
        <v>124</v>
      </c>
      <c r="L154" s="101"/>
      <c r="M154" s="101"/>
      <c r="N154" s="101"/>
      <c r="O154" s="206"/>
      <c r="P154" s="206"/>
      <c r="Q154" s="206"/>
      <c r="R154" s="208"/>
      <c r="S154" s="96" t="b">
        <f t="shared" si="6"/>
        <v>1</v>
      </c>
      <c r="T154" s="104"/>
      <c r="U154" s="104"/>
      <c r="V154" s="101"/>
      <c r="W154" s="101"/>
      <c r="X154" s="101" t="b">
        <v>0</v>
      </c>
      <c r="Y154" s="101" t="b">
        <v>0</v>
      </c>
      <c r="Z154" s="101" t="b">
        <v>1</v>
      </c>
      <c r="AA154" s="101" t="s">
        <v>124</v>
      </c>
      <c r="AB154" s="167" t="b">
        <f t="shared" si="2"/>
        <v>1</v>
      </c>
      <c r="AC154" s="167" t="b">
        <f t="shared" si="3"/>
        <v>1</v>
      </c>
      <c r="AD154" s="167" t="b">
        <f t="shared" si="4"/>
        <v>0</v>
      </c>
      <c r="AE154" s="230" t="b">
        <f t="shared" si="5"/>
        <v>0</v>
      </c>
    </row>
    <row r="155" ht="14.25" customHeight="1">
      <c r="A155" s="200" t="s">
        <v>116</v>
      </c>
      <c r="B155" s="116">
        <v>3.0</v>
      </c>
      <c r="C155" s="116" t="s">
        <v>795</v>
      </c>
      <c r="D155" s="201" t="s">
        <v>796</v>
      </c>
      <c r="E155" s="168" t="s">
        <v>119</v>
      </c>
      <c r="F155" s="114" t="s">
        <v>120</v>
      </c>
      <c r="G155" s="234" t="s">
        <v>275</v>
      </c>
      <c r="H155" s="235" t="s">
        <v>269</v>
      </c>
      <c r="I155" s="116" t="s">
        <v>124</v>
      </c>
      <c r="J155" s="116" t="s">
        <v>785</v>
      </c>
      <c r="K155" s="116" t="s">
        <v>124</v>
      </c>
      <c r="L155" s="116"/>
      <c r="M155" s="116"/>
      <c r="N155" s="116"/>
      <c r="O155" s="203"/>
      <c r="P155" s="203"/>
      <c r="Q155" s="203"/>
      <c r="R155" s="210"/>
      <c r="S155" s="96" t="b">
        <f t="shared" si="6"/>
        <v>1</v>
      </c>
      <c r="T155" s="119"/>
      <c r="U155" s="119"/>
      <c r="V155" s="116"/>
      <c r="W155" s="116"/>
      <c r="X155" s="101" t="b">
        <v>0</v>
      </c>
      <c r="Y155" s="101" t="b">
        <v>0</v>
      </c>
      <c r="Z155" s="101" t="b">
        <v>1</v>
      </c>
      <c r="AA155" s="116" t="s">
        <v>124</v>
      </c>
      <c r="AB155" s="177" t="b">
        <f t="shared" si="2"/>
        <v>1</v>
      </c>
      <c r="AC155" s="177" t="b">
        <f t="shared" si="3"/>
        <v>1</v>
      </c>
      <c r="AD155" s="177" t="b">
        <f t="shared" si="4"/>
        <v>0</v>
      </c>
      <c r="AE155" s="233" t="b">
        <f t="shared" si="5"/>
        <v>0</v>
      </c>
    </row>
    <row r="156" ht="14.25" customHeight="1">
      <c r="A156" s="95" t="s">
        <v>116</v>
      </c>
      <c r="B156" s="101">
        <v>3.0</v>
      </c>
      <c r="C156" s="101" t="s">
        <v>795</v>
      </c>
      <c r="D156" s="164" t="s">
        <v>796</v>
      </c>
      <c r="E156" s="139" t="s">
        <v>133</v>
      </c>
      <c r="F156" s="99" t="s">
        <v>120</v>
      </c>
      <c r="G156" s="234" t="s">
        <v>275</v>
      </c>
      <c r="H156" s="235" t="s">
        <v>269</v>
      </c>
      <c r="I156" s="101" t="s">
        <v>124</v>
      </c>
      <c r="J156" s="101" t="s">
        <v>786</v>
      </c>
      <c r="K156" s="101" t="s">
        <v>124</v>
      </c>
      <c r="L156" s="101"/>
      <c r="M156" s="101"/>
      <c r="N156" s="101"/>
      <c r="O156" s="206"/>
      <c r="P156" s="206"/>
      <c r="Q156" s="206"/>
      <c r="R156" s="208"/>
      <c r="S156" s="96" t="b">
        <f t="shared" si="6"/>
        <v>1</v>
      </c>
      <c r="T156" s="104"/>
      <c r="U156" s="104"/>
      <c r="V156" s="101"/>
      <c r="W156" s="101"/>
      <c r="X156" s="101" t="b">
        <v>0</v>
      </c>
      <c r="Y156" s="101" t="b">
        <v>0</v>
      </c>
      <c r="Z156" s="101" t="b">
        <v>1</v>
      </c>
      <c r="AA156" s="101" t="s">
        <v>124</v>
      </c>
      <c r="AB156" s="167" t="b">
        <f t="shared" si="2"/>
        <v>1</v>
      </c>
      <c r="AC156" s="167" t="b">
        <f t="shared" si="3"/>
        <v>1</v>
      </c>
      <c r="AD156" s="167" t="b">
        <f t="shared" si="4"/>
        <v>0</v>
      </c>
      <c r="AE156" s="230" t="b">
        <f t="shared" si="5"/>
        <v>0</v>
      </c>
    </row>
    <row r="157" ht="14.25" customHeight="1">
      <c r="A157" s="200" t="s">
        <v>116</v>
      </c>
      <c r="B157" s="116">
        <v>3.0</v>
      </c>
      <c r="C157" s="116" t="s">
        <v>795</v>
      </c>
      <c r="D157" s="201" t="s">
        <v>796</v>
      </c>
      <c r="E157" s="168" t="s">
        <v>151</v>
      </c>
      <c r="F157" s="114" t="s">
        <v>120</v>
      </c>
      <c r="G157" s="234" t="s">
        <v>275</v>
      </c>
      <c r="H157" s="235" t="s">
        <v>269</v>
      </c>
      <c r="I157" s="116" t="s">
        <v>124</v>
      </c>
      <c r="J157" s="116" t="s">
        <v>787</v>
      </c>
      <c r="K157" s="116" t="s">
        <v>124</v>
      </c>
      <c r="L157" s="116"/>
      <c r="M157" s="116"/>
      <c r="N157" s="116"/>
      <c r="O157" s="203"/>
      <c r="P157" s="203"/>
      <c r="Q157" s="203"/>
      <c r="R157" s="210"/>
      <c r="S157" s="96" t="b">
        <f t="shared" si="6"/>
        <v>1</v>
      </c>
      <c r="T157" s="119"/>
      <c r="U157" s="119"/>
      <c r="V157" s="116"/>
      <c r="W157" s="116"/>
      <c r="X157" s="101" t="b">
        <v>0</v>
      </c>
      <c r="Y157" s="101" t="b">
        <v>0</v>
      </c>
      <c r="Z157" s="101" t="b">
        <v>1</v>
      </c>
      <c r="AA157" s="116" t="s">
        <v>124</v>
      </c>
      <c r="AB157" s="177" t="b">
        <f t="shared" si="2"/>
        <v>1</v>
      </c>
      <c r="AC157" s="177" t="b">
        <f t="shared" si="3"/>
        <v>1</v>
      </c>
      <c r="AD157" s="177" t="b">
        <f t="shared" si="4"/>
        <v>0</v>
      </c>
      <c r="AE157" s="233" t="b">
        <f t="shared" si="5"/>
        <v>0</v>
      </c>
    </row>
    <row r="158" ht="14.25" customHeight="1">
      <c r="A158" s="95" t="s">
        <v>116</v>
      </c>
      <c r="B158" s="101">
        <v>3.0</v>
      </c>
      <c r="C158" s="101" t="s">
        <v>795</v>
      </c>
      <c r="D158" s="164" t="s">
        <v>796</v>
      </c>
      <c r="E158" s="168" t="s">
        <v>156</v>
      </c>
      <c r="F158" s="99" t="s">
        <v>120</v>
      </c>
      <c r="G158" s="234" t="s">
        <v>275</v>
      </c>
      <c r="H158" s="235" t="s">
        <v>269</v>
      </c>
      <c r="I158" s="101" t="s">
        <v>124</v>
      </c>
      <c r="J158" s="101" t="s">
        <v>788</v>
      </c>
      <c r="K158" s="101" t="s">
        <v>124</v>
      </c>
      <c r="L158" s="101"/>
      <c r="M158" s="101"/>
      <c r="N158" s="101"/>
      <c r="O158" s="206"/>
      <c r="P158" s="206"/>
      <c r="Q158" s="206"/>
      <c r="R158" s="208"/>
      <c r="S158" s="96" t="b">
        <f t="shared" si="6"/>
        <v>1</v>
      </c>
      <c r="T158" s="104"/>
      <c r="U158" s="104"/>
      <c r="V158" s="101"/>
      <c r="W158" s="101"/>
      <c r="X158" s="101" t="b">
        <v>0</v>
      </c>
      <c r="Y158" s="101" t="b">
        <v>0</v>
      </c>
      <c r="Z158" s="101" t="b">
        <v>1</v>
      </c>
      <c r="AA158" s="101" t="s">
        <v>124</v>
      </c>
      <c r="AB158" s="167" t="b">
        <f t="shared" si="2"/>
        <v>1</v>
      </c>
      <c r="AC158" s="167" t="b">
        <f t="shared" si="3"/>
        <v>1</v>
      </c>
      <c r="AD158" s="167" t="b">
        <f t="shared" si="4"/>
        <v>0</v>
      </c>
      <c r="AE158" s="230" t="b">
        <f t="shared" si="5"/>
        <v>0</v>
      </c>
    </row>
    <row r="159" ht="14.25" customHeight="1">
      <c r="A159" s="200" t="s">
        <v>116</v>
      </c>
      <c r="B159" s="116">
        <v>3.0</v>
      </c>
      <c r="C159" s="116" t="s">
        <v>795</v>
      </c>
      <c r="D159" s="201" t="s">
        <v>796</v>
      </c>
      <c r="E159" s="101" t="s">
        <v>213</v>
      </c>
      <c r="F159" s="114" t="s">
        <v>120</v>
      </c>
      <c r="G159" s="234" t="s">
        <v>275</v>
      </c>
      <c r="H159" s="235" t="s">
        <v>269</v>
      </c>
      <c r="I159" s="116" t="s">
        <v>124</v>
      </c>
      <c r="J159" s="116" t="s">
        <v>789</v>
      </c>
      <c r="K159" s="116" t="s">
        <v>124</v>
      </c>
      <c r="L159" s="116"/>
      <c r="M159" s="116"/>
      <c r="N159" s="116"/>
      <c r="O159" s="203"/>
      <c r="P159" s="203"/>
      <c r="Q159" s="203"/>
      <c r="R159" s="210"/>
      <c r="S159" s="96" t="b">
        <f t="shared" si="6"/>
        <v>1</v>
      </c>
      <c r="T159" s="119"/>
      <c r="U159" s="119"/>
      <c r="V159" s="116"/>
      <c r="W159" s="116"/>
      <c r="X159" s="101" t="b">
        <v>0</v>
      </c>
      <c r="Y159" s="101" t="b">
        <v>0</v>
      </c>
      <c r="Z159" s="101" t="b">
        <v>1</v>
      </c>
      <c r="AA159" s="116" t="s">
        <v>124</v>
      </c>
      <c r="AB159" s="177" t="b">
        <f t="shared" si="2"/>
        <v>1</v>
      </c>
      <c r="AC159" s="177" t="b">
        <f t="shared" si="3"/>
        <v>1</v>
      </c>
      <c r="AD159" s="177" t="b">
        <f t="shared" si="4"/>
        <v>0</v>
      </c>
      <c r="AE159" s="233" t="b">
        <f t="shared" si="5"/>
        <v>0</v>
      </c>
    </row>
    <row r="160" ht="14.25" customHeight="1">
      <c r="A160" s="95" t="s">
        <v>116</v>
      </c>
      <c r="B160" s="101">
        <v>3.0</v>
      </c>
      <c r="C160" s="101" t="s">
        <v>795</v>
      </c>
      <c r="D160" s="164" t="s">
        <v>796</v>
      </c>
      <c r="E160" s="101" t="s">
        <v>217</v>
      </c>
      <c r="F160" s="99" t="s">
        <v>120</v>
      </c>
      <c r="G160" s="234" t="s">
        <v>275</v>
      </c>
      <c r="H160" s="235" t="s">
        <v>269</v>
      </c>
      <c r="I160" s="101" t="s">
        <v>124</v>
      </c>
      <c r="J160" s="101" t="s">
        <v>790</v>
      </c>
      <c r="K160" s="101" t="s">
        <v>124</v>
      </c>
      <c r="L160" s="101"/>
      <c r="M160" s="101"/>
      <c r="N160" s="101"/>
      <c r="O160" s="206"/>
      <c r="P160" s="206"/>
      <c r="Q160" s="206"/>
      <c r="R160" s="208"/>
      <c r="S160" s="96" t="b">
        <f t="shared" si="6"/>
        <v>1</v>
      </c>
      <c r="T160" s="104"/>
      <c r="U160" s="104"/>
      <c r="V160" s="101"/>
      <c r="W160" s="101"/>
      <c r="X160" s="101" t="b">
        <v>0</v>
      </c>
      <c r="Y160" s="101" t="b">
        <v>0</v>
      </c>
      <c r="Z160" s="101" t="b">
        <v>1</v>
      </c>
      <c r="AA160" s="101" t="s">
        <v>124</v>
      </c>
      <c r="AB160" s="167" t="b">
        <f t="shared" si="2"/>
        <v>1</v>
      </c>
      <c r="AC160" s="167" t="b">
        <f t="shared" si="3"/>
        <v>1</v>
      </c>
      <c r="AD160" s="167" t="b">
        <f t="shared" si="4"/>
        <v>0</v>
      </c>
      <c r="AE160" s="230" t="b">
        <f t="shared" si="5"/>
        <v>0</v>
      </c>
    </row>
    <row r="161" ht="14.25" customHeight="1">
      <c r="A161" s="200" t="s">
        <v>116</v>
      </c>
      <c r="B161" s="116">
        <v>3.0</v>
      </c>
      <c r="C161" s="116" t="s">
        <v>797</v>
      </c>
      <c r="D161" s="201" t="s">
        <v>798</v>
      </c>
      <c r="E161" s="168" t="s">
        <v>119</v>
      </c>
      <c r="F161" s="114" t="s">
        <v>120</v>
      </c>
      <c r="G161" s="234" t="s">
        <v>275</v>
      </c>
      <c r="H161" s="235" t="s">
        <v>269</v>
      </c>
      <c r="I161" s="116" t="s">
        <v>124</v>
      </c>
      <c r="J161" s="116" t="s">
        <v>786</v>
      </c>
      <c r="K161" s="116" t="s">
        <v>124</v>
      </c>
      <c r="L161" s="116"/>
      <c r="M161" s="116"/>
      <c r="N161" s="116"/>
      <c r="O161" s="203"/>
      <c r="P161" s="203"/>
      <c r="Q161" s="203"/>
      <c r="R161" s="210"/>
      <c r="S161" s="96" t="b">
        <f t="shared" si="6"/>
        <v>1</v>
      </c>
      <c r="T161" s="119"/>
      <c r="U161" s="119"/>
      <c r="V161" s="116"/>
      <c r="W161" s="116"/>
      <c r="X161" s="101" t="b">
        <v>0</v>
      </c>
      <c r="Y161" s="101" t="b">
        <v>0</v>
      </c>
      <c r="Z161" s="101" t="b">
        <v>1</v>
      </c>
      <c r="AA161" s="116" t="s">
        <v>124</v>
      </c>
      <c r="AB161" s="177" t="b">
        <f t="shared" si="2"/>
        <v>1</v>
      </c>
      <c r="AC161" s="177" t="b">
        <f t="shared" si="3"/>
        <v>1</v>
      </c>
      <c r="AD161" s="177" t="b">
        <f t="shared" si="4"/>
        <v>0</v>
      </c>
      <c r="AE161" s="233" t="b">
        <f t="shared" si="5"/>
        <v>0</v>
      </c>
    </row>
    <row r="162" ht="14.25" customHeight="1">
      <c r="A162" s="95" t="s">
        <v>116</v>
      </c>
      <c r="B162" s="101">
        <v>3.0</v>
      </c>
      <c r="C162" s="101" t="s">
        <v>797</v>
      </c>
      <c r="D162" s="164" t="s">
        <v>798</v>
      </c>
      <c r="E162" s="139" t="s">
        <v>133</v>
      </c>
      <c r="F162" s="99" t="s">
        <v>120</v>
      </c>
      <c r="G162" s="234" t="s">
        <v>275</v>
      </c>
      <c r="H162" s="235" t="s">
        <v>269</v>
      </c>
      <c r="I162" s="101" t="s">
        <v>124</v>
      </c>
      <c r="J162" s="101" t="s">
        <v>799</v>
      </c>
      <c r="K162" s="101" t="s">
        <v>124</v>
      </c>
      <c r="L162" s="101"/>
      <c r="M162" s="101"/>
      <c r="N162" s="101"/>
      <c r="O162" s="206"/>
      <c r="P162" s="206"/>
      <c r="Q162" s="206"/>
      <c r="R162" s="208"/>
      <c r="S162" s="96" t="b">
        <f t="shared" si="6"/>
        <v>1</v>
      </c>
      <c r="T162" s="104"/>
      <c r="U162" s="104"/>
      <c r="V162" s="101"/>
      <c r="W162" s="101"/>
      <c r="X162" s="101" t="b">
        <v>0</v>
      </c>
      <c r="Y162" s="101" t="b">
        <v>0</v>
      </c>
      <c r="Z162" s="101" t="b">
        <v>1</v>
      </c>
      <c r="AA162" s="101" t="s">
        <v>124</v>
      </c>
      <c r="AB162" s="167" t="b">
        <f t="shared" si="2"/>
        <v>1</v>
      </c>
      <c r="AC162" s="167" t="b">
        <f t="shared" si="3"/>
        <v>1</v>
      </c>
      <c r="AD162" s="167" t="b">
        <f t="shared" si="4"/>
        <v>0</v>
      </c>
      <c r="AE162" s="230" t="b">
        <f t="shared" si="5"/>
        <v>0</v>
      </c>
    </row>
    <row r="163" ht="14.25" customHeight="1">
      <c r="A163" s="200" t="s">
        <v>116</v>
      </c>
      <c r="B163" s="116">
        <v>3.0</v>
      </c>
      <c r="C163" s="116" t="s">
        <v>797</v>
      </c>
      <c r="D163" s="201" t="s">
        <v>798</v>
      </c>
      <c r="E163" s="168" t="s">
        <v>151</v>
      </c>
      <c r="F163" s="114" t="s">
        <v>120</v>
      </c>
      <c r="G163" s="234" t="s">
        <v>275</v>
      </c>
      <c r="H163" s="235" t="s">
        <v>269</v>
      </c>
      <c r="I163" s="116" t="s">
        <v>124</v>
      </c>
      <c r="J163" s="116" t="s">
        <v>800</v>
      </c>
      <c r="K163" s="116" t="s">
        <v>124</v>
      </c>
      <c r="L163" s="116"/>
      <c r="M163" s="116"/>
      <c r="N163" s="116"/>
      <c r="O163" s="203"/>
      <c r="P163" s="203"/>
      <c r="Q163" s="203"/>
      <c r="R163" s="210"/>
      <c r="S163" s="96" t="b">
        <f t="shared" si="6"/>
        <v>1</v>
      </c>
      <c r="T163" s="119"/>
      <c r="U163" s="119"/>
      <c r="V163" s="116"/>
      <c r="W163" s="116"/>
      <c r="X163" s="101" t="b">
        <v>0</v>
      </c>
      <c r="Y163" s="101" t="b">
        <v>0</v>
      </c>
      <c r="Z163" s="101" t="b">
        <v>1</v>
      </c>
      <c r="AA163" s="116" t="s">
        <v>124</v>
      </c>
      <c r="AB163" s="177" t="b">
        <f t="shared" si="2"/>
        <v>1</v>
      </c>
      <c r="AC163" s="177" t="b">
        <f t="shared" si="3"/>
        <v>1</v>
      </c>
      <c r="AD163" s="177" t="b">
        <f t="shared" si="4"/>
        <v>0</v>
      </c>
      <c r="AE163" s="233" t="b">
        <f t="shared" si="5"/>
        <v>0</v>
      </c>
    </row>
    <row r="164" ht="14.25" customHeight="1">
      <c r="A164" s="95" t="s">
        <v>116</v>
      </c>
      <c r="B164" s="101">
        <v>3.0</v>
      </c>
      <c r="C164" s="101" t="s">
        <v>801</v>
      </c>
      <c r="D164" s="164" t="s">
        <v>802</v>
      </c>
      <c r="E164" s="168" t="s">
        <v>119</v>
      </c>
      <c r="F164" s="99" t="s">
        <v>120</v>
      </c>
      <c r="G164" s="234" t="s">
        <v>275</v>
      </c>
      <c r="H164" s="235" t="s">
        <v>269</v>
      </c>
      <c r="I164" s="101" t="s">
        <v>124</v>
      </c>
      <c r="J164" s="101" t="s">
        <v>803</v>
      </c>
      <c r="K164" s="101" t="s">
        <v>124</v>
      </c>
      <c r="L164" s="101"/>
      <c r="M164" s="101"/>
      <c r="N164" s="101"/>
      <c r="O164" s="206"/>
      <c r="P164" s="206"/>
      <c r="Q164" s="206"/>
      <c r="R164" s="208"/>
      <c r="S164" s="96" t="b">
        <f t="shared" si="6"/>
        <v>1</v>
      </c>
      <c r="T164" s="104"/>
      <c r="U164" s="104"/>
      <c r="V164" s="101"/>
      <c r="W164" s="101"/>
      <c r="X164" s="101" t="b">
        <v>0</v>
      </c>
      <c r="Y164" s="101" t="b">
        <v>0</v>
      </c>
      <c r="Z164" s="101" t="b">
        <v>1</v>
      </c>
      <c r="AA164" s="101" t="s">
        <v>124</v>
      </c>
      <c r="AB164" s="167" t="b">
        <f t="shared" si="2"/>
        <v>1</v>
      </c>
      <c r="AC164" s="167" t="b">
        <f t="shared" si="3"/>
        <v>1</v>
      </c>
      <c r="AD164" s="167" t="b">
        <f t="shared" si="4"/>
        <v>0</v>
      </c>
      <c r="AE164" s="230" t="b">
        <f t="shared" si="5"/>
        <v>0</v>
      </c>
    </row>
    <row r="165" ht="14.25" customHeight="1">
      <c r="A165" s="200" t="s">
        <v>116</v>
      </c>
      <c r="B165" s="116">
        <v>3.0</v>
      </c>
      <c r="C165" s="116" t="s">
        <v>801</v>
      </c>
      <c r="D165" s="201" t="s">
        <v>802</v>
      </c>
      <c r="E165" s="139" t="s">
        <v>133</v>
      </c>
      <c r="F165" s="114" t="s">
        <v>120</v>
      </c>
      <c r="G165" s="234" t="s">
        <v>275</v>
      </c>
      <c r="H165" s="235" t="s">
        <v>269</v>
      </c>
      <c r="I165" s="116" t="s">
        <v>124</v>
      </c>
      <c r="J165" s="116" t="s">
        <v>804</v>
      </c>
      <c r="K165" s="116" t="s">
        <v>124</v>
      </c>
      <c r="L165" s="116"/>
      <c r="M165" s="116"/>
      <c r="N165" s="116"/>
      <c r="O165" s="203"/>
      <c r="P165" s="203"/>
      <c r="Q165" s="203"/>
      <c r="R165" s="210"/>
      <c r="S165" s="96" t="b">
        <f t="shared" si="6"/>
        <v>1</v>
      </c>
      <c r="T165" s="119"/>
      <c r="U165" s="119"/>
      <c r="V165" s="116"/>
      <c r="W165" s="116"/>
      <c r="X165" s="101" t="b">
        <v>0</v>
      </c>
      <c r="Y165" s="101" t="b">
        <v>0</v>
      </c>
      <c r="Z165" s="101" t="b">
        <v>1</v>
      </c>
      <c r="AA165" s="116" t="s">
        <v>124</v>
      </c>
      <c r="AB165" s="177" t="b">
        <f t="shared" si="2"/>
        <v>1</v>
      </c>
      <c r="AC165" s="177" t="b">
        <f t="shared" si="3"/>
        <v>1</v>
      </c>
      <c r="AD165" s="177" t="b">
        <f t="shared" si="4"/>
        <v>0</v>
      </c>
      <c r="AE165" s="233" t="b">
        <f t="shared" si="5"/>
        <v>0</v>
      </c>
    </row>
    <row r="166" ht="14.25" customHeight="1">
      <c r="A166" s="95" t="s">
        <v>116</v>
      </c>
      <c r="B166" s="101">
        <v>3.0</v>
      </c>
      <c r="C166" s="101" t="s">
        <v>801</v>
      </c>
      <c r="D166" s="164" t="s">
        <v>802</v>
      </c>
      <c r="E166" s="168" t="s">
        <v>151</v>
      </c>
      <c r="F166" s="99" t="s">
        <v>120</v>
      </c>
      <c r="G166" s="234" t="s">
        <v>275</v>
      </c>
      <c r="H166" s="235" t="s">
        <v>269</v>
      </c>
      <c r="I166" s="101" t="s">
        <v>124</v>
      </c>
      <c r="J166" s="101" t="s">
        <v>805</v>
      </c>
      <c r="K166" s="101" t="s">
        <v>124</v>
      </c>
      <c r="L166" s="101"/>
      <c r="M166" s="101"/>
      <c r="N166" s="101"/>
      <c r="O166" s="206"/>
      <c r="P166" s="206"/>
      <c r="Q166" s="206"/>
      <c r="R166" s="208"/>
      <c r="S166" s="96" t="b">
        <f t="shared" si="6"/>
        <v>1</v>
      </c>
      <c r="T166" s="104"/>
      <c r="U166" s="104"/>
      <c r="V166" s="101"/>
      <c r="W166" s="101"/>
      <c r="X166" s="101" t="b">
        <v>0</v>
      </c>
      <c r="Y166" s="101" t="b">
        <v>0</v>
      </c>
      <c r="Z166" s="101" t="b">
        <v>1</v>
      </c>
      <c r="AA166" s="101" t="s">
        <v>124</v>
      </c>
      <c r="AB166" s="167" t="b">
        <f t="shared" si="2"/>
        <v>1</v>
      </c>
      <c r="AC166" s="167" t="b">
        <f t="shared" si="3"/>
        <v>1</v>
      </c>
      <c r="AD166" s="167" t="b">
        <f t="shared" si="4"/>
        <v>0</v>
      </c>
      <c r="AE166" s="230" t="b">
        <f t="shared" si="5"/>
        <v>0</v>
      </c>
    </row>
    <row r="167" ht="14.25" customHeight="1">
      <c r="A167" s="200" t="s">
        <v>116</v>
      </c>
      <c r="B167" s="116">
        <v>3.0</v>
      </c>
      <c r="C167" s="116" t="s">
        <v>801</v>
      </c>
      <c r="D167" s="201" t="s">
        <v>802</v>
      </c>
      <c r="E167" s="168" t="s">
        <v>156</v>
      </c>
      <c r="F167" s="114" t="s">
        <v>120</v>
      </c>
      <c r="G167" s="234" t="s">
        <v>275</v>
      </c>
      <c r="H167" s="235" t="s">
        <v>269</v>
      </c>
      <c r="I167" s="116" t="s">
        <v>124</v>
      </c>
      <c r="J167" s="116" t="s">
        <v>806</v>
      </c>
      <c r="K167" s="116" t="s">
        <v>124</v>
      </c>
      <c r="L167" s="116"/>
      <c r="M167" s="116"/>
      <c r="N167" s="116"/>
      <c r="O167" s="203"/>
      <c r="P167" s="203"/>
      <c r="Q167" s="203"/>
      <c r="R167" s="210"/>
      <c r="S167" s="96" t="b">
        <f t="shared" si="6"/>
        <v>1</v>
      </c>
      <c r="T167" s="119"/>
      <c r="U167" s="119"/>
      <c r="V167" s="116"/>
      <c r="W167" s="116"/>
      <c r="X167" s="101" t="b">
        <v>0</v>
      </c>
      <c r="Y167" s="101" t="b">
        <v>0</v>
      </c>
      <c r="Z167" s="101" t="b">
        <v>1</v>
      </c>
      <c r="AA167" s="116" t="s">
        <v>124</v>
      </c>
      <c r="AB167" s="177" t="b">
        <f t="shared" si="2"/>
        <v>1</v>
      </c>
      <c r="AC167" s="177" t="b">
        <f t="shared" si="3"/>
        <v>1</v>
      </c>
      <c r="AD167" s="177" t="b">
        <f t="shared" si="4"/>
        <v>0</v>
      </c>
      <c r="AE167" s="233" t="b">
        <f t="shared" si="5"/>
        <v>0</v>
      </c>
    </row>
    <row r="168" ht="14.25" customHeight="1">
      <c r="A168" s="95" t="s">
        <v>116</v>
      </c>
      <c r="B168" s="101">
        <v>3.0</v>
      </c>
      <c r="C168" s="101" t="s">
        <v>807</v>
      </c>
      <c r="D168" s="164" t="s">
        <v>808</v>
      </c>
      <c r="E168" s="168" t="s">
        <v>119</v>
      </c>
      <c r="F168" s="99" t="s">
        <v>120</v>
      </c>
      <c r="G168" s="234" t="s">
        <v>275</v>
      </c>
      <c r="H168" s="235" t="s">
        <v>269</v>
      </c>
      <c r="I168" s="101" t="s">
        <v>124</v>
      </c>
      <c r="J168" s="101" t="s">
        <v>809</v>
      </c>
      <c r="K168" s="101" t="s">
        <v>124</v>
      </c>
      <c r="L168" s="101"/>
      <c r="M168" s="101"/>
      <c r="N168" s="101"/>
      <c r="O168" s="206"/>
      <c r="P168" s="206"/>
      <c r="Q168" s="206"/>
      <c r="R168" s="208"/>
      <c r="S168" s="96" t="b">
        <f t="shared" si="6"/>
        <v>1</v>
      </c>
      <c r="T168" s="104"/>
      <c r="U168" s="104"/>
      <c r="V168" s="101"/>
      <c r="W168" s="101"/>
      <c r="X168" s="101" t="b">
        <v>0</v>
      </c>
      <c r="Y168" s="101" t="b">
        <v>0</v>
      </c>
      <c r="Z168" s="101" t="b">
        <v>1</v>
      </c>
      <c r="AA168" s="101" t="s">
        <v>124</v>
      </c>
      <c r="AB168" s="167" t="b">
        <f t="shared" si="2"/>
        <v>1</v>
      </c>
      <c r="AC168" s="167" t="b">
        <f t="shared" si="3"/>
        <v>1</v>
      </c>
      <c r="AD168" s="167" t="b">
        <f t="shared" si="4"/>
        <v>0</v>
      </c>
      <c r="AE168" s="230" t="b">
        <f t="shared" si="5"/>
        <v>0</v>
      </c>
    </row>
    <row r="169" ht="14.25" customHeight="1">
      <c r="A169" s="200" t="s">
        <v>116</v>
      </c>
      <c r="B169" s="116">
        <v>3.0</v>
      </c>
      <c r="C169" s="116" t="s">
        <v>807</v>
      </c>
      <c r="D169" s="201" t="s">
        <v>808</v>
      </c>
      <c r="E169" s="139" t="s">
        <v>133</v>
      </c>
      <c r="F169" s="114" t="s">
        <v>120</v>
      </c>
      <c r="G169" s="234" t="s">
        <v>275</v>
      </c>
      <c r="H169" s="235" t="s">
        <v>269</v>
      </c>
      <c r="I169" s="116" t="s">
        <v>124</v>
      </c>
      <c r="J169" s="116" t="s">
        <v>810</v>
      </c>
      <c r="K169" s="116" t="s">
        <v>124</v>
      </c>
      <c r="L169" s="116"/>
      <c r="M169" s="116"/>
      <c r="N169" s="116"/>
      <c r="O169" s="203"/>
      <c r="P169" s="203"/>
      <c r="Q169" s="203"/>
      <c r="R169" s="210"/>
      <c r="S169" s="96" t="b">
        <f t="shared" si="6"/>
        <v>1</v>
      </c>
      <c r="T169" s="119"/>
      <c r="U169" s="119"/>
      <c r="V169" s="116"/>
      <c r="W169" s="116"/>
      <c r="X169" s="101" t="b">
        <v>0</v>
      </c>
      <c r="Y169" s="101" t="b">
        <v>0</v>
      </c>
      <c r="Z169" s="101" t="b">
        <v>1</v>
      </c>
      <c r="AA169" s="116" t="s">
        <v>124</v>
      </c>
      <c r="AB169" s="177" t="b">
        <f t="shared" si="2"/>
        <v>1</v>
      </c>
      <c r="AC169" s="177" t="b">
        <f t="shared" si="3"/>
        <v>1</v>
      </c>
      <c r="AD169" s="177" t="b">
        <f t="shared" si="4"/>
        <v>0</v>
      </c>
      <c r="AE169" s="233" t="b">
        <f t="shared" si="5"/>
        <v>0</v>
      </c>
    </row>
    <row r="170" ht="14.25" customHeight="1">
      <c r="A170" s="95" t="s">
        <v>116</v>
      </c>
      <c r="B170" s="101">
        <v>3.0</v>
      </c>
      <c r="C170" s="101" t="s">
        <v>807</v>
      </c>
      <c r="D170" s="164" t="s">
        <v>808</v>
      </c>
      <c r="E170" s="168" t="s">
        <v>151</v>
      </c>
      <c r="F170" s="99" t="s">
        <v>120</v>
      </c>
      <c r="G170" s="234" t="s">
        <v>275</v>
      </c>
      <c r="H170" s="235" t="s">
        <v>269</v>
      </c>
      <c r="I170" s="101" t="s">
        <v>124</v>
      </c>
      <c r="J170" s="101" t="s">
        <v>811</v>
      </c>
      <c r="K170" s="101" t="s">
        <v>124</v>
      </c>
      <c r="L170" s="101"/>
      <c r="M170" s="101"/>
      <c r="N170" s="101"/>
      <c r="O170" s="206"/>
      <c r="P170" s="206"/>
      <c r="Q170" s="206"/>
      <c r="R170" s="208"/>
      <c r="S170" s="96" t="b">
        <f t="shared" si="6"/>
        <v>1</v>
      </c>
      <c r="T170" s="104"/>
      <c r="U170" s="104"/>
      <c r="V170" s="101"/>
      <c r="W170" s="101"/>
      <c r="X170" s="101" t="b">
        <v>0</v>
      </c>
      <c r="Y170" s="101" t="b">
        <v>0</v>
      </c>
      <c r="Z170" s="101" t="b">
        <v>1</v>
      </c>
      <c r="AA170" s="101" t="s">
        <v>124</v>
      </c>
      <c r="AB170" s="167" t="b">
        <f t="shared" si="2"/>
        <v>1</v>
      </c>
      <c r="AC170" s="167" t="b">
        <f t="shared" si="3"/>
        <v>1</v>
      </c>
      <c r="AD170" s="167" t="b">
        <f t="shared" si="4"/>
        <v>0</v>
      </c>
      <c r="AE170" s="230" t="b">
        <f t="shared" si="5"/>
        <v>0</v>
      </c>
    </row>
    <row r="171" ht="14.25" customHeight="1">
      <c r="A171" s="200" t="s">
        <v>116</v>
      </c>
      <c r="B171" s="116">
        <v>3.0</v>
      </c>
      <c r="C171" s="116" t="s">
        <v>807</v>
      </c>
      <c r="D171" s="201" t="s">
        <v>808</v>
      </c>
      <c r="E171" s="168" t="s">
        <v>156</v>
      </c>
      <c r="F171" s="114" t="s">
        <v>120</v>
      </c>
      <c r="G171" s="234" t="s">
        <v>275</v>
      </c>
      <c r="H171" s="235" t="s">
        <v>269</v>
      </c>
      <c r="I171" s="116" t="s">
        <v>124</v>
      </c>
      <c r="J171" s="116" t="s">
        <v>812</v>
      </c>
      <c r="K171" s="116" t="s">
        <v>124</v>
      </c>
      <c r="L171" s="116"/>
      <c r="M171" s="116"/>
      <c r="N171" s="116"/>
      <c r="O171" s="203"/>
      <c r="P171" s="203"/>
      <c r="Q171" s="203"/>
      <c r="R171" s="210"/>
      <c r="S171" s="96" t="b">
        <f t="shared" si="6"/>
        <v>1</v>
      </c>
      <c r="T171" s="119"/>
      <c r="U171" s="119"/>
      <c r="V171" s="116"/>
      <c r="W171" s="116"/>
      <c r="X171" s="101" t="b">
        <v>0</v>
      </c>
      <c r="Y171" s="101" t="b">
        <v>0</v>
      </c>
      <c r="Z171" s="101" t="b">
        <v>1</v>
      </c>
      <c r="AA171" s="116" t="s">
        <v>124</v>
      </c>
      <c r="AB171" s="177" t="b">
        <f t="shared" si="2"/>
        <v>1</v>
      </c>
      <c r="AC171" s="177" t="b">
        <f t="shared" si="3"/>
        <v>1</v>
      </c>
      <c r="AD171" s="177" t="b">
        <f t="shared" si="4"/>
        <v>0</v>
      </c>
      <c r="AE171" s="233" t="b">
        <f t="shared" si="5"/>
        <v>0</v>
      </c>
    </row>
    <row r="172" ht="14.25" customHeight="1">
      <c r="A172" s="95" t="s">
        <v>116</v>
      </c>
      <c r="B172" s="101">
        <v>3.0</v>
      </c>
      <c r="C172" s="101" t="s">
        <v>813</v>
      </c>
      <c r="D172" s="164" t="s">
        <v>814</v>
      </c>
      <c r="E172" s="168" t="s">
        <v>119</v>
      </c>
      <c r="F172" s="99" t="s">
        <v>120</v>
      </c>
      <c r="G172" s="234" t="s">
        <v>275</v>
      </c>
      <c r="H172" s="235" t="s">
        <v>269</v>
      </c>
      <c r="I172" s="101" t="s">
        <v>124</v>
      </c>
      <c r="J172" s="101" t="s">
        <v>815</v>
      </c>
      <c r="K172" s="101" t="s">
        <v>124</v>
      </c>
      <c r="L172" s="101"/>
      <c r="M172" s="101"/>
      <c r="N172" s="101"/>
      <c r="O172" s="206"/>
      <c r="P172" s="206"/>
      <c r="Q172" s="206"/>
      <c r="R172" s="208"/>
      <c r="S172" s="96" t="b">
        <f t="shared" si="6"/>
        <v>1</v>
      </c>
      <c r="T172" s="104"/>
      <c r="U172" s="104"/>
      <c r="V172" s="101"/>
      <c r="W172" s="101"/>
      <c r="X172" s="101" t="b">
        <v>0</v>
      </c>
      <c r="Y172" s="101" t="b">
        <v>0</v>
      </c>
      <c r="Z172" s="101" t="b">
        <v>1</v>
      </c>
      <c r="AA172" s="101" t="s">
        <v>124</v>
      </c>
      <c r="AB172" s="167" t="b">
        <f t="shared" si="2"/>
        <v>1</v>
      </c>
      <c r="AC172" s="167" t="b">
        <f t="shared" si="3"/>
        <v>1</v>
      </c>
      <c r="AD172" s="167" t="b">
        <f t="shared" si="4"/>
        <v>0</v>
      </c>
      <c r="AE172" s="230" t="b">
        <f t="shared" si="5"/>
        <v>0</v>
      </c>
    </row>
    <row r="173" ht="14.25" customHeight="1">
      <c r="A173" s="200" t="s">
        <v>116</v>
      </c>
      <c r="B173" s="116">
        <v>3.0</v>
      </c>
      <c r="C173" s="116" t="s">
        <v>813</v>
      </c>
      <c r="D173" s="201" t="s">
        <v>814</v>
      </c>
      <c r="E173" s="139" t="s">
        <v>133</v>
      </c>
      <c r="F173" s="114" t="s">
        <v>120</v>
      </c>
      <c r="G173" s="234" t="s">
        <v>275</v>
      </c>
      <c r="H173" s="235" t="s">
        <v>269</v>
      </c>
      <c r="I173" s="116" t="s">
        <v>124</v>
      </c>
      <c r="J173" s="116" t="s">
        <v>816</v>
      </c>
      <c r="K173" s="116" t="s">
        <v>124</v>
      </c>
      <c r="L173" s="116"/>
      <c r="M173" s="116"/>
      <c r="N173" s="116"/>
      <c r="O173" s="203"/>
      <c r="P173" s="203"/>
      <c r="Q173" s="203"/>
      <c r="R173" s="210"/>
      <c r="S173" s="96" t="b">
        <f t="shared" si="6"/>
        <v>1</v>
      </c>
      <c r="T173" s="119"/>
      <c r="U173" s="119"/>
      <c r="V173" s="116"/>
      <c r="W173" s="116"/>
      <c r="X173" s="101" t="b">
        <v>0</v>
      </c>
      <c r="Y173" s="101" t="b">
        <v>0</v>
      </c>
      <c r="Z173" s="101" t="b">
        <v>1</v>
      </c>
      <c r="AA173" s="116" t="s">
        <v>124</v>
      </c>
      <c r="AB173" s="177" t="b">
        <f t="shared" si="2"/>
        <v>1</v>
      </c>
      <c r="AC173" s="177" t="b">
        <f t="shared" si="3"/>
        <v>1</v>
      </c>
      <c r="AD173" s="177" t="b">
        <f t="shared" si="4"/>
        <v>0</v>
      </c>
      <c r="AE173" s="233" t="b">
        <f t="shared" si="5"/>
        <v>0</v>
      </c>
    </row>
    <row r="174" ht="14.25" customHeight="1">
      <c r="A174" s="95" t="s">
        <v>116</v>
      </c>
      <c r="B174" s="101">
        <v>3.0</v>
      </c>
      <c r="C174" s="101" t="s">
        <v>813</v>
      </c>
      <c r="D174" s="164" t="s">
        <v>814</v>
      </c>
      <c r="E174" s="168" t="s">
        <v>151</v>
      </c>
      <c r="F174" s="99" t="s">
        <v>120</v>
      </c>
      <c r="G174" s="234" t="s">
        <v>275</v>
      </c>
      <c r="H174" s="235" t="s">
        <v>269</v>
      </c>
      <c r="I174" s="101" t="s">
        <v>124</v>
      </c>
      <c r="J174" s="101" t="s">
        <v>817</v>
      </c>
      <c r="K174" s="101" t="s">
        <v>124</v>
      </c>
      <c r="L174" s="101"/>
      <c r="M174" s="101"/>
      <c r="N174" s="101"/>
      <c r="O174" s="206"/>
      <c r="P174" s="206"/>
      <c r="Q174" s="206"/>
      <c r="R174" s="208"/>
      <c r="S174" s="96" t="b">
        <f t="shared" si="6"/>
        <v>1</v>
      </c>
      <c r="T174" s="104"/>
      <c r="U174" s="104"/>
      <c r="V174" s="101"/>
      <c r="W174" s="101"/>
      <c r="X174" s="101" t="b">
        <v>0</v>
      </c>
      <c r="Y174" s="101" t="b">
        <v>0</v>
      </c>
      <c r="Z174" s="101" t="b">
        <v>1</v>
      </c>
      <c r="AA174" s="101" t="s">
        <v>124</v>
      </c>
      <c r="AB174" s="167" t="b">
        <f t="shared" si="2"/>
        <v>1</v>
      </c>
      <c r="AC174" s="167" t="b">
        <f t="shared" si="3"/>
        <v>1</v>
      </c>
      <c r="AD174" s="167" t="b">
        <f t="shared" si="4"/>
        <v>0</v>
      </c>
      <c r="AE174" s="230" t="b">
        <f t="shared" si="5"/>
        <v>0</v>
      </c>
    </row>
    <row r="175" ht="14.25" customHeight="1">
      <c r="A175" s="200" t="s">
        <v>116</v>
      </c>
      <c r="B175" s="116">
        <v>3.0</v>
      </c>
      <c r="C175" s="116" t="s">
        <v>813</v>
      </c>
      <c r="D175" s="201" t="s">
        <v>814</v>
      </c>
      <c r="E175" s="168" t="s">
        <v>156</v>
      </c>
      <c r="F175" s="114" t="s">
        <v>120</v>
      </c>
      <c r="G175" s="234" t="s">
        <v>275</v>
      </c>
      <c r="H175" s="235" t="s">
        <v>269</v>
      </c>
      <c r="I175" s="116" t="s">
        <v>124</v>
      </c>
      <c r="J175" s="116" t="s">
        <v>818</v>
      </c>
      <c r="K175" s="116" t="s">
        <v>124</v>
      </c>
      <c r="L175" s="116"/>
      <c r="M175" s="116"/>
      <c r="N175" s="116"/>
      <c r="O175" s="203"/>
      <c r="P175" s="203"/>
      <c r="Q175" s="203"/>
      <c r="R175" s="210"/>
      <c r="S175" s="96" t="b">
        <f t="shared" si="6"/>
        <v>1</v>
      </c>
      <c r="T175" s="119"/>
      <c r="U175" s="119"/>
      <c r="V175" s="116"/>
      <c r="W175" s="116"/>
      <c r="X175" s="101" t="b">
        <v>0</v>
      </c>
      <c r="Y175" s="101" t="b">
        <v>0</v>
      </c>
      <c r="Z175" s="101" t="b">
        <v>1</v>
      </c>
      <c r="AA175" s="116" t="s">
        <v>124</v>
      </c>
      <c r="AB175" s="177" t="b">
        <f t="shared" si="2"/>
        <v>1</v>
      </c>
      <c r="AC175" s="177" t="b">
        <f t="shared" si="3"/>
        <v>1</v>
      </c>
      <c r="AD175" s="177" t="b">
        <f t="shared" si="4"/>
        <v>0</v>
      </c>
      <c r="AE175" s="233" t="b">
        <f t="shared" si="5"/>
        <v>0</v>
      </c>
    </row>
    <row r="176" ht="14.25" customHeight="1">
      <c r="A176" s="95" t="s">
        <v>116</v>
      </c>
      <c r="B176" s="101">
        <v>3.0</v>
      </c>
      <c r="C176" s="101" t="s">
        <v>813</v>
      </c>
      <c r="D176" s="164" t="s">
        <v>814</v>
      </c>
      <c r="E176" s="101" t="s">
        <v>213</v>
      </c>
      <c r="F176" s="99" t="s">
        <v>120</v>
      </c>
      <c r="G176" s="234" t="s">
        <v>275</v>
      </c>
      <c r="H176" s="235" t="s">
        <v>269</v>
      </c>
      <c r="I176" s="101" t="s">
        <v>124</v>
      </c>
      <c r="J176" s="101" t="s">
        <v>819</v>
      </c>
      <c r="K176" s="101" t="s">
        <v>124</v>
      </c>
      <c r="L176" s="101"/>
      <c r="M176" s="101"/>
      <c r="N176" s="101"/>
      <c r="O176" s="206"/>
      <c r="P176" s="206"/>
      <c r="Q176" s="206"/>
      <c r="R176" s="208"/>
      <c r="S176" s="96" t="b">
        <f t="shared" si="6"/>
        <v>1</v>
      </c>
      <c r="T176" s="104"/>
      <c r="U176" s="104"/>
      <c r="V176" s="101"/>
      <c r="W176" s="101"/>
      <c r="X176" s="101" t="b">
        <v>0</v>
      </c>
      <c r="Y176" s="101" t="b">
        <v>0</v>
      </c>
      <c r="Z176" s="101" t="b">
        <v>1</v>
      </c>
      <c r="AA176" s="101" t="s">
        <v>124</v>
      </c>
      <c r="AB176" s="167" t="b">
        <f t="shared" si="2"/>
        <v>1</v>
      </c>
      <c r="AC176" s="167" t="b">
        <f t="shared" si="3"/>
        <v>1</v>
      </c>
      <c r="AD176" s="167" t="b">
        <f t="shared" si="4"/>
        <v>0</v>
      </c>
      <c r="AE176" s="230" t="b">
        <f t="shared" si="5"/>
        <v>0</v>
      </c>
    </row>
    <row r="177" ht="14.25" customHeight="1">
      <c r="A177" s="200" t="s">
        <v>116</v>
      </c>
      <c r="B177" s="116">
        <v>3.0</v>
      </c>
      <c r="C177" s="116" t="s">
        <v>813</v>
      </c>
      <c r="D177" s="201" t="s">
        <v>814</v>
      </c>
      <c r="E177" s="101" t="s">
        <v>217</v>
      </c>
      <c r="F177" s="114" t="s">
        <v>120</v>
      </c>
      <c r="G177" s="234" t="s">
        <v>275</v>
      </c>
      <c r="H177" s="235" t="s">
        <v>269</v>
      </c>
      <c r="I177" s="116" t="s">
        <v>124</v>
      </c>
      <c r="J177" s="116" t="s">
        <v>820</v>
      </c>
      <c r="K177" s="116" t="s">
        <v>124</v>
      </c>
      <c r="L177" s="116"/>
      <c r="M177" s="116"/>
      <c r="N177" s="116"/>
      <c r="O177" s="203"/>
      <c r="P177" s="203"/>
      <c r="Q177" s="203"/>
      <c r="R177" s="210"/>
      <c r="S177" s="96" t="b">
        <f t="shared" si="6"/>
        <v>1</v>
      </c>
      <c r="T177" s="119"/>
      <c r="U177" s="119"/>
      <c r="V177" s="116"/>
      <c r="W177" s="116"/>
      <c r="X177" s="101" t="b">
        <v>0</v>
      </c>
      <c r="Y177" s="101" t="b">
        <v>0</v>
      </c>
      <c r="Z177" s="101" t="b">
        <v>1</v>
      </c>
      <c r="AA177" s="116" t="s">
        <v>124</v>
      </c>
      <c r="AB177" s="177" t="b">
        <f t="shared" si="2"/>
        <v>1</v>
      </c>
      <c r="AC177" s="177" t="b">
        <f t="shared" si="3"/>
        <v>1</v>
      </c>
      <c r="AD177" s="177" t="b">
        <f t="shared" si="4"/>
        <v>0</v>
      </c>
      <c r="AE177" s="233" t="b">
        <f t="shared" si="5"/>
        <v>0</v>
      </c>
    </row>
    <row r="178" ht="14.25" customHeight="1">
      <c r="A178" s="95" t="s">
        <v>116</v>
      </c>
      <c r="B178" s="101">
        <v>3.0</v>
      </c>
      <c r="C178" s="101" t="s">
        <v>813</v>
      </c>
      <c r="D178" s="164" t="s">
        <v>814</v>
      </c>
      <c r="E178" s="101" t="s">
        <v>821</v>
      </c>
      <c r="F178" s="99" t="s">
        <v>120</v>
      </c>
      <c r="G178" s="234" t="s">
        <v>275</v>
      </c>
      <c r="H178" s="235" t="s">
        <v>269</v>
      </c>
      <c r="I178" s="101" t="s">
        <v>124</v>
      </c>
      <c r="J178" s="101" t="s">
        <v>822</v>
      </c>
      <c r="K178" s="101" t="s">
        <v>124</v>
      </c>
      <c r="L178" s="101"/>
      <c r="M178" s="101"/>
      <c r="N178" s="101"/>
      <c r="O178" s="206"/>
      <c r="P178" s="206"/>
      <c r="Q178" s="206"/>
      <c r="R178" s="208"/>
      <c r="S178" s="96" t="b">
        <f t="shared" si="6"/>
        <v>1</v>
      </c>
      <c r="T178" s="104"/>
      <c r="U178" s="104"/>
      <c r="V178" s="101"/>
      <c r="W178" s="101"/>
      <c r="X178" s="101" t="b">
        <v>0</v>
      </c>
      <c r="Y178" s="101" t="b">
        <v>0</v>
      </c>
      <c r="Z178" s="101" t="b">
        <v>1</v>
      </c>
      <c r="AA178" s="101" t="s">
        <v>124</v>
      </c>
      <c r="AB178" s="167" t="b">
        <f t="shared" si="2"/>
        <v>1</v>
      </c>
      <c r="AC178" s="167" t="b">
        <f t="shared" si="3"/>
        <v>1</v>
      </c>
      <c r="AD178" s="167" t="b">
        <f t="shared" si="4"/>
        <v>0</v>
      </c>
      <c r="AE178" s="230" t="b">
        <f t="shared" si="5"/>
        <v>0</v>
      </c>
    </row>
    <row r="179" ht="14.25" customHeight="1">
      <c r="A179" s="200" t="s">
        <v>116</v>
      </c>
      <c r="B179" s="116">
        <v>3.0</v>
      </c>
      <c r="C179" s="116" t="s">
        <v>813</v>
      </c>
      <c r="D179" s="201" t="s">
        <v>814</v>
      </c>
      <c r="E179" s="101" t="s">
        <v>823</v>
      </c>
      <c r="F179" s="114" t="s">
        <v>120</v>
      </c>
      <c r="G179" s="234" t="s">
        <v>275</v>
      </c>
      <c r="H179" s="235" t="s">
        <v>269</v>
      </c>
      <c r="I179" s="116" t="s">
        <v>124</v>
      </c>
      <c r="J179" s="116" t="s">
        <v>824</v>
      </c>
      <c r="K179" s="116" t="s">
        <v>124</v>
      </c>
      <c r="L179" s="116"/>
      <c r="M179" s="116"/>
      <c r="N179" s="116"/>
      <c r="O179" s="203"/>
      <c r="P179" s="203"/>
      <c r="Q179" s="203"/>
      <c r="R179" s="210"/>
      <c r="S179" s="96" t="b">
        <f t="shared" si="6"/>
        <v>1</v>
      </c>
      <c r="T179" s="119"/>
      <c r="U179" s="119"/>
      <c r="V179" s="116"/>
      <c r="W179" s="116"/>
      <c r="X179" s="101" t="b">
        <v>0</v>
      </c>
      <c r="Y179" s="101" t="b">
        <v>0</v>
      </c>
      <c r="Z179" s="101" t="b">
        <v>1</v>
      </c>
      <c r="AA179" s="116" t="s">
        <v>124</v>
      </c>
      <c r="AB179" s="177" t="b">
        <f t="shared" si="2"/>
        <v>1</v>
      </c>
      <c r="AC179" s="177" t="b">
        <f t="shared" si="3"/>
        <v>1</v>
      </c>
      <c r="AD179" s="177" t="b">
        <f t="shared" si="4"/>
        <v>0</v>
      </c>
      <c r="AE179" s="233" t="b">
        <f t="shared" si="5"/>
        <v>0</v>
      </c>
    </row>
    <row r="180" ht="14.25" customHeight="1">
      <c r="A180" s="95" t="s">
        <v>116</v>
      </c>
      <c r="B180" s="101">
        <v>3.0</v>
      </c>
      <c r="C180" s="101" t="s">
        <v>825</v>
      </c>
      <c r="D180" s="164" t="s">
        <v>826</v>
      </c>
      <c r="E180" s="168" t="s">
        <v>119</v>
      </c>
      <c r="F180" s="99" t="s">
        <v>120</v>
      </c>
      <c r="G180" s="234" t="s">
        <v>275</v>
      </c>
      <c r="H180" s="235" t="s">
        <v>269</v>
      </c>
      <c r="I180" s="101" t="s">
        <v>124</v>
      </c>
      <c r="J180" s="101" t="s">
        <v>812</v>
      </c>
      <c r="K180" s="101" t="s">
        <v>124</v>
      </c>
      <c r="L180" s="101"/>
      <c r="M180" s="101"/>
      <c r="N180" s="101"/>
      <c r="O180" s="206"/>
      <c r="P180" s="206"/>
      <c r="Q180" s="206"/>
      <c r="R180" s="208"/>
      <c r="S180" s="96" t="b">
        <f t="shared" si="6"/>
        <v>1</v>
      </c>
      <c r="T180" s="104"/>
      <c r="U180" s="104"/>
      <c r="V180" s="101"/>
      <c r="W180" s="101"/>
      <c r="X180" s="101" t="b">
        <v>0</v>
      </c>
      <c r="Y180" s="101" t="b">
        <v>0</v>
      </c>
      <c r="Z180" s="101" t="b">
        <v>1</v>
      </c>
      <c r="AA180" s="101" t="s">
        <v>124</v>
      </c>
      <c r="AB180" s="167" t="b">
        <f t="shared" si="2"/>
        <v>1</v>
      </c>
      <c r="AC180" s="167" t="b">
        <f t="shared" si="3"/>
        <v>1</v>
      </c>
      <c r="AD180" s="167" t="b">
        <f t="shared" si="4"/>
        <v>0</v>
      </c>
      <c r="AE180" s="230" t="b">
        <f t="shared" si="5"/>
        <v>0</v>
      </c>
    </row>
    <row r="181" ht="14.25" customHeight="1">
      <c r="A181" s="200" t="s">
        <v>116</v>
      </c>
      <c r="B181" s="116">
        <v>3.0</v>
      </c>
      <c r="C181" s="116" t="s">
        <v>825</v>
      </c>
      <c r="D181" s="201" t="s">
        <v>826</v>
      </c>
      <c r="E181" s="139" t="s">
        <v>133</v>
      </c>
      <c r="F181" s="114" t="s">
        <v>120</v>
      </c>
      <c r="G181" s="234" t="s">
        <v>275</v>
      </c>
      <c r="H181" s="235" t="s">
        <v>269</v>
      </c>
      <c r="I181" s="116" t="s">
        <v>124</v>
      </c>
      <c r="J181" s="116" t="s">
        <v>827</v>
      </c>
      <c r="K181" s="116" t="s">
        <v>124</v>
      </c>
      <c r="L181" s="116"/>
      <c r="M181" s="116"/>
      <c r="N181" s="116"/>
      <c r="O181" s="203"/>
      <c r="P181" s="203"/>
      <c r="Q181" s="203"/>
      <c r="R181" s="210"/>
      <c r="S181" s="96" t="b">
        <f t="shared" si="6"/>
        <v>1</v>
      </c>
      <c r="T181" s="119"/>
      <c r="U181" s="119"/>
      <c r="V181" s="116"/>
      <c r="W181" s="116"/>
      <c r="X181" s="101" t="b">
        <v>0</v>
      </c>
      <c r="Y181" s="101" t="b">
        <v>0</v>
      </c>
      <c r="Z181" s="101" t="b">
        <v>1</v>
      </c>
      <c r="AA181" s="116" t="s">
        <v>124</v>
      </c>
      <c r="AB181" s="177" t="b">
        <f t="shared" si="2"/>
        <v>1</v>
      </c>
      <c r="AC181" s="177" t="b">
        <f t="shared" si="3"/>
        <v>1</v>
      </c>
      <c r="AD181" s="177" t="b">
        <f t="shared" si="4"/>
        <v>0</v>
      </c>
      <c r="AE181" s="233" t="b">
        <f t="shared" si="5"/>
        <v>0</v>
      </c>
    </row>
    <row r="182" ht="14.25" customHeight="1">
      <c r="A182" s="95" t="s">
        <v>116</v>
      </c>
      <c r="B182" s="101">
        <v>3.0</v>
      </c>
      <c r="C182" s="101" t="s">
        <v>825</v>
      </c>
      <c r="D182" s="164" t="s">
        <v>826</v>
      </c>
      <c r="E182" s="168" t="s">
        <v>151</v>
      </c>
      <c r="F182" s="99" t="s">
        <v>120</v>
      </c>
      <c r="G182" s="234" t="s">
        <v>275</v>
      </c>
      <c r="H182" s="235" t="s">
        <v>269</v>
      </c>
      <c r="I182" s="101" t="s">
        <v>124</v>
      </c>
      <c r="J182" s="101" t="s">
        <v>172</v>
      </c>
      <c r="K182" s="101" t="s">
        <v>124</v>
      </c>
      <c r="L182" s="101"/>
      <c r="M182" s="101"/>
      <c r="N182" s="101"/>
      <c r="O182" s="206"/>
      <c r="P182" s="206"/>
      <c r="Q182" s="206"/>
      <c r="R182" s="208"/>
      <c r="S182" s="96" t="b">
        <f t="shared" si="6"/>
        <v>1</v>
      </c>
      <c r="T182" s="104"/>
      <c r="U182" s="104"/>
      <c r="V182" s="101"/>
      <c r="W182" s="101"/>
      <c r="X182" s="101" t="b">
        <v>0</v>
      </c>
      <c r="Y182" s="101" t="b">
        <v>0</v>
      </c>
      <c r="Z182" s="101" t="b">
        <v>1</v>
      </c>
      <c r="AA182" s="101" t="s">
        <v>124</v>
      </c>
      <c r="AB182" s="167" t="b">
        <f t="shared" si="2"/>
        <v>1</v>
      </c>
      <c r="AC182" s="167" t="b">
        <f t="shared" si="3"/>
        <v>1</v>
      </c>
      <c r="AD182" s="167" t="b">
        <f t="shared" si="4"/>
        <v>0</v>
      </c>
      <c r="AE182" s="230" t="b">
        <f t="shared" si="5"/>
        <v>0</v>
      </c>
    </row>
    <row r="183" ht="14.25" customHeight="1">
      <c r="A183" s="200" t="s">
        <v>116</v>
      </c>
      <c r="B183" s="116">
        <v>3.0</v>
      </c>
      <c r="C183" s="116" t="s">
        <v>825</v>
      </c>
      <c r="D183" s="201" t="s">
        <v>826</v>
      </c>
      <c r="E183" s="168" t="s">
        <v>156</v>
      </c>
      <c r="F183" s="114" t="s">
        <v>120</v>
      </c>
      <c r="G183" s="234" t="s">
        <v>275</v>
      </c>
      <c r="H183" s="235" t="s">
        <v>269</v>
      </c>
      <c r="I183" s="116" t="s">
        <v>124</v>
      </c>
      <c r="J183" s="116" t="s">
        <v>828</v>
      </c>
      <c r="K183" s="116" t="s">
        <v>124</v>
      </c>
      <c r="L183" s="116"/>
      <c r="M183" s="116"/>
      <c r="N183" s="116"/>
      <c r="O183" s="203"/>
      <c r="P183" s="203"/>
      <c r="Q183" s="203"/>
      <c r="R183" s="210"/>
      <c r="S183" s="96" t="b">
        <f t="shared" si="6"/>
        <v>1</v>
      </c>
      <c r="T183" s="119"/>
      <c r="U183" s="119"/>
      <c r="V183" s="116"/>
      <c r="W183" s="116"/>
      <c r="X183" s="101" t="b">
        <v>0</v>
      </c>
      <c r="Y183" s="101" t="b">
        <v>0</v>
      </c>
      <c r="Z183" s="101" t="b">
        <v>1</v>
      </c>
      <c r="AA183" s="116" t="s">
        <v>124</v>
      </c>
      <c r="AB183" s="177" t="b">
        <f t="shared" si="2"/>
        <v>1</v>
      </c>
      <c r="AC183" s="177" t="b">
        <f t="shared" si="3"/>
        <v>1</v>
      </c>
      <c r="AD183" s="177" t="b">
        <f t="shared" si="4"/>
        <v>0</v>
      </c>
      <c r="AE183" s="233" t="b">
        <f t="shared" si="5"/>
        <v>0</v>
      </c>
    </row>
    <row r="184" ht="14.25" customHeight="1">
      <c r="A184" s="95" t="s">
        <v>116</v>
      </c>
      <c r="B184" s="101">
        <v>3.0</v>
      </c>
      <c r="C184" s="101" t="s">
        <v>825</v>
      </c>
      <c r="D184" s="164" t="s">
        <v>826</v>
      </c>
      <c r="E184" s="101" t="s">
        <v>213</v>
      </c>
      <c r="F184" s="99" t="s">
        <v>120</v>
      </c>
      <c r="G184" s="234" t="s">
        <v>275</v>
      </c>
      <c r="H184" s="235" t="s">
        <v>269</v>
      </c>
      <c r="I184" s="101" t="s">
        <v>124</v>
      </c>
      <c r="J184" s="101" t="s">
        <v>809</v>
      </c>
      <c r="K184" s="101" t="s">
        <v>124</v>
      </c>
      <c r="L184" s="101"/>
      <c r="M184" s="101"/>
      <c r="N184" s="101"/>
      <c r="O184" s="206"/>
      <c r="P184" s="206"/>
      <c r="Q184" s="206"/>
      <c r="R184" s="208"/>
      <c r="S184" s="96" t="b">
        <f t="shared" si="6"/>
        <v>1</v>
      </c>
      <c r="T184" s="104"/>
      <c r="U184" s="104"/>
      <c r="V184" s="101"/>
      <c r="W184" s="101"/>
      <c r="X184" s="101" t="b">
        <v>0</v>
      </c>
      <c r="Y184" s="101" t="b">
        <v>0</v>
      </c>
      <c r="Z184" s="101" t="b">
        <v>1</v>
      </c>
      <c r="AA184" s="101" t="s">
        <v>124</v>
      </c>
      <c r="AB184" s="167" t="b">
        <f t="shared" si="2"/>
        <v>1</v>
      </c>
      <c r="AC184" s="167" t="b">
        <f t="shared" si="3"/>
        <v>1</v>
      </c>
      <c r="AD184" s="167" t="b">
        <f t="shared" si="4"/>
        <v>0</v>
      </c>
      <c r="AE184" s="230" t="b">
        <f t="shared" si="5"/>
        <v>0</v>
      </c>
    </row>
    <row r="185" ht="14.25" customHeight="1">
      <c r="A185" s="200" t="s">
        <v>116</v>
      </c>
      <c r="B185" s="116">
        <v>3.0</v>
      </c>
      <c r="C185" s="116" t="s">
        <v>825</v>
      </c>
      <c r="D185" s="201" t="s">
        <v>826</v>
      </c>
      <c r="E185" s="101" t="s">
        <v>217</v>
      </c>
      <c r="F185" s="114" t="s">
        <v>120</v>
      </c>
      <c r="G185" s="234" t="s">
        <v>275</v>
      </c>
      <c r="H185" s="235" t="s">
        <v>269</v>
      </c>
      <c r="I185" s="116" t="s">
        <v>124</v>
      </c>
      <c r="J185" s="116" t="s">
        <v>829</v>
      </c>
      <c r="K185" s="116" t="s">
        <v>124</v>
      </c>
      <c r="L185" s="116"/>
      <c r="M185" s="116"/>
      <c r="N185" s="116"/>
      <c r="O185" s="203"/>
      <c r="P185" s="203"/>
      <c r="Q185" s="203"/>
      <c r="R185" s="210"/>
      <c r="S185" s="96" t="b">
        <f t="shared" si="6"/>
        <v>1</v>
      </c>
      <c r="T185" s="119"/>
      <c r="U185" s="119"/>
      <c r="V185" s="116"/>
      <c r="W185" s="116"/>
      <c r="X185" s="101" t="b">
        <v>0</v>
      </c>
      <c r="Y185" s="101" t="b">
        <v>0</v>
      </c>
      <c r="Z185" s="101" t="b">
        <v>1</v>
      </c>
      <c r="AA185" s="116" t="s">
        <v>124</v>
      </c>
      <c r="AB185" s="177" t="b">
        <f t="shared" si="2"/>
        <v>1</v>
      </c>
      <c r="AC185" s="177" t="b">
        <f t="shared" si="3"/>
        <v>1</v>
      </c>
      <c r="AD185" s="177" t="b">
        <f t="shared" si="4"/>
        <v>0</v>
      </c>
      <c r="AE185" s="233" t="b">
        <f t="shared" si="5"/>
        <v>0</v>
      </c>
    </row>
    <row r="186" ht="14.25" customHeight="1">
      <c r="A186" s="95" t="s">
        <v>116</v>
      </c>
      <c r="B186" s="101">
        <v>3.0</v>
      </c>
      <c r="C186" s="101" t="s">
        <v>825</v>
      </c>
      <c r="D186" s="164" t="s">
        <v>826</v>
      </c>
      <c r="E186" s="101" t="s">
        <v>821</v>
      </c>
      <c r="F186" s="99" t="s">
        <v>120</v>
      </c>
      <c r="G186" s="234" t="s">
        <v>275</v>
      </c>
      <c r="H186" s="235" t="s">
        <v>269</v>
      </c>
      <c r="I186" s="101" t="s">
        <v>124</v>
      </c>
      <c r="J186" s="101" t="s">
        <v>830</v>
      </c>
      <c r="K186" s="101" t="s">
        <v>124</v>
      </c>
      <c r="L186" s="101"/>
      <c r="M186" s="101"/>
      <c r="N186" s="101"/>
      <c r="O186" s="206"/>
      <c r="P186" s="206"/>
      <c r="Q186" s="206"/>
      <c r="R186" s="208"/>
      <c r="S186" s="96" t="b">
        <f t="shared" si="6"/>
        <v>1</v>
      </c>
      <c r="T186" s="104"/>
      <c r="U186" s="104"/>
      <c r="V186" s="101"/>
      <c r="W186" s="101"/>
      <c r="X186" s="101" t="b">
        <v>0</v>
      </c>
      <c r="Y186" s="101" t="b">
        <v>0</v>
      </c>
      <c r="Z186" s="101" t="b">
        <v>1</v>
      </c>
      <c r="AA186" s="101" t="s">
        <v>124</v>
      </c>
      <c r="AB186" s="167" t="b">
        <f t="shared" si="2"/>
        <v>1</v>
      </c>
      <c r="AC186" s="167" t="b">
        <f t="shared" si="3"/>
        <v>1</v>
      </c>
      <c r="AD186" s="167" t="b">
        <f t="shared" si="4"/>
        <v>0</v>
      </c>
      <c r="AE186" s="230" t="b">
        <f t="shared" si="5"/>
        <v>0</v>
      </c>
    </row>
    <row r="187" ht="14.25" customHeight="1">
      <c r="A187" s="200" t="s">
        <v>116</v>
      </c>
      <c r="B187" s="116">
        <v>3.0</v>
      </c>
      <c r="C187" s="116" t="s">
        <v>825</v>
      </c>
      <c r="D187" s="201" t="s">
        <v>826</v>
      </c>
      <c r="E187" s="101" t="s">
        <v>823</v>
      </c>
      <c r="F187" s="114" t="s">
        <v>120</v>
      </c>
      <c r="G187" s="234" t="s">
        <v>275</v>
      </c>
      <c r="H187" s="235" t="s">
        <v>269</v>
      </c>
      <c r="I187" s="116" t="s">
        <v>124</v>
      </c>
      <c r="J187" s="116" t="s">
        <v>831</v>
      </c>
      <c r="K187" s="116" t="s">
        <v>124</v>
      </c>
      <c r="L187" s="116"/>
      <c r="M187" s="116"/>
      <c r="N187" s="116"/>
      <c r="O187" s="203"/>
      <c r="P187" s="203"/>
      <c r="Q187" s="203"/>
      <c r="R187" s="210"/>
      <c r="S187" s="96" t="b">
        <f t="shared" si="6"/>
        <v>1</v>
      </c>
      <c r="T187" s="119"/>
      <c r="U187" s="119"/>
      <c r="V187" s="116"/>
      <c r="W187" s="116"/>
      <c r="X187" s="101" t="b">
        <v>0</v>
      </c>
      <c r="Y187" s="101" t="b">
        <v>0</v>
      </c>
      <c r="Z187" s="101" t="b">
        <v>1</v>
      </c>
      <c r="AA187" s="116" t="s">
        <v>124</v>
      </c>
      <c r="AB187" s="177" t="b">
        <f t="shared" si="2"/>
        <v>1</v>
      </c>
      <c r="AC187" s="177" t="b">
        <f t="shared" si="3"/>
        <v>1</v>
      </c>
      <c r="AD187" s="177" t="b">
        <f t="shared" si="4"/>
        <v>0</v>
      </c>
      <c r="AE187" s="233" t="b">
        <f t="shared" si="5"/>
        <v>0</v>
      </c>
    </row>
    <row r="188" ht="14.25" customHeight="1">
      <c r="A188" s="95" t="s">
        <v>116</v>
      </c>
      <c r="B188" s="101">
        <v>3.0</v>
      </c>
      <c r="C188" s="101" t="s">
        <v>832</v>
      </c>
      <c r="D188" s="164" t="s">
        <v>833</v>
      </c>
      <c r="E188" s="168" t="s">
        <v>119</v>
      </c>
      <c r="F188" s="99" t="s">
        <v>120</v>
      </c>
      <c r="G188" s="234" t="s">
        <v>275</v>
      </c>
      <c r="H188" s="235" t="s">
        <v>269</v>
      </c>
      <c r="I188" s="101" t="s">
        <v>124</v>
      </c>
      <c r="J188" s="101" t="s">
        <v>124</v>
      </c>
      <c r="K188" s="101" t="s">
        <v>124</v>
      </c>
      <c r="L188" s="101"/>
      <c r="M188" s="101"/>
      <c r="N188" s="101"/>
      <c r="O188" s="206"/>
      <c r="P188" s="206"/>
      <c r="Q188" s="206"/>
      <c r="R188" s="208"/>
      <c r="S188" s="96" t="b">
        <f t="shared" si="6"/>
        <v>1</v>
      </c>
      <c r="T188" s="104"/>
      <c r="U188" s="104"/>
      <c r="V188" s="101"/>
      <c r="W188" s="101"/>
      <c r="X188" s="101" t="b">
        <v>0</v>
      </c>
      <c r="Y188" s="101" t="b">
        <v>0</v>
      </c>
      <c r="Z188" s="101" t="b">
        <v>1</v>
      </c>
      <c r="AA188" s="101" t="s">
        <v>124</v>
      </c>
      <c r="AB188" s="167" t="b">
        <f t="shared" si="2"/>
        <v>1</v>
      </c>
      <c r="AC188" s="167" t="b">
        <f t="shared" si="3"/>
        <v>1</v>
      </c>
      <c r="AD188" s="167" t="b">
        <f t="shared" si="4"/>
        <v>0</v>
      </c>
      <c r="AE188" s="230" t="b">
        <f t="shared" si="5"/>
        <v>0</v>
      </c>
    </row>
    <row r="189" ht="14.25" customHeight="1">
      <c r="A189" s="200" t="s">
        <v>116</v>
      </c>
      <c r="B189" s="116">
        <v>3.0</v>
      </c>
      <c r="C189" s="116" t="s">
        <v>832</v>
      </c>
      <c r="D189" s="201" t="s">
        <v>833</v>
      </c>
      <c r="E189" s="139" t="s">
        <v>133</v>
      </c>
      <c r="F189" s="114" t="s">
        <v>120</v>
      </c>
      <c r="G189" s="234" t="s">
        <v>275</v>
      </c>
      <c r="H189" s="235" t="s">
        <v>269</v>
      </c>
      <c r="I189" s="116" t="s">
        <v>124</v>
      </c>
      <c r="J189" s="116" t="s">
        <v>124</v>
      </c>
      <c r="K189" s="116" t="s">
        <v>124</v>
      </c>
      <c r="L189" s="116"/>
      <c r="M189" s="116"/>
      <c r="N189" s="116"/>
      <c r="O189" s="203"/>
      <c r="P189" s="203"/>
      <c r="Q189" s="203"/>
      <c r="R189" s="210"/>
      <c r="S189" s="96" t="b">
        <f t="shared" si="6"/>
        <v>1</v>
      </c>
      <c r="T189" s="119"/>
      <c r="U189" s="119"/>
      <c r="V189" s="116"/>
      <c r="W189" s="116"/>
      <c r="X189" s="101" t="b">
        <v>0</v>
      </c>
      <c r="Y189" s="101" t="b">
        <v>0</v>
      </c>
      <c r="Z189" s="101" t="b">
        <v>1</v>
      </c>
      <c r="AA189" s="116" t="s">
        <v>124</v>
      </c>
      <c r="AB189" s="177" t="b">
        <f t="shared" si="2"/>
        <v>1</v>
      </c>
      <c r="AC189" s="177" t="b">
        <f t="shared" si="3"/>
        <v>1</v>
      </c>
      <c r="AD189" s="177" t="b">
        <f t="shared" si="4"/>
        <v>0</v>
      </c>
      <c r="AE189" s="233" t="b">
        <f t="shared" si="5"/>
        <v>0</v>
      </c>
    </row>
    <row r="190" ht="14.25" customHeight="1">
      <c r="A190" s="95" t="s">
        <v>116</v>
      </c>
      <c r="B190" s="101">
        <v>3.0</v>
      </c>
      <c r="C190" s="101" t="s">
        <v>834</v>
      </c>
      <c r="D190" s="164" t="s">
        <v>835</v>
      </c>
      <c r="E190" s="168" t="s">
        <v>119</v>
      </c>
      <c r="F190" s="99" t="s">
        <v>120</v>
      </c>
      <c r="G190" s="234" t="s">
        <v>275</v>
      </c>
      <c r="H190" s="235" t="s">
        <v>269</v>
      </c>
      <c r="I190" s="101" t="s">
        <v>124</v>
      </c>
      <c r="J190" s="101" t="s">
        <v>124</v>
      </c>
      <c r="K190" s="101" t="s">
        <v>124</v>
      </c>
      <c r="L190" s="101"/>
      <c r="M190" s="101"/>
      <c r="N190" s="101"/>
      <c r="O190" s="206"/>
      <c r="P190" s="206"/>
      <c r="Q190" s="206"/>
      <c r="R190" s="208"/>
      <c r="S190" s="96" t="b">
        <f t="shared" si="6"/>
        <v>1</v>
      </c>
      <c r="T190" s="104"/>
      <c r="U190" s="104"/>
      <c r="V190" s="101"/>
      <c r="W190" s="101"/>
      <c r="X190" s="101" t="b">
        <v>0</v>
      </c>
      <c r="Y190" s="101" t="b">
        <v>0</v>
      </c>
      <c r="Z190" s="101" t="b">
        <v>1</v>
      </c>
      <c r="AA190" s="101" t="s">
        <v>124</v>
      </c>
      <c r="AB190" s="167" t="b">
        <f t="shared" si="2"/>
        <v>1</v>
      </c>
      <c r="AC190" s="167" t="b">
        <f t="shared" si="3"/>
        <v>1</v>
      </c>
      <c r="AD190" s="167" t="b">
        <f t="shared" si="4"/>
        <v>0</v>
      </c>
      <c r="AE190" s="230" t="b">
        <f t="shared" si="5"/>
        <v>0</v>
      </c>
    </row>
    <row r="191" ht="14.25" customHeight="1">
      <c r="A191" s="200" t="s">
        <v>116</v>
      </c>
      <c r="B191" s="116">
        <v>3.0</v>
      </c>
      <c r="C191" s="116" t="s">
        <v>834</v>
      </c>
      <c r="D191" s="201" t="s">
        <v>835</v>
      </c>
      <c r="E191" s="139" t="s">
        <v>133</v>
      </c>
      <c r="F191" s="114" t="s">
        <v>120</v>
      </c>
      <c r="G191" s="234" t="s">
        <v>275</v>
      </c>
      <c r="H191" s="235" t="s">
        <v>269</v>
      </c>
      <c r="I191" s="116" t="s">
        <v>124</v>
      </c>
      <c r="J191" s="116" t="s">
        <v>124</v>
      </c>
      <c r="K191" s="116" t="s">
        <v>124</v>
      </c>
      <c r="L191" s="116"/>
      <c r="M191" s="116"/>
      <c r="N191" s="116"/>
      <c r="O191" s="203"/>
      <c r="P191" s="203"/>
      <c r="Q191" s="203"/>
      <c r="R191" s="210"/>
      <c r="S191" s="96" t="b">
        <f t="shared" si="6"/>
        <v>1</v>
      </c>
      <c r="T191" s="119"/>
      <c r="U191" s="119"/>
      <c r="V191" s="116"/>
      <c r="W191" s="116"/>
      <c r="X191" s="101" t="b">
        <v>0</v>
      </c>
      <c r="Y191" s="101" t="b">
        <v>0</v>
      </c>
      <c r="Z191" s="101" t="b">
        <v>1</v>
      </c>
      <c r="AA191" s="116" t="s">
        <v>124</v>
      </c>
      <c r="AB191" s="177" t="b">
        <f t="shared" si="2"/>
        <v>1</v>
      </c>
      <c r="AC191" s="177" t="b">
        <f t="shared" si="3"/>
        <v>1</v>
      </c>
      <c r="AD191" s="177" t="b">
        <f t="shared" si="4"/>
        <v>0</v>
      </c>
      <c r="AE191" s="233" t="b">
        <f t="shared" si="5"/>
        <v>0</v>
      </c>
    </row>
    <row r="192" ht="14.25" customHeight="1">
      <c r="A192" s="95" t="s">
        <v>116</v>
      </c>
      <c r="B192" s="101">
        <v>3.0</v>
      </c>
      <c r="C192" s="101" t="s">
        <v>836</v>
      </c>
      <c r="D192" s="164" t="s">
        <v>837</v>
      </c>
      <c r="E192" s="168" t="s">
        <v>119</v>
      </c>
      <c r="F192" s="99" t="s">
        <v>120</v>
      </c>
      <c r="G192" s="234" t="s">
        <v>275</v>
      </c>
      <c r="H192" s="235" t="s">
        <v>269</v>
      </c>
      <c r="I192" s="101" t="s">
        <v>124</v>
      </c>
      <c r="J192" s="101" t="s">
        <v>124</v>
      </c>
      <c r="K192" s="101" t="s">
        <v>124</v>
      </c>
      <c r="L192" s="101"/>
      <c r="M192" s="101"/>
      <c r="N192" s="101"/>
      <c r="O192" s="206"/>
      <c r="P192" s="206"/>
      <c r="Q192" s="206"/>
      <c r="R192" s="208"/>
      <c r="S192" s="96" t="b">
        <f t="shared" si="6"/>
        <v>1</v>
      </c>
      <c r="T192" s="104"/>
      <c r="U192" s="104"/>
      <c r="V192" s="101"/>
      <c r="W192" s="101"/>
      <c r="X192" s="101" t="b">
        <v>0</v>
      </c>
      <c r="Y192" s="101" t="b">
        <v>0</v>
      </c>
      <c r="Z192" s="101" t="b">
        <v>1</v>
      </c>
      <c r="AA192" s="101" t="s">
        <v>124</v>
      </c>
      <c r="AB192" s="167" t="b">
        <f t="shared" si="2"/>
        <v>1</v>
      </c>
      <c r="AC192" s="167" t="b">
        <f t="shared" si="3"/>
        <v>1</v>
      </c>
      <c r="AD192" s="167" t="b">
        <f t="shared" si="4"/>
        <v>0</v>
      </c>
      <c r="AE192" s="230" t="b">
        <f t="shared" si="5"/>
        <v>0</v>
      </c>
    </row>
    <row r="193" ht="14.25" customHeight="1">
      <c r="A193" s="200" t="s">
        <v>116</v>
      </c>
      <c r="B193" s="116">
        <v>3.0</v>
      </c>
      <c r="C193" s="116" t="s">
        <v>836</v>
      </c>
      <c r="D193" s="201" t="s">
        <v>837</v>
      </c>
      <c r="E193" s="139" t="s">
        <v>133</v>
      </c>
      <c r="F193" s="114" t="s">
        <v>120</v>
      </c>
      <c r="G193" s="234" t="s">
        <v>275</v>
      </c>
      <c r="H193" s="235" t="s">
        <v>269</v>
      </c>
      <c r="I193" s="116" t="s">
        <v>124</v>
      </c>
      <c r="J193" s="116" t="s">
        <v>124</v>
      </c>
      <c r="K193" s="116" t="s">
        <v>124</v>
      </c>
      <c r="L193" s="116"/>
      <c r="M193" s="116"/>
      <c r="N193" s="116"/>
      <c r="O193" s="203"/>
      <c r="P193" s="203"/>
      <c r="Q193" s="203"/>
      <c r="R193" s="210"/>
      <c r="S193" s="96" t="b">
        <f t="shared" si="6"/>
        <v>1</v>
      </c>
      <c r="T193" s="119"/>
      <c r="U193" s="119"/>
      <c r="V193" s="116"/>
      <c r="W193" s="116"/>
      <c r="X193" s="101" t="b">
        <v>0</v>
      </c>
      <c r="Y193" s="101" t="b">
        <v>0</v>
      </c>
      <c r="Z193" s="101" t="b">
        <v>1</v>
      </c>
      <c r="AA193" s="116" t="s">
        <v>124</v>
      </c>
      <c r="AB193" s="177" t="b">
        <f t="shared" si="2"/>
        <v>1</v>
      </c>
      <c r="AC193" s="177" t="b">
        <f t="shared" si="3"/>
        <v>1</v>
      </c>
      <c r="AD193" s="177" t="b">
        <f t="shared" si="4"/>
        <v>0</v>
      </c>
      <c r="AE193" s="233" t="b">
        <f t="shared" si="5"/>
        <v>0</v>
      </c>
    </row>
    <row r="194" ht="14.25" customHeight="1">
      <c r="A194" s="95" t="s">
        <v>116</v>
      </c>
      <c r="B194" s="101">
        <v>3.0</v>
      </c>
      <c r="C194" s="101" t="s">
        <v>836</v>
      </c>
      <c r="D194" s="164" t="s">
        <v>837</v>
      </c>
      <c r="E194" s="168" t="s">
        <v>151</v>
      </c>
      <c r="F194" s="99" t="s">
        <v>120</v>
      </c>
      <c r="G194" s="234" t="s">
        <v>275</v>
      </c>
      <c r="H194" s="235" t="s">
        <v>269</v>
      </c>
      <c r="I194" s="101" t="s">
        <v>124</v>
      </c>
      <c r="J194" s="101" t="s">
        <v>124</v>
      </c>
      <c r="K194" s="101" t="s">
        <v>124</v>
      </c>
      <c r="L194" s="101"/>
      <c r="M194" s="101"/>
      <c r="N194" s="101"/>
      <c r="O194" s="206"/>
      <c r="P194" s="206"/>
      <c r="Q194" s="206"/>
      <c r="R194" s="208"/>
      <c r="S194" s="96" t="b">
        <f t="shared" si="6"/>
        <v>1</v>
      </c>
      <c r="T194" s="104"/>
      <c r="U194" s="104"/>
      <c r="V194" s="101"/>
      <c r="W194" s="101"/>
      <c r="X194" s="101" t="b">
        <v>0</v>
      </c>
      <c r="Y194" s="101" t="b">
        <v>0</v>
      </c>
      <c r="Z194" s="101" t="b">
        <v>1</v>
      </c>
      <c r="AA194" s="101" t="s">
        <v>124</v>
      </c>
      <c r="AB194" s="167" t="b">
        <f t="shared" si="2"/>
        <v>1</v>
      </c>
      <c r="AC194" s="167" t="b">
        <f t="shared" si="3"/>
        <v>1</v>
      </c>
      <c r="AD194" s="167" t="b">
        <f t="shared" si="4"/>
        <v>0</v>
      </c>
      <c r="AE194" s="230" t="b">
        <f t="shared" si="5"/>
        <v>0</v>
      </c>
    </row>
    <row r="195" ht="14.25" customHeight="1">
      <c r="A195" s="200" t="s">
        <v>116</v>
      </c>
      <c r="B195" s="116">
        <v>3.0</v>
      </c>
      <c r="C195" s="116" t="s">
        <v>836</v>
      </c>
      <c r="D195" s="201" t="s">
        <v>837</v>
      </c>
      <c r="E195" s="168" t="s">
        <v>156</v>
      </c>
      <c r="F195" s="114" t="s">
        <v>120</v>
      </c>
      <c r="G195" s="234" t="s">
        <v>275</v>
      </c>
      <c r="H195" s="235" t="s">
        <v>269</v>
      </c>
      <c r="I195" s="116" t="s">
        <v>124</v>
      </c>
      <c r="J195" s="116" t="s">
        <v>124</v>
      </c>
      <c r="K195" s="116" t="s">
        <v>124</v>
      </c>
      <c r="L195" s="116"/>
      <c r="M195" s="116"/>
      <c r="N195" s="116"/>
      <c r="O195" s="203"/>
      <c r="P195" s="203"/>
      <c r="Q195" s="203"/>
      <c r="R195" s="210"/>
      <c r="S195" s="96" t="b">
        <f t="shared" si="6"/>
        <v>1</v>
      </c>
      <c r="T195" s="119"/>
      <c r="U195" s="119"/>
      <c r="V195" s="116"/>
      <c r="W195" s="116"/>
      <c r="X195" s="101" t="b">
        <v>0</v>
      </c>
      <c r="Y195" s="101" t="b">
        <v>0</v>
      </c>
      <c r="Z195" s="101" t="b">
        <v>1</v>
      </c>
      <c r="AA195" s="116" t="s">
        <v>124</v>
      </c>
      <c r="AB195" s="177" t="b">
        <f t="shared" si="2"/>
        <v>1</v>
      </c>
      <c r="AC195" s="177" t="b">
        <f t="shared" si="3"/>
        <v>1</v>
      </c>
      <c r="AD195" s="177" t="b">
        <f t="shared" si="4"/>
        <v>0</v>
      </c>
      <c r="AE195" s="233" t="b">
        <f t="shared" si="5"/>
        <v>0</v>
      </c>
    </row>
    <row r="196" ht="14.25" customHeight="1">
      <c r="A196" s="95" t="s">
        <v>116</v>
      </c>
      <c r="B196" s="101">
        <v>3.0</v>
      </c>
      <c r="C196" s="101" t="s">
        <v>838</v>
      </c>
      <c r="D196" s="164" t="s">
        <v>839</v>
      </c>
      <c r="E196" s="168" t="s">
        <v>119</v>
      </c>
      <c r="F196" s="99" t="s">
        <v>120</v>
      </c>
      <c r="G196" s="234" t="s">
        <v>275</v>
      </c>
      <c r="H196" s="235" t="s">
        <v>269</v>
      </c>
      <c r="I196" s="101" t="s">
        <v>124</v>
      </c>
      <c r="J196" s="101" t="s">
        <v>124</v>
      </c>
      <c r="K196" s="101" t="s">
        <v>124</v>
      </c>
      <c r="L196" s="101"/>
      <c r="M196" s="101"/>
      <c r="N196" s="101"/>
      <c r="O196" s="206"/>
      <c r="P196" s="206"/>
      <c r="Q196" s="206"/>
      <c r="R196" s="208"/>
      <c r="S196" s="96" t="b">
        <f t="shared" si="6"/>
        <v>1</v>
      </c>
      <c r="T196" s="104"/>
      <c r="U196" s="104"/>
      <c r="V196" s="101"/>
      <c r="W196" s="101"/>
      <c r="X196" s="101" t="b">
        <v>0</v>
      </c>
      <c r="Y196" s="101" t="b">
        <v>0</v>
      </c>
      <c r="Z196" s="101" t="b">
        <v>1</v>
      </c>
      <c r="AA196" s="101" t="s">
        <v>124</v>
      </c>
      <c r="AB196" s="167" t="b">
        <f t="shared" si="2"/>
        <v>1</v>
      </c>
      <c r="AC196" s="167" t="b">
        <f t="shared" si="3"/>
        <v>1</v>
      </c>
      <c r="AD196" s="167" t="b">
        <f t="shared" si="4"/>
        <v>0</v>
      </c>
      <c r="AE196" s="230" t="b">
        <f t="shared" si="5"/>
        <v>0</v>
      </c>
    </row>
    <row r="197" ht="14.25" customHeight="1">
      <c r="A197" s="200" t="s">
        <v>116</v>
      </c>
      <c r="B197" s="116">
        <v>3.0</v>
      </c>
      <c r="C197" s="116" t="s">
        <v>838</v>
      </c>
      <c r="D197" s="201" t="s">
        <v>839</v>
      </c>
      <c r="E197" s="139" t="s">
        <v>133</v>
      </c>
      <c r="F197" s="114" t="s">
        <v>120</v>
      </c>
      <c r="G197" s="234" t="s">
        <v>275</v>
      </c>
      <c r="H197" s="235" t="s">
        <v>269</v>
      </c>
      <c r="I197" s="116" t="s">
        <v>124</v>
      </c>
      <c r="J197" s="116" t="s">
        <v>840</v>
      </c>
      <c r="K197" s="116" t="s">
        <v>124</v>
      </c>
      <c r="L197" s="116"/>
      <c r="M197" s="116"/>
      <c r="N197" s="116"/>
      <c r="O197" s="203"/>
      <c r="P197" s="203"/>
      <c r="Q197" s="203"/>
      <c r="R197" s="210"/>
      <c r="S197" s="96" t="b">
        <f t="shared" si="6"/>
        <v>1</v>
      </c>
      <c r="T197" s="119"/>
      <c r="U197" s="119"/>
      <c r="V197" s="116"/>
      <c r="W197" s="116"/>
      <c r="X197" s="101" t="b">
        <v>0</v>
      </c>
      <c r="Y197" s="101" t="b">
        <v>0</v>
      </c>
      <c r="Z197" s="101" t="b">
        <v>1</v>
      </c>
      <c r="AA197" s="116" t="s">
        <v>124</v>
      </c>
      <c r="AB197" s="177" t="b">
        <f t="shared" si="2"/>
        <v>1</v>
      </c>
      <c r="AC197" s="177" t="b">
        <f t="shared" si="3"/>
        <v>1</v>
      </c>
      <c r="AD197" s="177" t="b">
        <f t="shared" si="4"/>
        <v>0</v>
      </c>
      <c r="AE197" s="233" t="b">
        <f t="shared" si="5"/>
        <v>0</v>
      </c>
    </row>
    <row r="198" ht="14.25" customHeight="1">
      <c r="A198" s="95" t="s">
        <v>116</v>
      </c>
      <c r="B198" s="101">
        <v>3.0</v>
      </c>
      <c r="C198" s="101" t="s">
        <v>841</v>
      </c>
      <c r="D198" s="164" t="s">
        <v>842</v>
      </c>
      <c r="E198" s="101" t="s">
        <v>124</v>
      </c>
      <c r="F198" s="99" t="s">
        <v>120</v>
      </c>
      <c r="G198" s="234" t="s">
        <v>275</v>
      </c>
      <c r="H198" s="235" t="s">
        <v>269</v>
      </c>
      <c r="I198" s="101" t="s">
        <v>124</v>
      </c>
      <c r="J198" s="101" t="s">
        <v>124</v>
      </c>
      <c r="K198" s="101" t="s">
        <v>124</v>
      </c>
      <c r="L198" s="101"/>
      <c r="M198" s="101"/>
      <c r="N198" s="101"/>
      <c r="O198" s="206"/>
      <c r="P198" s="206"/>
      <c r="Q198" s="206"/>
      <c r="R198" s="208"/>
      <c r="S198" s="96" t="b">
        <f t="shared" si="6"/>
        <v>1</v>
      </c>
      <c r="T198" s="104"/>
      <c r="U198" s="104"/>
      <c r="V198" s="101"/>
      <c r="W198" s="101"/>
      <c r="X198" s="101" t="b">
        <v>0</v>
      </c>
      <c r="Y198" s="101" t="b">
        <v>0</v>
      </c>
      <c r="Z198" s="101" t="b">
        <v>1</v>
      </c>
      <c r="AA198" s="101" t="s">
        <v>124</v>
      </c>
      <c r="AB198" s="167" t="b">
        <f t="shared" si="2"/>
        <v>1</v>
      </c>
      <c r="AC198" s="167" t="b">
        <f t="shared" si="3"/>
        <v>1</v>
      </c>
      <c r="AD198" s="167" t="b">
        <f t="shared" si="4"/>
        <v>0</v>
      </c>
      <c r="AE198" s="230" t="b">
        <f t="shared" si="5"/>
        <v>0</v>
      </c>
    </row>
    <row r="199" ht="14.25" customHeight="1">
      <c r="A199" s="200" t="s">
        <v>116</v>
      </c>
      <c r="B199" s="116">
        <v>3.0</v>
      </c>
      <c r="C199" s="116" t="s">
        <v>843</v>
      </c>
      <c r="D199" s="201" t="s">
        <v>844</v>
      </c>
      <c r="E199" s="116" t="s">
        <v>124</v>
      </c>
      <c r="F199" s="114" t="s">
        <v>120</v>
      </c>
      <c r="G199" s="234" t="s">
        <v>275</v>
      </c>
      <c r="H199" s="235" t="s">
        <v>269</v>
      </c>
      <c r="I199" s="116" t="s">
        <v>124</v>
      </c>
      <c r="J199" s="116" t="s">
        <v>124</v>
      </c>
      <c r="K199" s="116" t="s">
        <v>124</v>
      </c>
      <c r="L199" s="116"/>
      <c r="M199" s="116"/>
      <c r="N199" s="116"/>
      <c r="O199" s="203"/>
      <c r="P199" s="203"/>
      <c r="Q199" s="203"/>
      <c r="R199" s="210"/>
      <c r="S199" s="96" t="b">
        <f t="shared" si="6"/>
        <v>1</v>
      </c>
      <c r="T199" s="119"/>
      <c r="U199" s="119"/>
      <c r="V199" s="116"/>
      <c r="W199" s="116"/>
      <c r="X199" s="101" t="b">
        <v>0</v>
      </c>
      <c r="Y199" s="101" t="b">
        <v>0</v>
      </c>
      <c r="Z199" s="101" t="b">
        <v>1</v>
      </c>
      <c r="AA199" s="116" t="s">
        <v>124</v>
      </c>
      <c r="AB199" s="177" t="b">
        <f t="shared" si="2"/>
        <v>1</v>
      </c>
      <c r="AC199" s="177" t="b">
        <f t="shared" si="3"/>
        <v>1</v>
      </c>
      <c r="AD199" s="177" t="b">
        <f t="shared" si="4"/>
        <v>0</v>
      </c>
      <c r="AE199" s="233" t="b">
        <f t="shared" si="5"/>
        <v>0</v>
      </c>
    </row>
    <row r="200" ht="14.25" customHeight="1">
      <c r="A200" s="95" t="s">
        <v>116</v>
      </c>
      <c r="B200" s="101">
        <v>3.0</v>
      </c>
      <c r="C200" s="101" t="s">
        <v>845</v>
      </c>
      <c r="D200" s="164" t="s">
        <v>846</v>
      </c>
      <c r="E200" s="168" t="s">
        <v>119</v>
      </c>
      <c r="F200" s="99" t="s">
        <v>120</v>
      </c>
      <c r="G200" s="234" t="s">
        <v>275</v>
      </c>
      <c r="H200" s="235" t="s">
        <v>269</v>
      </c>
      <c r="I200" s="101" t="s">
        <v>124</v>
      </c>
      <c r="J200" s="101" t="s">
        <v>847</v>
      </c>
      <c r="K200" s="101" t="s">
        <v>124</v>
      </c>
      <c r="L200" s="101"/>
      <c r="M200" s="101"/>
      <c r="N200" s="101"/>
      <c r="O200" s="206"/>
      <c r="P200" s="206"/>
      <c r="Q200" s="206"/>
      <c r="R200" s="208"/>
      <c r="S200" s="96" t="b">
        <f t="shared" si="6"/>
        <v>1</v>
      </c>
      <c r="T200" s="104"/>
      <c r="U200" s="104"/>
      <c r="V200" s="101"/>
      <c r="W200" s="101"/>
      <c r="X200" s="101" t="b">
        <v>0</v>
      </c>
      <c r="Y200" s="101" t="b">
        <v>0</v>
      </c>
      <c r="Z200" s="101" t="b">
        <v>1</v>
      </c>
      <c r="AA200" s="101" t="s">
        <v>124</v>
      </c>
      <c r="AB200" s="167" t="b">
        <f t="shared" si="2"/>
        <v>1</v>
      </c>
      <c r="AC200" s="167" t="b">
        <f t="shared" si="3"/>
        <v>1</v>
      </c>
      <c r="AD200" s="167" t="b">
        <f t="shared" si="4"/>
        <v>0</v>
      </c>
      <c r="AE200" s="230" t="b">
        <f t="shared" si="5"/>
        <v>0</v>
      </c>
    </row>
    <row r="201" ht="14.25" customHeight="1">
      <c r="A201" s="200" t="s">
        <v>116</v>
      </c>
      <c r="B201" s="116">
        <v>3.0</v>
      </c>
      <c r="C201" s="116" t="s">
        <v>845</v>
      </c>
      <c r="D201" s="201" t="s">
        <v>846</v>
      </c>
      <c r="E201" s="139" t="s">
        <v>133</v>
      </c>
      <c r="F201" s="114" t="s">
        <v>120</v>
      </c>
      <c r="G201" s="234" t="s">
        <v>275</v>
      </c>
      <c r="H201" s="235" t="s">
        <v>269</v>
      </c>
      <c r="I201" s="116" t="s">
        <v>124</v>
      </c>
      <c r="J201" s="116" t="s">
        <v>848</v>
      </c>
      <c r="K201" s="116" t="s">
        <v>124</v>
      </c>
      <c r="L201" s="116"/>
      <c r="M201" s="116"/>
      <c r="N201" s="116"/>
      <c r="O201" s="203"/>
      <c r="P201" s="203"/>
      <c r="Q201" s="203"/>
      <c r="R201" s="210"/>
      <c r="S201" s="96" t="b">
        <f t="shared" si="6"/>
        <v>1</v>
      </c>
      <c r="T201" s="119"/>
      <c r="U201" s="119"/>
      <c r="V201" s="116"/>
      <c r="W201" s="116"/>
      <c r="X201" s="101" t="b">
        <v>0</v>
      </c>
      <c r="Y201" s="101" t="b">
        <v>0</v>
      </c>
      <c r="Z201" s="101" t="b">
        <v>1</v>
      </c>
      <c r="AA201" s="116" t="s">
        <v>124</v>
      </c>
      <c r="AB201" s="177" t="b">
        <f t="shared" si="2"/>
        <v>1</v>
      </c>
      <c r="AC201" s="177" t="b">
        <f t="shared" si="3"/>
        <v>1</v>
      </c>
      <c r="AD201" s="177" t="b">
        <f t="shared" si="4"/>
        <v>0</v>
      </c>
      <c r="AE201" s="233" t="b">
        <f t="shared" si="5"/>
        <v>0</v>
      </c>
    </row>
    <row r="202" ht="14.25" customHeight="1">
      <c r="A202" s="95" t="s">
        <v>116</v>
      </c>
      <c r="B202" s="101">
        <v>3.0</v>
      </c>
      <c r="C202" s="101" t="s">
        <v>849</v>
      </c>
      <c r="D202" s="164" t="s">
        <v>850</v>
      </c>
      <c r="E202" s="168" t="s">
        <v>119</v>
      </c>
      <c r="F202" s="99" t="s">
        <v>120</v>
      </c>
      <c r="G202" s="234" t="s">
        <v>275</v>
      </c>
      <c r="H202" s="235" t="s">
        <v>269</v>
      </c>
      <c r="I202" s="101" t="s">
        <v>124</v>
      </c>
      <c r="J202" s="101" t="s">
        <v>851</v>
      </c>
      <c r="K202" s="101" t="s">
        <v>124</v>
      </c>
      <c r="L202" s="101"/>
      <c r="M202" s="101"/>
      <c r="N202" s="101"/>
      <c r="O202" s="206"/>
      <c r="P202" s="206"/>
      <c r="Q202" s="206"/>
      <c r="R202" s="208"/>
      <c r="S202" s="96" t="b">
        <f t="shared" si="6"/>
        <v>1</v>
      </c>
      <c r="T202" s="104"/>
      <c r="U202" s="104"/>
      <c r="V202" s="101"/>
      <c r="W202" s="101"/>
      <c r="X202" s="101" t="b">
        <v>0</v>
      </c>
      <c r="Y202" s="101" t="b">
        <v>0</v>
      </c>
      <c r="Z202" s="101" t="b">
        <v>1</v>
      </c>
      <c r="AA202" s="101" t="s">
        <v>124</v>
      </c>
      <c r="AB202" s="167" t="b">
        <f t="shared" si="2"/>
        <v>1</v>
      </c>
      <c r="AC202" s="167" t="b">
        <f t="shared" si="3"/>
        <v>1</v>
      </c>
      <c r="AD202" s="167" t="b">
        <f t="shared" si="4"/>
        <v>0</v>
      </c>
      <c r="AE202" s="230" t="b">
        <f t="shared" si="5"/>
        <v>0</v>
      </c>
    </row>
    <row r="203" ht="14.25" customHeight="1">
      <c r="A203" s="200" t="s">
        <v>116</v>
      </c>
      <c r="B203" s="116">
        <v>3.0</v>
      </c>
      <c r="C203" s="116" t="s">
        <v>849</v>
      </c>
      <c r="D203" s="201" t="s">
        <v>850</v>
      </c>
      <c r="E203" s="139" t="s">
        <v>133</v>
      </c>
      <c r="F203" s="114" t="s">
        <v>120</v>
      </c>
      <c r="G203" s="234" t="s">
        <v>275</v>
      </c>
      <c r="H203" s="235" t="s">
        <v>269</v>
      </c>
      <c r="I203" s="116" t="s">
        <v>124</v>
      </c>
      <c r="J203" s="116" t="s">
        <v>852</v>
      </c>
      <c r="K203" s="116" t="s">
        <v>124</v>
      </c>
      <c r="L203" s="116"/>
      <c r="M203" s="116"/>
      <c r="N203" s="116"/>
      <c r="O203" s="203"/>
      <c r="P203" s="203"/>
      <c r="Q203" s="203"/>
      <c r="R203" s="210"/>
      <c r="S203" s="96" t="b">
        <f t="shared" si="6"/>
        <v>1</v>
      </c>
      <c r="T203" s="119"/>
      <c r="U203" s="119"/>
      <c r="V203" s="116"/>
      <c r="W203" s="116"/>
      <c r="X203" s="101" t="b">
        <v>0</v>
      </c>
      <c r="Y203" s="101" t="b">
        <v>0</v>
      </c>
      <c r="Z203" s="101" t="b">
        <v>1</v>
      </c>
      <c r="AA203" s="116" t="s">
        <v>124</v>
      </c>
      <c r="AB203" s="177" t="b">
        <f t="shared" si="2"/>
        <v>1</v>
      </c>
      <c r="AC203" s="177" t="b">
        <f t="shared" si="3"/>
        <v>1</v>
      </c>
      <c r="AD203" s="177" t="b">
        <f t="shared" si="4"/>
        <v>0</v>
      </c>
      <c r="AE203" s="233" t="b">
        <f t="shared" si="5"/>
        <v>0</v>
      </c>
    </row>
    <row r="204" ht="14.25" customHeight="1">
      <c r="A204" s="95" t="s">
        <v>116</v>
      </c>
      <c r="B204" s="101">
        <v>3.0</v>
      </c>
      <c r="C204" s="101" t="s">
        <v>849</v>
      </c>
      <c r="D204" s="164" t="s">
        <v>850</v>
      </c>
      <c r="E204" s="168" t="s">
        <v>151</v>
      </c>
      <c r="F204" s="99" t="s">
        <v>120</v>
      </c>
      <c r="G204" s="234" t="s">
        <v>275</v>
      </c>
      <c r="H204" s="235" t="s">
        <v>269</v>
      </c>
      <c r="I204" s="101" t="s">
        <v>124</v>
      </c>
      <c r="J204" s="101" t="s">
        <v>853</v>
      </c>
      <c r="K204" s="101" t="s">
        <v>124</v>
      </c>
      <c r="L204" s="101"/>
      <c r="M204" s="101"/>
      <c r="N204" s="101"/>
      <c r="O204" s="206"/>
      <c r="P204" s="206"/>
      <c r="Q204" s="206"/>
      <c r="R204" s="208"/>
      <c r="S204" s="96" t="b">
        <f t="shared" si="6"/>
        <v>1</v>
      </c>
      <c r="T204" s="104"/>
      <c r="U204" s="104"/>
      <c r="V204" s="101"/>
      <c r="W204" s="101"/>
      <c r="X204" s="101" t="b">
        <v>0</v>
      </c>
      <c r="Y204" s="101" t="b">
        <v>0</v>
      </c>
      <c r="Z204" s="101" t="b">
        <v>1</v>
      </c>
      <c r="AA204" s="101" t="s">
        <v>124</v>
      </c>
      <c r="AB204" s="167" t="b">
        <f t="shared" si="2"/>
        <v>1</v>
      </c>
      <c r="AC204" s="167" t="b">
        <f t="shared" si="3"/>
        <v>1</v>
      </c>
      <c r="AD204" s="167" t="b">
        <f t="shared" si="4"/>
        <v>0</v>
      </c>
      <c r="AE204" s="230" t="b">
        <f t="shared" si="5"/>
        <v>0</v>
      </c>
    </row>
    <row r="205" ht="14.25" customHeight="1">
      <c r="A205" s="200" t="s">
        <v>116</v>
      </c>
      <c r="B205" s="116">
        <v>3.0</v>
      </c>
      <c r="C205" s="116" t="s">
        <v>849</v>
      </c>
      <c r="D205" s="201" t="s">
        <v>850</v>
      </c>
      <c r="E205" s="168" t="s">
        <v>156</v>
      </c>
      <c r="F205" s="114" t="s">
        <v>120</v>
      </c>
      <c r="G205" s="234" t="s">
        <v>275</v>
      </c>
      <c r="H205" s="235" t="s">
        <v>269</v>
      </c>
      <c r="I205" s="116" t="s">
        <v>124</v>
      </c>
      <c r="J205" s="116" t="s">
        <v>854</v>
      </c>
      <c r="K205" s="116" t="s">
        <v>124</v>
      </c>
      <c r="L205" s="116"/>
      <c r="M205" s="116"/>
      <c r="N205" s="116"/>
      <c r="O205" s="203"/>
      <c r="P205" s="203"/>
      <c r="Q205" s="203"/>
      <c r="R205" s="210"/>
      <c r="S205" s="96" t="b">
        <f t="shared" si="6"/>
        <v>1</v>
      </c>
      <c r="T205" s="119"/>
      <c r="U205" s="119"/>
      <c r="V205" s="116"/>
      <c r="W205" s="116"/>
      <c r="X205" s="101" t="b">
        <v>0</v>
      </c>
      <c r="Y205" s="101" t="b">
        <v>0</v>
      </c>
      <c r="Z205" s="101" t="b">
        <v>1</v>
      </c>
      <c r="AA205" s="116" t="s">
        <v>124</v>
      </c>
      <c r="AB205" s="177" t="b">
        <f t="shared" si="2"/>
        <v>1</v>
      </c>
      <c r="AC205" s="177" t="b">
        <f t="shared" si="3"/>
        <v>1</v>
      </c>
      <c r="AD205" s="177" t="b">
        <f t="shared" si="4"/>
        <v>0</v>
      </c>
      <c r="AE205" s="233" t="b">
        <f t="shared" si="5"/>
        <v>0</v>
      </c>
    </row>
    <row r="206" ht="14.25" customHeight="1">
      <c r="A206" s="95" t="s">
        <v>116</v>
      </c>
      <c r="B206" s="101">
        <v>3.0</v>
      </c>
      <c r="C206" s="101" t="s">
        <v>849</v>
      </c>
      <c r="D206" s="164" t="s">
        <v>850</v>
      </c>
      <c r="E206" s="101" t="s">
        <v>213</v>
      </c>
      <c r="F206" s="99" t="s">
        <v>120</v>
      </c>
      <c r="G206" s="234" t="s">
        <v>275</v>
      </c>
      <c r="H206" s="235" t="s">
        <v>269</v>
      </c>
      <c r="I206" s="101" t="s">
        <v>124</v>
      </c>
      <c r="J206" s="101" t="s">
        <v>855</v>
      </c>
      <c r="K206" s="101" t="s">
        <v>124</v>
      </c>
      <c r="L206" s="101"/>
      <c r="M206" s="101"/>
      <c r="N206" s="101"/>
      <c r="O206" s="206"/>
      <c r="P206" s="206"/>
      <c r="Q206" s="206"/>
      <c r="R206" s="208"/>
      <c r="S206" s="96" t="b">
        <f t="shared" si="6"/>
        <v>1</v>
      </c>
      <c r="T206" s="104"/>
      <c r="U206" s="104"/>
      <c r="V206" s="101"/>
      <c r="W206" s="101"/>
      <c r="X206" s="101" t="b">
        <v>0</v>
      </c>
      <c r="Y206" s="101" t="b">
        <v>0</v>
      </c>
      <c r="Z206" s="101" t="b">
        <v>1</v>
      </c>
      <c r="AA206" s="101" t="s">
        <v>124</v>
      </c>
      <c r="AB206" s="167" t="b">
        <f t="shared" si="2"/>
        <v>1</v>
      </c>
      <c r="AC206" s="167" t="b">
        <f t="shared" si="3"/>
        <v>1</v>
      </c>
      <c r="AD206" s="167" t="b">
        <f t="shared" si="4"/>
        <v>0</v>
      </c>
      <c r="AE206" s="230" t="b">
        <f t="shared" si="5"/>
        <v>0</v>
      </c>
    </row>
    <row r="207" ht="14.25" customHeight="1">
      <c r="A207" s="200" t="s">
        <v>116</v>
      </c>
      <c r="B207" s="116">
        <v>3.0</v>
      </c>
      <c r="C207" s="116" t="s">
        <v>533</v>
      </c>
      <c r="D207" s="201" t="s">
        <v>856</v>
      </c>
      <c r="E207" s="168" t="s">
        <v>119</v>
      </c>
      <c r="F207" s="114" t="s">
        <v>120</v>
      </c>
      <c r="G207" s="236" t="s">
        <v>121</v>
      </c>
      <c r="H207" s="115" t="s">
        <v>134</v>
      </c>
      <c r="I207" s="116" t="s">
        <v>124</v>
      </c>
      <c r="J207" s="116" t="s">
        <v>857</v>
      </c>
      <c r="K207" s="116" t="s">
        <v>124</v>
      </c>
      <c r="L207" s="116"/>
      <c r="M207" s="116"/>
      <c r="N207" s="116"/>
      <c r="O207" s="203"/>
      <c r="P207" s="203"/>
      <c r="Q207" s="203"/>
      <c r="R207" s="210"/>
      <c r="S207" s="96" t="b">
        <f t="shared" si="6"/>
        <v>0</v>
      </c>
      <c r="T207" s="119"/>
      <c r="U207" s="119"/>
      <c r="V207" s="116"/>
      <c r="W207" s="116"/>
      <c r="X207" s="116" t="b">
        <v>0</v>
      </c>
      <c r="Y207" s="110" t="b">
        <v>1</v>
      </c>
      <c r="Z207" s="116" t="b">
        <v>1</v>
      </c>
      <c r="AA207" s="116" t="s">
        <v>527</v>
      </c>
      <c r="AB207" s="177" t="b">
        <f t="shared" si="2"/>
        <v>0</v>
      </c>
      <c r="AC207" s="177" t="b">
        <f t="shared" si="3"/>
        <v>0</v>
      </c>
      <c r="AD207" s="177" t="b">
        <f t="shared" si="4"/>
        <v>0</v>
      </c>
      <c r="AE207" s="233" t="b">
        <f t="shared" si="5"/>
        <v>0</v>
      </c>
    </row>
    <row r="208" ht="14.25" customHeight="1">
      <c r="A208" s="95" t="s">
        <v>116</v>
      </c>
      <c r="B208" s="101">
        <v>3.0</v>
      </c>
      <c r="C208" s="101" t="s">
        <v>533</v>
      </c>
      <c r="D208" s="164" t="s">
        <v>856</v>
      </c>
      <c r="E208" s="139" t="s">
        <v>133</v>
      </c>
      <c r="F208" s="99" t="s">
        <v>120</v>
      </c>
      <c r="G208" s="236" t="s">
        <v>121</v>
      </c>
      <c r="H208" s="100" t="s">
        <v>134</v>
      </c>
      <c r="I208" s="101" t="s">
        <v>124</v>
      </c>
      <c r="J208" s="101" t="s">
        <v>858</v>
      </c>
      <c r="K208" s="101" t="s">
        <v>124</v>
      </c>
      <c r="L208" s="101"/>
      <c r="M208" s="101"/>
      <c r="N208" s="101"/>
      <c r="O208" s="206"/>
      <c r="P208" s="206"/>
      <c r="Q208" s="206"/>
      <c r="R208" s="208"/>
      <c r="S208" s="96" t="b">
        <f t="shared" si="6"/>
        <v>0</v>
      </c>
      <c r="T208" s="104"/>
      <c r="U208" s="104"/>
      <c r="V208" s="101"/>
      <c r="W208" s="101"/>
      <c r="X208" s="101" t="b">
        <v>0</v>
      </c>
      <c r="Y208" s="96" t="b">
        <v>1</v>
      </c>
      <c r="Z208" s="101" t="b">
        <v>1</v>
      </c>
      <c r="AA208" s="101" t="s">
        <v>527</v>
      </c>
      <c r="AB208" s="167" t="b">
        <f t="shared" si="2"/>
        <v>0</v>
      </c>
      <c r="AC208" s="167" t="b">
        <f t="shared" si="3"/>
        <v>0</v>
      </c>
      <c r="AD208" s="167" t="b">
        <f t="shared" si="4"/>
        <v>0</v>
      </c>
      <c r="AE208" s="230" t="b">
        <f t="shared" si="5"/>
        <v>0</v>
      </c>
    </row>
    <row r="209" ht="14.25" customHeight="1">
      <c r="A209" s="200" t="s">
        <v>116</v>
      </c>
      <c r="B209" s="116">
        <v>3.0</v>
      </c>
      <c r="C209" s="116" t="s">
        <v>533</v>
      </c>
      <c r="D209" s="201" t="s">
        <v>856</v>
      </c>
      <c r="E209" s="168" t="s">
        <v>151</v>
      </c>
      <c r="F209" s="114" t="s">
        <v>120</v>
      </c>
      <c r="G209" s="236" t="s">
        <v>121</v>
      </c>
      <c r="H209" s="115" t="s">
        <v>134</v>
      </c>
      <c r="I209" s="116" t="s">
        <v>124</v>
      </c>
      <c r="J209" s="116" t="s">
        <v>859</v>
      </c>
      <c r="K209" s="116" t="s">
        <v>124</v>
      </c>
      <c r="L209" s="116"/>
      <c r="M209" s="116"/>
      <c r="N209" s="116"/>
      <c r="O209" s="203"/>
      <c r="P209" s="203"/>
      <c r="Q209" s="203"/>
      <c r="R209" s="210"/>
      <c r="S209" s="96" t="b">
        <f t="shared" si="6"/>
        <v>0</v>
      </c>
      <c r="T209" s="119"/>
      <c r="U209" s="119"/>
      <c r="V209" s="116"/>
      <c r="W209" s="116"/>
      <c r="X209" s="116" t="b">
        <v>0</v>
      </c>
      <c r="Y209" s="110" t="b">
        <v>1</v>
      </c>
      <c r="Z209" s="116" t="b">
        <v>1</v>
      </c>
      <c r="AA209" s="116" t="s">
        <v>527</v>
      </c>
      <c r="AB209" s="177" t="b">
        <f t="shared" si="2"/>
        <v>0</v>
      </c>
      <c r="AC209" s="177" t="b">
        <f t="shared" si="3"/>
        <v>0</v>
      </c>
      <c r="AD209" s="177" t="b">
        <f t="shared" si="4"/>
        <v>0</v>
      </c>
      <c r="AE209" s="233" t="b">
        <f t="shared" si="5"/>
        <v>0</v>
      </c>
    </row>
    <row r="210" ht="14.25" customHeight="1">
      <c r="A210" s="95" t="s">
        <v>116</v>
      </c>
      <c r="B210" s="101">
        <v>3.0</v>
      </c>
      <c r="C210" s="101" t="s">
        <v>860</v>
      </c>
      <c r="D210" s="164" t="s">
        <v>861</v>
      </c>
      <c r="E210" s="101" t="s">
        <v>124</v>
      </c>
      <c r="F210" s="99" t="s">
        <v>120</v>
      </c>
      <c r="G210" s="234" t="s">
        <v>275</v>
      </c>
      <c r="H210" s="235" t="s">
        <v>269</v>
      </c>
      <c r="I210" s="101" t="s">
        <v>124</v>
      </c>
      <c r="J210" s="101" t="s">
        <v>124</v>
      </c>
      <c r="K210" s="101" t="s">
        <v>124</v>
      </c>
      <c r="L210" s="101"/>
      <c r="M210" s="101"/>
      <c r="N210" s="101"/>
      <c r="O210" s="206"/>
      <c r="P210" s="206"/>
      <c r="Q210" s="206"/>
      <c r="R210" s="208"/>
      <c r="S210" s="96" t="b">
        <f t="shared" si="6"/>
        <v>1</v>
      </c>
      <c r="T210" s="104"/>
      <c r="U210" s="104"/>
      <c r="V210" s="101"/>
      <c r="W210" s="101"/>
      <c r="X210" s="101" t="b">
        <v>0</v>
      </c>
      <c r="Y210" s="101" t="b">
        <v>0</v>
      </c>
      <c r="Z210" s="101" t="b">
        <v>1</v>
      </c>
      <c r="AA210" s="101" t="s">
        <v>124</v>
      </c>
      <c r="AB210" s="167" t="b">
        <f t="shared" si="2"/>
        <v>1</v>
      </c>
      <c r="AC210" s="167" t="b">
        <f t="shared" si="3"/>
        <v>1</v>
      </c>
      <c r="AD210" s="167" t="b">
        <f t="shared" si="4"/>
        <v>0</v>
      </c>
      <c r="AE210" s="230" t="b">
        <f t="shared" si="5"/>
        <v>0</v>
      </c>
    </row>
    <row r="211" ht="14.25" customHeight="1">
      <c r="A211" s="200" t="s">
        <v>116</v>
      </c>
      <c r="B211" s="116">
        <v>3.0</v>
      </c>
      <c r="C211" s="116" t="s">
        <v>862</v>
      </c>
      <c r="D211" s="201" t="s">
        <v>863</v>
      </c>
      <c r="E211" s="116" t="s">
        <v>124</v>
      </c>
      <c r="F211" s="114" t="s">
        <v>268</v>
      </c>
      <c r="G211" s="115" t="s">
        <v>269</v>
      </c>
      <c r="H211" s="115" t="s">
        <v>269</v>
      </c>
      <c r="I211" s="116" t="s">
        <v>864</v>
      </c>
      <c r="J211" s="116" t="s">
        <v>124</v>
      </c>
      <c r="K211" s="116" t="s">
        <v>124</v>
      </c>
      <c r="L211" s="116"/>
      <c r="M211" s="116"/>
      <c r="N211" s="116"/>
      <c r="O211" s="203"/>
      <c r="P211" s="203"/>
      <c r="Q211" s="203"/>
      <c r="R211" s="210"/>
      <c r="S211" s="96" t="b">
        <f t="shared" si="6"/>
        <v>0</v>
      </c>
      <c r="T211" s="119"/>
      <c r="U211" s="119"/>
      <c r="V211" s="116"/>
      <c r="W211" s="116"/>
      <c r="X211" s="101" t="b">
        <v>0</v>
      </c>
      <c r="Y211" s="101" t="b">
        <v>0</v>
      </c>
      <c r="Z211" s="101" t="b">
        <v>1</v>
      </c>
      <c r="AA211" s="116" t="s">
        <v>124</v>
      </c>
      <c r="AB211" s="177" t="b">
        <f t="shared" si="2"/>
        <v>1</v>
      </c>
      <c r="AC211" s="177" t="b">
        <f t="shared" si="3"/>
        <v>0</v>
      </c>
      <c r="AD211" s="177" t="b">
        <f t="shared" si="4"/>
        <v>0</v>
      </c>
      <c r="AE211" s="233" t="b">
        <f t="shared" si="5"/>
        <v>0</v>
      </c>
    </row>
    <row r="212" ht="14.25" customHeight="1">
      <c r="A212" s="95" t="s">
        <v>116</v>
      </c>
      <c r="B212" s="101">
        <v>3.0</v>
      </c>
      <c r="C212" s="101" t="s">
        <v>286</v>
      </c>
      <c r="D212" s="164" t="s">
        <v>865</v>
      </c>
      <c r="E212" s="101" t="s">
        <v>124</v>
      </c>
      <c r="F212" s="99" t="s">
        <v>268</v>
      </c>
      <c r="G212" s="100" t="s">
        <v>269</v>
      </c>
      <c r="H212" s="100" t="s">
        <v>269</v>
      </c>
      <c r="I212" s="101" t="s">
        <v>124</v>
      </c>
      <c r="J212" s="101" t="s">
        <v>124</v>
      </c>
      <c r="K212" s="101" t="s">
        <v>124</v>
      </c>
      <c r="L212" s="101"/>
      <c r="M212" s="101"/>
      <c r="N212" s="101"/>
      <c r="O212" s="206"/>
      <c r="P212" s="206"/>
      <c r="Q212" s="206"/>
      <c r="R212" s="208"/>
      <c r="S212" s="96" t="b">
        <f t="shared" si="6"/>
        <v>0</v>
      </c>
      <c r="T212" s="104"/>
      <c r="U212" s="104"/>
      <c r="V212" s="101"/>
      <c r="W212" s="101"/>
      <c r="X212" s="101" t="b">
        <v>0</v>
      </c>
      <c r="Y212" s="96" t="b">
        <v>1</v>
      </c>
      <c r="Z212" s="168" t="b">
        <v>1</v>
      </c>
      <c r="AA212" s="101" t="s">
        <v>284</v>
      </c>
      <c r="AB212" s="167" t="b">
        <f t="shared" si="2"/>
        <v>0</v>
      </c>
      <c r="AC212" s="167" t="b">
        <f t="shared" si="3"/>
        <v>0</v>
      </c>
      <c r="AD212" s="167" t="b">
        <f t="shared" si="4"/>
        <v>0</v>
      </c>
      <c r="AE212" s="230" t="b">
        <f t="shared" si="5"/>
        <v>0</v>
      </c>
    </row>
    <row r="213" ht="14.25" customHeight="1">
      <c r="A213" s="200" t="s">
        <v>116</v>
      </c>
      <c r="B213" s="116">
        <v>3.0</v>
      </c>
      <c r="C213" s="116" t="s">
        <v>866</v>
      </c>
      <c r="D213" s="201" t="s">
        <v>867</v>
      </c>
      <c r="E213" s="116" t="s">
        <v>124</v>
      </c>
      <c r="F213" s="114" t="s">
        <v>268</v>
      </c>
      <c r="G213" s="115" t="s">
        <v>269</v>
      </c>
      <c r="H213" s="115" t="s">
        <v>269</v>
      </c>
      <c r="I213" s="116" t="s">
        <v>124</v>
      </c>
      <c r="J213" s="116" t="s">
        <v>124</v>
      </c>
      <c r="K213" s="116" t="s">
        <v>124</v>
      </c>
      <c r="L213" s="116"/>
      <c r="M213" s="116"/>
      <c r="N213" s="116"/>
      <c r="O213" s="203"/>
      <c r="P213" s="203"/>
      <c r="Q213" s="203"/>
      <c r="R213" s="210"/>
      <c r="S213" s="96" t="b">
        <f t="shared" si="6"/>
        <v>0</v>
      </c>
      <c r="T213" s="119"/>
      <c r="U213" s="119"/>
      <c r="V213" s="116"/>
      <c r="W213" s="116"/>
      <c r="X213" s="101" t="b">
        <v>0</v>
      </c>
      <c r="Y213" s="101" t="b">
        <v>0</v>
      </c>
      <c r="Z213" s="101" t="b">
        <v>1</v>
      </c>
      <c r="AA213" s="116" t="s">
        <v>124</v>
      </c>
      <c r="AB213" s="177" t="b">
        <f t="shared" si="2"/>
        <v>1</v>
      </c>
      <c r="AC213" s="177" t="b">
        <f t="shared" si="3"/>
        <v>0</v>
      </c>
      <c r="AD213" s="177" t="b">
        <f t="shared" si="4"/>
        <v>0</v>
      </c>
      <c r="AE213" s="233" t="b">
        <f t="shared" si="5"/>
        <v>0</v>
      </c>
    </row>
    <row r="214" ht="14.25" customHeight="1">
      <c r="A214" s="95" t="s">
        <v>116</v>
      </c>
      <c r="B214" s="101">
        <v>3.0</v>
      </c>
      <c r="C214" s="101" t="s">
        <v>868</v>
      </c>
      <c r="D214" s="164" t="s">
        <v>869</v>
      </c>
      <c r="E214" s="168" t="s">
        <v>119</v>
      </c>
      <c r="F214" s="99" t="s">
        <v>120</v>
      </c>
      <c r="G214" s="234" t="s">
        <v>275</v>
      </c>
      <c r="H214" s="235" t="s">
        <v>269</v>
      </c>
      <c r="I214" s="101" t="s">
        <v>124</v>
      </c>
      <c r="J214" s="101" t="s">
        <v>870</v>
      </c>
      <c r="K214" s="101" t="s">
        <v>124</v>
      </c>
      <c r="L214" s="101"/>
      <c r="M214" s="101"/>
      <c r="N214" s="101"/>
      <c r="O214" s="206"/>
      <c r="P214" s="206"/>
      <c r="Q214" s="206"/>
      <c r="R214" s="208"/>
      <c r="S214" s="96" t="b">
        <f t="shared" si="6"/>
        <v>1</v>
      </c>
      <c r="T214" s="104"/>
      <c r="U214" s="104"/>
      <c r="V214" s="101"/>
      <c r="W214" s="101"/>
      <c r="X214" s="101" t="b">
        <v>0</v>
      </c>
      <c r="Y214" s="101" t="b">
        <v>0</v>
      </c>
      <c r="Z214" s="101" t="b">
        <v>1</v>
      </c>
      <c r="AA214" s="101" t="s">
        <v>124</v>
      </c>
      <c r="AB214" s="167" t="b">
        <f t="shared" si="2"/>
        <v>1</v>
      </c>
      <c r="AC214" s="167" t="b">
        <f t="shared" si="3"/>
        <v>1</v>
      </c>
      <c r="AD214" s="167" t="b">
        <f t="shared" si="4"/>
        <v>0</v>
      </c>
      <c r="AE214" s="230" t="b">
        <f t="shared" si="5"/>
        <v>0</v>
      </c>
    </row>
    <row r="215" ht="14.25" customHeight="1">
      <c r="A215" s="200" t="s">
        <v>116</v>
      </c>
      <c r="B215" s="116">
        <v>3.0</v>
      </c>
      <c r="C215" s="116" t="s">
        <v>868</v>
      </c>
      <c r="D215" s="201" t="s">
        <v>869</v>
      </c>
      <c r="E215" s="139" t="s">
        <v>133</v>
      </c>
      <c r="F215" s="114" t="s">
        <v>120</v>
      </c>
      <c r="G215" s="234" t="s">
        <v>275</v>
      </c>
      <c r="H215" s="235" t="s">
        <v>269</v>
      </c>
      <c r="I215" s="116" t="s">
        <v>124</v>
      </c>
      <c r="J215" s="116" t="s">
        <v>871</v>
      </c>
      <c r="K215" s="116" t="s">
        <v>124</v>
      </c>
      <c r="L215" s="116"/>
      <c r="M215" s="116"/>
      <c r="N215" s="116"/>
      <c r="O215" s="203"/>
      <c r="P215" s="203"/>
      <c r="Q215" s="203"/>
      <c r="R215" s="210"/>
      <c r="S215" s="96" t="b">
        <f t="shared" si="6"/>
        <v>1</v>
      </c>
      <c r="T215" s="119"/>
      <c r="U215" s="119"/>
      <c r="V215" s="116"/>
      <c r="W215" s="116"/>
      <c r="X215" s="101" t="b">
        <v>0</v>
      </c>
      <c r="Y215" s="101" t="b">
        <v>0</v>
      </c>
      <c r="Z215" s="101" t="b">
        <v>1</v>
      </c>
      <c r="AA215" s="116" t="s">
        <v>124</v>
      </c>
      <c r="AB215" s="177" t="b">
        <f t="shared" si="2"/>
        <v>1</v>
      </c>
      <c r="AC215" s="177" t="b">
        <f t="shared" si="3"/>
        <v>1</v>
      </c>
      <c r="AD215" s="177" t="b">
        <f t="shared" si="4"/>
        <v>0</v>
      </c>
      <c r="AE215" s="233" t="b">
        <f t="shared" si="5"/>
        <v>0</v>
      </c>
    </row>
    <row r="216" ht="14.25" customHeight="1">
      <c r="A216" s="95" t="s">
        <v>116</v>
      </c>
      <c r="B216" s="101">
        <v>3.0</v>
      </c>
      <c r="C216" s="101" t="s">
        <v>868</v>
      </c>
      <c r="D216" s="164" t="s">
        <v>869</v>
      </c>
      <c r="E216" s="168" t="s">
        <v>151</v>
      </c>
      <c r="F216" s="99" t="s">
        <v>120</v>
      </c>
      <c r="G216" s="234" t="s">
        <v>275</v>
      </c>
      <c r="H216" s="235" t="s">
        <v>269</v>
      </c>
      <c r="I216" s="101" t="s">
        <v>124</v>
      </c>
      <c r="J216" s="101" t="s">
        <v>872</v>
      </c>
      <c r="K216" s="101" t="s">
        <v>124</v>
      </c>
      <c r="L216" s="101"/>
      <c r="M216" s="101"/>
      <c r="N216" s="101"/>
      <c r="O216" s="206"/>
      <c r="P216" s="206"/>
      <c r="Q216" s="206"/>
      <c r="R216" s="208"/>
      <c r="S216" s="96" t="b">
        <f t="shared" si="6"/>
        <v>1</v>
      </c>
      <c r="T216" s="104"/>
      <c r="U216" s="104"/>
      <c r="V216" s="101"/>
      <c r="W216" s="101"/>
      <c r="X216" s="101" t="b">
        <v>0</v>
      </c>
      <c r="Y216" s="101" t="b">
        <v>0</v>
      </c>
      <c r="Z216" s="101" t="b">
        <v>1</v>
      </c>
      <c r="AA216" s="101" t="s">
        <v>124</v>
      </c>
      <c r="AB216" s="167" t="b">
        <f t="shared" si="2"/>
        <v>1</v>
      </c>
      <c r="AC216" s="167" t="b">
        <f t="shared" si="3"/>
        <v>1</v>
      </c>
      <c r="AD216" s="167" t="b">
        <f t="shared" si="4"/>
        <v>0</v>
      </c>
      <c r="AE216" s="230" t="b">
        <f t="shared" si="5"/>
        <v>0</v>
      </c>
    </row>
    <row r="217" ht="14.25" customHeight="1">
      <c r="A217" s="200" t="s">
        <v>116</v>
      </c>
      <c r="B217" s="116">
        <v>4.0</v>
      </c>
      <c r="C217" s="116" t="s">
        <v>873</v>
      </c>
      <c r="D217" s="201" t="s">
        <v>874</v>
      </c>
      <c r="E217" s="168" t="s">
        <v>119</v>
      </c>
      <c r="F217" s="114" t="s">
        <v>120</v>
      </c>
      <c r="G217" s="236" t="s">
        <v>121</v>
      </c>
      <c r="H217" s="237" t="s">
        <v>134</v>
      </c>
      <c r="I217" s="116" t="s">
        <v>124</v>
      </c>
      <c r="J217" s="116" t="s">
        <v>172</v>
      </c>
      <c r="K217" s="116" t="s">
        <v>124</v>
      </c>
      <c r="L217" s="116"/>
      <c r="M217" s="116"/>
      <c r="N217" s="116"/>
      <c r="O217" s="203"/>
      <c r="P217" s="203"/>
      <c r="Q217" s="203"/>
      <c r="R217" s="210"/>
      <c r="S217" s="96" t="b">
        <f t="shared" si="6"/>
        <v>0</v>
      </c>
      <c r="T217" s="119"/>
      <c r="U217" s="119"/>
      <c r="V217" s="116"/>
      <c r="W217" s="116"/>
      <c r="X217" s="110" t="b">
        <v>1</v>
      </c>
      <c r="Y217" s="110" t="b">
        <v>1</v>
      </c>
      <c r="Z217" s="129" t="b">
        <v>1</v>
      </c>
      <c r="AA217" s="116" t="s">
        <v>875</v>
      </c>
      <c r="AB217" s="177" t="b">
        <f t="shared" si="2"/>
        <v>0</v>
      </c>
      <c r="AC217" s="177" t="b">
        <f t="shared" si="3"/>
        <v>0</v>
      </c>
      <c r="AD217" s="177" t="b">
        <f t="shared" si="4"/>
        <v>0</v>
      </c>
      <c r="AE217" s="233" t="b">
        <f t="shared" si="5"/>
        <v>0</v>
      </c>
    </row>
    <row r="218" ht="14.25" customHeight="1">
      <c r="A218" s="95" t="s">
        <v>116</v>
      </c>
      <c r="B218" s="101">
        <v>4.0</v>
      </c>
      <c r="C218" s="101" t="s">
        <v>873</v>
      </c>
      <c r="D218" s="164" t="s">
        <v>874</v>
      </c>
      <c r="E218" s="139" t="s">
        <v>133</v>
      </c>
      <c r="F218" s="99" t="s">
        <v>120</v>
      </c>
      <c r="G218" s="236" t="s">
        <v>121</v>
      </c>
      <c r="H218" s="237" t="s">
        <v>134</v>
      </c>
      <c r="I218" s="101" t="s">
        <v>124</v>
      </c>
      <c r="J218" s="101">
        <v>2030.0</v>
      </c>
      <c r="K218" s="101" t="s">
        <v>124</v>
      </c>
      <c r="L218" s="101"/>
      <c r="M218" s="101"/>
      <c r="N218" s="101"/>
      <c r="O218" s="206"/>
      <c r="P218" s="206"/>
      <c r="Q218" s="206"/>
      <c r="R218" s="208"/>
      <c r="S218" s="96" t="b">
        <f t="shared" si="6"/>
        <v>0</v>
      </c>
      <c r="T218" s="104"/>
      <c r="U218" s="104"/>
      <c r="V218" s="101"/>
      <c r="W218" s="101"/>
      <c r="X218" s="96" t="b">
        <v>1</v>
      </c>
      <c r="Y218" s="96" t="b">
        <v>1</v>
      </c>
      <c r="Z218" s="124" t="b">
        <v>1</v>
      </c>
      <c r="AA218" s="101" t="s">
        <v>875</v>
      </c>
      <c r="AB218" s="167" t="b">
        <f t="shared" si="2"/>
        <v>0</v>
      </c>
      <c r="AC218" s="167" t="b">
        <f t="shared" si="3"/>
        <v>0</v>
      </c>
      <c r="AD218" s="167" t="b">
        <f t="shared" si="4"/>
        <v>0</v>
      </c>
      <c r="AE218" s="230" t="b">
        <f t="shared" si="5"/>
        <v>0</v>
      </c>
    </row>
    <row r="219" ht="14.25" customHeight="1">
      <c r="A219" s="200" t="s">
        <v>116</v>
      </c>
      <c r="B219" s="116">
        <v>4.0</v>
      </c>
      <c r="C219" s="116" t="s">
        <v>873</v>
      </c>
      <c r="D219" s="201" t="s">
        <v>874</v>
      </c>
      <c r="E219" s="168" t="s">
        <v>151</v>
      </c>
      <c r="F219" s="114" t="s">
        <v>120</v>
      </c>
      <c r="G219" s="236" t="s">
        <v>121</v>
      </c>
      <c r="H219" s="237" t="s">
        <v>134</v>
      </c>
      <c r="I219" s="116" t="s">
        <v>124</v>
      </c>
      <c r="J219" s="116">
        <v>2050.0</v>
      </c>
      <c r="K219" s="116" t="s">
        <v>124</v>
      </c>
      <c r="L219" s="116"/>
      <c r="M219" s="116"/>
      <c r="N219" s="116"/>
      <c r="O219" s="203"/>
      <c r="P219" s="203"/>
      <c r="Q219" s="203"/>
      <c r="R219" s="210"/>
      <c r="S219" s="96" t="b">
        <f t="shared" si="6"/>
        <v>0</v>
      </c>
      <c r="T219" s="119"/>
      <c r="U219" s="119"/>
      <c r="V219" s="116"/>
      <c r="W219" s="116"/>
      <c r="X219" s="110" t="b">
        <v>1</v>
      </c>
      <c r="Y219" s="110" t="b">
        <v>1</v>
      </c>
      <c r="Z219" s="129" t="b">
        <v>1</v>
      </c>
      <c r="AA219" s="116" t="s">
        <v>875</v>
      </c>
      <c r="AB219" s="177" t="b">
        <f t="shared" si="2"/>
        <v>0</v>
      </c>
      <c r="AC219" s="177" t="b">
        <f t="shared" si="3"/>
        <v>0</v>
      </c>
      <c r="AD219" s="177" t="b">
        <f t="shared" si="4"/>
        <v>0</v>
      </c>
      <c r="AE219" s="233" t="b">
        <f t="shared" si="5"/>
        <v>0</v>
      </c>
    </row>
    <row r="220" ht="14.25" customHeight="1">
      <c r="A220" s="95" t="s">
        <v>116</v>
      </c>
      <c r="B220" s="101">
        <v>4.0</v>
      </c>
      <c r="C220" s="101" t="s">
        <v>873</v>
      </c>
      <c r="D220" s="164" t="s">
        <v>874</v>
      </c>
      <c r="E220" s="168" t="s">
        <v>156</v>
      </c>
      <c r="F220" s="99" t="s">
        <v>120</v>
      </c>
      <c r="G220" s="236" t="s">
        <v>121</v>
      </c>
      <c r="H220" s="237" t="s">
        <v>134</v>
      </c>
      <c r="I220" s="101" t="s">
        <v>124</v>
      </c>
      <c r="J220" s="101">
        <v>2100.0</v>
      </c>
      <c r="K220" s="101" t="s">
        <v>124</v>
      </c>
      <c r="L220" s="101"/>
      <c r="M220" s="101"/>
      <c r="N220" s="101"/>
      <c r="O220" s="206"/>
      <c r="P220" s="206"/>
      <c r="Q220" s="206"/>
      <c r="R220" s="208"/>
      <c r="S220" s="96" t="b">
        <f t="shared" si="6"/>
        <v>0</v>
      </c>
      <c r="T220" s="104"/>
      <c r="U220" s="104"/>
      <c r="V220" s="101"/>
      <c r="W220" s="101"/>
      <c r="X220" s="96" t="b">
        <v>1</v>
      </c>
      <c r="Y220" s="96" t="b">
        <v>1</v>
      </c>
      <c r="Z220" s="124" t="b">
        <v>1</v>
      </c>
      <c r="AA220" s="101" t="s">
        <v>875</v>
      </c>
      <c r="AB220" s="167" t="b">
        <f t="shared" si="2"/>
        <v>0</v>
      </c>
      <c r="AC220" s="167" t="b">
        <f t="shared" si="3"/>
        <v>0</v>
      </c>
      <c r="AD220" s="167" t="b">
        <f t="shared" si="4"/>
        <v>0</v>
      </c>
      <c r="AE220" s="230" t="b">
        <f t="shared" si="5"/>
        <v>0</v>
      </c>
    </row>
    <row r="221" ht="14.25" customHeight="1">
      <c r="A221" s="200" t="s">
        <v>116</v>
      </c>
      <c r="B221" s="116">
        <v>4.0</v>
      </c>
      <c r="C221" s="116" t="s">
        <v>876</v>
      </c>
      <c r="D221" s="201" t="s">
        <v>877</v>
      </c>
      <c r="E221" s="116" t="s">
        <v>124</v>
      </c>
      <c r="F221" s="114" t="s">
        <v>120</v>
      </c>
      <c r="G221" s="234" t="s">
        <v>275</v>
      </c>
      <c r="H221" s="235" t="s">
        <v>269</v>
      </c>
      <c r="I221" s="116" t="s">
        <v>124</v>
      </c>
      <c r="J221" s="116" t="s">
        <v>124</v>
      </c>
      <c r="K221" s="116" t="s">
        <v>124</v>
      </c>
      <c r="L221" s="116"/>
      <c r="M221" s="116"/>
      <c r="N221" s="116"/>
      <c r="O221" s="203"/>
      <c r="P221" s="203"/>
      <c r="Q221" s="203"/>
      <c r="R221" s="210"/>
      <c r="S221" s="96" t="b">
        <f t="shared" si="6"/>
        <v>1</v>
      </c>
      <c r="T221" s="119"/>
      <c r="U221" s="119"/>
      <c r="V221" s="116"/>
      <c r="W221" s="116"/>
      <c r="X221" s="101" t="b">
        <v>0</v>
      </c>
      <c r="Y221" s="101" t="b">
        <v>0</v>
      </c>
      <c r="Z221" s="101" t="b">
        <v>1</v>
      </c>
      <c r="AA221" s="116" t="s">
        <v>124</v>
      </c>
      <c r="AB221" s="177" t="b">
        <f t="shared" si="2"/>
        <v>1</v>
      </c>
      <c r="AC221" s="177" t="b">
        <f t="shared" si="3"/>
        <v>1</v>
      </c>
      <c r="AD221" s="177" t="b">
        <f t="shared" si="4"/>
        <v>0</v>
      </c>
      <c r="AE221" s="233" t="b">
        <f t="shared" si="5"/>
        <v>0</v>
      </c>
    </row>
    <row r="222" ht="14.25" customHeight="1">
      <c r="A222" s="95" t="s">
        <v>116</v>
      </c>
      <c r="B222" s="101">
        <v>4.0</v>
      </c>
      <c r="C222" s="101" t="s">
        <v>878</v>
      </c>
      <c r="D222" s="164" t="s">
        <v>879</v>
      </c>
      <c r="E222" s="101" t="s">
        <v>124</v>
      </c>
      <c r="F222" s="99" t="s">
        <v>120</v>
      </c>
      <c r="G222" s="234" t="s">
        <v>275</v>
      </c>
      <c r="H222" s="235" t="s">
        <v>269</v>
      </c>
      <c r="I222" s="101" t="s">
        <v>124</v>
      </c>
      <c r="J222" s="101" t="s">
        <v>124</v>
      </c>
      <c r="K222" s="101" t="s">
        <v>124</v>
      </c>
      <c r="L222" s="101"/>
      <c r="M222" s="101"/>
      <c r="N222" s="101"/>
      <c r="O222" s="206"/>
      <c r="P222" s="206"/>
      <c r="Q222" s="206"/>
      <c r="R222" s="208"/>
      <c r="S222" s="96" t="b">
        <f t="shared" si="6"/>
        <v>1</v>
      </c>
      <c r="T222" s="104"/>
      <c r="U222" s="104"/>
      <c r="V222" s="101"/>
      <c r="W222" s="101"/>
      <c r="X222" s="101" t="b">
        <v>0</v>
      </c>
      <c r="Y222" s="101" t="b">
        <v>0</v>
      </c>
      <c r="Z222" s="101" t="b">
        <v>1</v>
      </c>
      <c r="AA222" s="101" t="s">
        <v>124</v>
      </c>
      <c r="AB222" s="167" t="b">
        <f t="shared" si="2"/>
        <v>1</v>
      </c>
      <c r="AC222" s="167" t="b">
        <f t="shared" si="3"/>
        <v>1</v>
      </c>
      <c r="AD222" s="167" t="b">
        <f t="shared" si="4"/>
        <v>0</v>
      </c>
      <c r="AE222" s="230" t="b">
        <f t="shared" si="5"/>
        <v>0</v>
      </c>
    </row>
    <row r="223" ht="14.25" customHeight="1">
      <c r="A223" s="200" t="s">
        <v>116</v>
      </c>
      <c r="B223" s="116">
        <v>4.0</v>
      </c>
      <c r="C223" s="116" t="s">
        <v>880</v>
      </c>
      <c r="D223" s="201" t="s">
        <v>881</v>
      </c>
      <c r="E223" s="116" t="s">
        <v>124</v>
      </c>
      <c r="F223" s="114" t="s">
        <v>120</v>
      </c>
      <c r="G223" s="234" t="s">
        <v>275</v>
      </c>
      <c r="H223" s="235" t="s">
        <v>269</v>
      </c>
      <c r="I223" s="116" t="s">
        <v>124</v>
      </c>
      <c r="J223" s="116" t="s">
        <v>124</v>
      </c>
      <c r="K223" s="116" t="s">
        <v>124</v>
      </c>
      <c r="L223" s="116"/>
      <c r="M223" s="116"/>
      <c r="N223" s="116"/>
      <c r="O223" s="203"/>
      <c r="P223" s="203"/>
      <c r="Q223" s="203"/>
      <c r="R223" s="210"/>
      <c r="S223" s="96" t="b">
        <f t="shared" si="6"/>
        <v>1</v>
      </c>
      <c r="T223" s="119"/>
      <c r="U223" s="119"/>
      <c r="V223" s="116"/>
      <c r="W223" s="116"/>
      <c r="X223" s="101" t="b">
        <v>0</v>
      </c>
      <c r="Y223" s="101" t="b">
        <v>0</v>
      </c>
      <c r="Z223" s="101" t="b">
        <v>1</v>
      </c>
      <c r="AA223" s="116" t="s">
        <v>124</v>
      </c>
      <c r="AB223" s="177" t="b">
        <f t="shared" si="2"/>
        <v>1</v>
      </c>
      <c r="AC223" s="177" t="b">
        <f t="shared" si="3"/>
        <v>1</v>
      </c>
      <c r="AD223" s="177" t="b">
        <f t="shared" si="4"/>
        <v>0</v>
      </c>
      <c r="AE223" s="233" t="b">
        <f t="shared" si="5"/>
        <v>0</v>
      </c>
    </row>
    <row r="224" ht="14.25" customHeight="1">
      <c r="A224" s="95" t="s">
        <v>116</v>
      </c>
      <c r="B224" s="101">
        <v>4.0</v>
      </c>
      <c r="C224" s="101" t="s">
        <v>882</v>
      </c>
      <c r="D224" s="164" t="s">
        <v>883</v>
      </c>
      <c r="E224" s="101" t="s">
        <v>124</v>
      </c>
      <c r="F224" s="99" t="s">
        <v>120</v>
      </c>
      <c r="G224" s="234" t="s">
        <v>275</v>
      </c>
      <c r="H224" s="235" t="s">
        <v>269</v>
      </c>
      <c r="I224" s="101" t="s">
        <v>124</v>
      </c>
      <c r="J224" s="101" t="s">
        <v>124</v>
      </c>
      <c r="K224" s="101" t="s">
        <v>124</v>
      </c>
      <c r="L224" s="101"/>
      <c r="M224" s="101"/>
      <c r="N224" s="101"/>
      <c r="O224" s="206"/>
      <c r="P224" s="206"/>
      <c r="Q224" s="206"/>
      <c r="R224" s="208"/>
      <c r="S224" s="96" t="b">
        <f t="shared" si="6"/>
        <v>1</v>
      </c>
      <c r="T224" s="104"/>
      <c r="U224" s="104"/>
      <c r="V224" s="101"/>
      <c r="W224" s="101"/>
      <c r="X224" s="101" t="b">
        <v>0</v>
      </c>
      <c r="Y224" s="101" t="b">
        <v>0</v>
      </c>
      <c r="Z224" s="101" t="b">
        <v>1</v>
      </c>
      <c r="AA224" s="101" t="s">
        <v>124</v>
      </c>
      <c r="AB224" s="167" t="b">
        <f t="shared" si="2"/>
        <v>1</v>
      </c>
      <c r="AC224" s="167" t="b">
        <f t="shared" si="3"/>
        <v>1</v>
      </c>
      <c r="AD224" s="167" t="b">
        <f t="shared" si="4"/>
        <v>0</v>
      </c>
      <c r="AE224" s="230" t="b">
        <f t="shared" si="5"/>
        <v>0</v>
      </c>
    </row>
    <row r="225" ht="14.25" customHeight="1">
      <c r="A225" s="200" t="s">
        <v>116</v>
      </c>
      <c r="B225" s="116">
        <v>4.0</v>
      </c>
      <c r="C225" s="116" t="s">
        <v>884</v>
      </c>
      <c r="D225" s="201" t="s">
        <v>885</v>
      </c>
      <c r="E225" s="116" t="s">
        <v>124</v>
      </c>
      <c r="F225" s="114" t="s">
        <v>120</v>
      </c>
      <c r="G225" s="234" t="s">
        <v>275</v>
      </c>
      <c r="H225" s="235" t="s">
        <v>269</v>
      </c>
      <c r="I225" s="116" t="s">
        <v>124</v>
      </c>
      <c r="J225" s="116" t="s">
        <v>124</v>
      </c>
      <c r="K225" s="116" t="s">
        <v>124</v>
      </c>
      <c r="L225" s="116"/>
      <c r="M225" s="116"/>
      <c r="N225" s="116"/>
      <c r="O225" s="203"/>
      <c r="P225" s="203"/>
      <c r="Q225" s="203"/>
      <c r="R225" s="210"/>
      <c r="S225" s="96" t="b">
        <f t="shared" si="6"/>
        <v>1</v>
      </c>
      <c r="T225" s="119"/>
      <c r="U225" s="119"/>
      <c r="V225" s="116"/>
      <c r="W225" s="116"/>
      <c r="X225" s="101" t="b">
        <v>0</v>
      </c>
      <c r="Y225" s="101" t="b">
        <v>0</v>
      </c>
      <c r="Z225" s="101" t="b">
        <v>1</v>
      </c>
      <c r="AA225" s="116" t="s">
        <v>124</v>
      </c>
      <c r="AB225" s="177" t="b">
        <f t="shared" si="2"/>
        <v>1</v>
      </c>
      <c r="AC225" s="177" t="b">
        <f t="shared" si="3"/>
        <v>1</v>
      </c>
      <c r="AD225" s="177" t="b">
        <f t="shared" si="4"/>
        <v>0</v>
      </c>
      <c r="AE225" s="233" t="b">
        <f t="shared" si="5"/>
        <v>0</v>
      </c>
    </row>
    <row r="226" ht="14.25" customHeight="1">
      <c r="A226" s="95" t="s">
        <v>116</v>
      </c>
      <c r="B226" s="101">
        <v>4.0</v>
      </c>
      <c r="C226" s="101" t="s">
        <v>886</v>
      </c>
      <c r="D226" s="164" t="s">
        <v>887</v>
      </c>
      <c r="E226" s="101" t="s">
        <v>124</v>
      </c>
      <c r="F226" s="99" t="s">
        <v>268</v>
      </c>
      <c r="G226" s="100" t="s">
        <v>269</v>
      </c>
      <c r="H226" s="100" t="s">
        <v>269</v>
      </c>
      <c r="I226" s="101" t="s">
        <v>124</v>
      </c>
      <c r="J226" s="101" t="s">
        <v>124</v>
      </c>
      <c r="K226" s="101" t="s">
        <v>124</v>
      </c>
      <c r="L226" s="101"/>
      <c r="M226" s="101"/>
      <c r="N226" s="101"/>
      <c r="O226" s="206"/>
      <c r="P226" s="206"/>
      <c r="Q226" s="206"/>
      <c r="R226" s="208"/>
      <c r="S226" s="96" t="b">
        <f t="shared" si="6"/>
        <v>0</v>
      </c>
      <c r="T226" s="104"/>
      <c r="U226" s="104"/>
      <c r="V226" s="101"/>
      <c r="W226" s="101"/>
      <c r="X226" s="101" t="b">
        <v>0</v>
      </c>
      <c r="Y226" s="101" t="b">
        <v>0</v>
      </c>
      <c r="Z226" s="101" t="b">
        <v>1</v>
      </c>
      <c r="AA226" s="101" t="s">
        <v>124</v>
      </c>
      <c r="AB226" s="167" t="b">
        <f t="shared" si="2"/>
        <v>1</v>
      </c>
      <c r="AC226" s="167" t="b">
        <f t="shared" si="3"/>
        <v>0</v>
      </c>
      <c r="AD226" s="167" t="b">
        <f t="shared" si="4"/>
        <v>0</v>
      </c>
      <c r="AE226" s="230" t="b">
        <f t="shared" si="5"/>
        <v>0</v>
      </c>
    </row>
    <row r="227" ht="14.25" customHeight="1">
      <c r="A227" s="200" t="s">
        <v>116</v>
      </c>
      <c r="B227" s="116">
        <v>4.0</v>
      </c>
      <c r="C227" s="116" t="s">
        <v>270</v>
      </c>
      <c r="D227" s="201" t="s">
        <v>888</v>
      </c>
      <c r="E227" s="116" t="s">
        <v>124</v>
      </c>
      <c r="F227" s="114" t="s">
        <v>268</v>
      </c>
      <c r="G227" s="115" t="s">
        <v>269</v>
      </c>
      <c r="H227" s="115" t="s">
        <v>269</v>
      </c>
      <c r="I227" s="116" t="s">
        <v>124</v>
      </c>
      <c r="J227" s="116" t="s">
        <v>124</v>
      </c>
      <c r="K227" s="116" t="s">
        <v>124</v>
      </c>
      <c r="L227" s="116"/>
      <c r="M227" s="116"/>
      <c r="N227" s="116"/>
      <c r="O227" s="203"/>
      <c r="P227" s="203"/>
      <c r="Q227" s="203"/>
      <c r="R227" s="210"/>
      <c r="S227" s="96" t="b">
        <f t="shared" si="6"/>
        <v>0</v>
      </c>
      <c r="T227" s="119"/>
      <c r="U227" s="119"/>
      <c r="V227" s="116"/>
      <c r="W227" s="116"/>
      <c r="X227" s="101" t="b">
        <v>0</v>
      </c>
      <c r="Y227" s="96" t="b">
        <v>1</v>
      </c>
      <c r="Z227" s="168" t="b">
        <v>1</v>
      </c>
      <c r="AA227" s="238" t="s">
        <v>266</v>
      </c>
      <c r="AB227" s="177" t="b">
        <f t="shared" si="2"/>
        <v>0</v>
      </c>
      <c r="AC227" s="177" t="b">
        <f t="shared" si="3"/>
        <v>0</v>
      </c>
      <c r="AD227" s="177" t="b">
        <f t="shared" si="4"/>
        <v>0</v>
      </c>
      <c r="AE227" s="233" t="b">
        <f t="shared" si="5"/>
        <v>0</v>
      </c>
    </row>
    <row r="228" ht="14.25" customHeight="1">
      <c r="A228" s="95" t="s">
        <v>116</v>
      </c>
      <c r="B228" s="101">
        <v>4.0</v>
      </c>
      <c r="C228" s="101" t="s">
        <v>889</v>
      </c>
      <c r="D228" s="164" t="s">
        <v>890</v>
      </c>
      <c r="E228" s="101" t="s">
        <v>124</v>
      </c>
      <c r="F228" s="99" t="s">
        <v>268</v>
      </c>
      <c r="G228" s="100" t="s">
        <v>269</v>
      </c>
      <c r="H228" s="100" t="s">
        <v>269</v>
      </c>
      <c r="I228" s="101" t="s">
        <v>124</v>
      </c>
      <c r="J228" s="101" t="s">
        <v>124</v>
      </c>
      <c r="K228" s="101" t="s">
        <v>124</v>
      </c>
      <c r="L228" s="101"/>
      <c r="M228" s="101"/>
      <c r="N228" s="101"/>
      <c r="O228" s="206"/>
      <c r="P228" s="206"/>
      <c r="Q228" s="206"/>
      <c r="R228" s="208"/>
      <c r="S228" s="96" t="b">
        <f t="shared" si="6"/>
        <v>0</v>
      </c>
      <c r="T228" s="104"/>
      <c r="U228" s="104"/>
      <c r="V228" s="101"/>
      <c r="W228" s="101"/>
      <c r="X228" s="101" t="b">
        <v>0</v>
      </c>
      <c r="Y228" s="101" t="b">
        <v>0</v>
      </c>
      <c r="Z228" s="101" t="b">
        <v>1</v>
      </c>
      <c r="AA228" s="101" t="s">
        <v>124</v>
      </c>
      <c r="AB228" s="167" t="b">
        <f t="shared" si="2"/>
        <v>1</v>
      </c>
      <c r="AC228" s="167" t="b">
        <f t="shared" si="3"/>
        <v>0</v>
      </c>
      <c r="AD228" s="167" t="b">
        <f t="shared" si="4"/>
        <v>0</v>
      </c>
      <c r="AE228" s="230" t="b">
        <f t="shared" si="5"/>
        <v>0</v>
      </c>
    </row>
    <row r="229" ht="14.25" customHeight="1">
      <c r="A229" s="200" t="s">
        <v>116</v>
      </c>
      <c r="B229" s="116">
        <v>4.0</v>
      </c>
      <c r="C229" s="116" t="s">
        <v>274</v>
      </c>
      <c r="D229" s="201" t="s">
        <v>891</v>
      </c>
      <c r="E229" s="116" t="s">
        <v>124</v>
      </c>
      <c r="F229" s="165" t="s">
        <v>268</v>
      </c>
      <c r="G229" s="115" t="s">
        <v>269</v>
      </c>
      <c r="H229" s="115" t="s">
        <v>269</v>
      </c>
      <c r="I229" s="101" t="s">
        <v>124</v>
      </c>
      <c r="J229" s="168" t="s">
        <v>273</v>
      </c>
      <c r="K229" s="116" t="s">
        <v>124</v>
      </c>
      <c r="L229" s="116"/>
      <c r="M229" s="116"/>
      <c r="N229" s="116"/>
      <c r="O229" s="203"/>
      <c r="P229" s="203"/>
      <c r="Q229" s="203"/>
      <c r="R229" s="210"/>
      <c r="S229" s="96" t="b">
        <f t="shared" si="6"/>
        <v>0</v>
      </c>
      <c r="T229" s="119"/>
      <c r="U229" s="119"/>
      <c r="V229" s="116"/>
      <c r="W229" s="116"/>
      <c r="X229" s="101" t="b">
        <v>0</v>
      </c>
      <c r="Y229" s="96" t="b">
        <v>1</v>
      </c>
      <c r="Z229" s="168" t="b">
        <v>1</v>
      </c>
      <c r="AA229" s="116" t="s">
        <v>271</v>
      </c>
      <c r="AB229" s="177" t="b">
        <f t="shared" si="2"/>
        <v>0</v>
      </c>
      <c r="AC229" s="177" t="b">
        <f t="shared" si="3"/>
        <v>0</v>
      </c>
      <c r="AD229" s="177" t="b">
        <f t="shared" si="4"/>
        <v>0</v>
      </c>
      <c r="AE229" s="233" t="b">
        <f t="shared" si="5"/>
        <v>0</v>
      </c>
    </row>
    <row r="230" ht="14.25" customHeight="1">
      <c r="A230" s="95" t="s">
        <v>116</v>
      </c>
      <c r="B230" s="101">
        <v>4.0</v>
      </c>
      <c r="C230" s="101" t="s">
        <v>274</v>
      </c>
      <c r="D230" s="164" t="s">
        <v>891</v>
      </c>
      <c r="E230" s="101" t="s">
        <v>124</v>
      </c>
      <c r="F230" s="165" t="s">
        <v>120</v>
      </c>
      <c r="G230" s="236" t="s">
        <v>275</v>
      </c>
      <c r="H230" s="100" t="s">
        <v>269</v>
      </c>
      <c r="I230" s="101" t="s">
        <v>124</v>
      </c>
      <c r="J230" s="101" t="s">
        <v>276</v>
      </c>
      <c r="K230" s="101" t="s">
        <v>124</v>
      </c>
      <c r="L230" s="101"/>
      <c r="M230" s="101"/>
      <c r="N230" s="101"/>
      <c r="O230" s="206"/>
      <c r="P230" s="206"/>
      <c r="Q230" s="206"/>
      <c r="R230" s="208"/>
      <c r="S230" s="96" t="b">
        <f t="shared" si="6"/>
        <v>1</v>
      </c>
      <c r="T230" s="104"/>
      <c r="U230" s="104"/>
      <c r="V230" s="101"/>
      <c r="W230" s="101"/>
      <c r="X230" s="101" t="b">
        <v>0</v>
      </c>
      <c r="Y230" s="96" t="b">
        <v>1</v>
      </c>
      <c r="Z230" s="168" t="b">
        <v>1</v>
      </c>
      <c r="AA230" s="101" t="s">
        <v>271</v>
      </c>
      <c r="AB230" s="167" t="b">
        <f t="shared" si="2"/>
        <v>0</v>
      </c>
      <c r="AC230" s="167" t="b">
        <f t="shared" si="3"/>
        <v>0</v>
      </c>
      <c r="AD230" s="167" t="b">
        <f t="shared" si="4"/>
        <v>0</v>
      </c>
      <c r="AE230" s="230" t="b">
        <f t="shared" si="5"/>
        <v>0</v>
      </c>
    </row>
    <row r="231" ht="14.25" customHeight="1">
      <c r="A231" s="200" t="s">
        <v>116</v>
      </c>
      <c r="B231" s="116">
        <v>4.0</v>
      </c>
      <c r="C231" s="116" t="s">
        <v>274</v>
      </c>
      <c r="D231" s="201" t="s">
        <v>891</v>
      </c>
      <c r="E231" s="116" t="s">
        <v>124</v>
      </c>
      <c r="F231" s="165" t="s">
        <v>120</v>
      </c>
      <c r="G231" s="236" t="s">
        <v>275</v>
      </c>
      <c r="H231" s="115" t="s">
        <v>269</v>
      </c>
      <c r="I231" s="101" t="s">
        <v>124</v>
      </c>
      <c r="J231" s="168" t="s">
        <v>277</v>
      </c>
      <c r="K231" s="116" t="s">
        <v>124</v>
      </c>
      <c r="L231" s="116"/>
      <c r="M231" s="116"/>
      <c r="N231" s="116"/>
      <c r="O231" s="203"/>
      <c r="P231" s="203"/>
      <c r="Q231" s="203"/>
      <c r="R231" s="210"/>
      <c r="S231" s="96" t="b">
        <f t="shared" si="6"/>
        <v>1</v>
      </c>
      <c r="T231" s="119"/>
      <c r="U231" s="119"/>
      <c r="V231" s="116"/>
      <c r="W231" s="116"/>
      <c r="X231" s="101" t="b">
        <v>0</v>
      </c>
      <c r="Y231" s="96" t="b">
        <v>1</v>
      </c>
      <c r="Z231" s="168" t="b">
        <v>1</v>
      </c>
      <c r="AA231" s="116" t="s">
        <v>271</v>
      </c>
      <c r="AB231" s="177" t="b">
        <f t="shared" si="2"/>
        <v>0</v>
      </c>
      <c r="AC231" s="177" t="b">
        <f t="shared" si="3"/>
        <v>0</v>
      </c>
      <c r="AD231" s="177" t="b">
        <f t="shared" si="4"/>
        <v>0</v>
      </c>
      <c r="AE231" s="233" t="b">
        <f t="shared" si="5"/>
        <v>0</v>
      </c>
    </row>
    <row r="232" ht="14.25" customHeight="1">
      <c r="A232" s="95" t="s">
        <v>116</v>
      </c>
      <c r="B232" s="101">
        <v>5.0</v>
      </c>
      <c r="C232" s="101" t="s">
        <v>892</v>
      </c>
      <c r="D232" s="164" t="s">
        <v>893</v>
      </c>
      <c r="E232" s="101" t="s">
        <v>124</v>
      </c>
      <c r="F232" s="165" t="s">
        <v>120</v>
      </c>
      <c r="G232" s="99" t="s">
        <v>275</v>
      </c>
      <c r="H232" s="100" t="s">
        <v>269</v>
      </c>
      <c r="I232" s="101" t="s">
        <v>124</v>
      </c>
      <c r="J232" s="101" t="s">
        <v>124</v>
      </c>
      <c r="K232" s="101" t="s">
        <v>124</v>
      </c>
      <c r="L232" s="101"/>
      <c r="M232" s="101"/>
      <c r="N232" s="101"/>
      <c r="O232" s="206"/>
      <c r="P232" s="206"/>
      <c r="Q232" s="206"/>
      <c r="R232" s="208"/>
      <c r="S232" s="96" t="b">
        <f t="shared" si="6"/>
        <v>1</v>
      </c>
      <c r="T232" s="104"/>
      <c r="U232" s="104"/>
      <c r="V232" s="101"/>
      <c r="W232" s="101"/>
      <c r="X232" s="101" t="b">
        <v>0</v>
      </c>
      <c r="Y232" s="101" t="b">
        <v>0</v>
      </c>
      <c r="Z232" s="101" t="b">
        <v>1</v>
      </c>
      <c r="AA232" s="101" t="s">
        <v>124</v>
      </c>
      <c r="AB232" s="167" t="b">
        <f t="shared" si="2"/>
        <v>1</v>
      </c>
      <c r="AC232" s="167" t="b">
        <f t="shared" si="3"/>
        <v>1</v>
      </c>
      <c r="AD232" s="167" t="b">
        <f t="shared" si="4"/>
        <v>0</v>
      </c>
      <c r="AE232" s="230" t="b">
        <f t="shared" si="5"/>
        <v>0</v>
      </c>
    </row>
    <row r="233" ht="14.25" customHeight="1">
      <c r="A233" s="200" t="s">
        <v>116</v>
      </c>
      <c r="B233" s="116">
        <v>5.0</v>
      </c>
      <c r="C233" s="116" t="s">
        <v>894</v>
      </c>
      <c r="D233" s="201" t="s">
        <v>895</v>
      </c>
      <c r="E233" s="116" t="s">
        <v>124</v>
      </c>
      <c r="F233" s="165" t="s">
        <v>120</v>
      </c>
      <c r="G233" s="114" t="s">
        <v>275</v>
      </c>
      <c r="H233" s="115" t="s">
        <v>269</v>
      </c>
      <c r="I233" s="101" t="s">
        <v>124</v>
      </c>
      <c r="J233" s="116" t="s">
        <v>124</v>
      </c>
      <c r="K233" s="116" t="s">
        <v>124</v>
      </c>
      <c r="L233" s="116"/>
      <c r="M233" s="116"/>
      <c r="N233" s="116"/>
      <c r="O233" s="203"/>
      <c r="P233" s="203"/>
      <c r="Q233" s="203"/>
      <c r="R233" s="210"/>
      <c r="S233" s="96" t="b">
        <f t="shared" si="6"/>
        <v>1</v>
      </c>
      <c r="T233" s="119"/>
      <c r="U233" s="119"/>
      <c r="V233" s="116"/>
      <c r="W233" s="116"/>
      <c r="X233" s="101" t="b">
        <v>0</v>
      </c>
      <c r="Y233" s="101" t="b">
        <v>0</v>
      </c>
      <c r="Z233" s="101" t="b">
        <v>1</v>
      </c>
      <c r="AA233" s="116" t="s">
        <v>124</v>
      </c>
      <c r="AB233" s="177" t="b">
        <f t="shared" si="2"/>
        <v>1</v>
      </c>
      <c r="AC233" s="177" t="b">
        <f t="shared" si="3"/>
        <v>1</v>
      </c>
      <c r="AD233" s="177" t="b">
        <f t="shared" si="4"/>
        <v>0</v>
      </c>
      <c r="AE233" s="233" t="b">
        <f t="shared" si="5"/>
        <v>0</v>
      </c>
    </row>
    <row r="234" ht="14.25" customHeight="1">
      <c r="A234" s="95" t="s">
        <v>116</v>
      </c>
      <c r="B234" s="101">
        <v>5.0</v>
      </c>
      <c r="C234" s="101" t="s">
        <v>896</v>
      </c>
      <c r="D234" s="164" t="s">
        <v>897</v>
      </c>
      <c r="E234" s="101" t="s">
        <v>124</v>
      </c>
      <c r="F234" s="165" t="s">
        <v>120</v>
      </c>
      <c r="G234" s="99" t="s">
        <v>275</v>
      </c>
      <c r="H234" s="100" t="s">
        <v>269</v>
      </c>
      <c r="I234" s="101" t="s">
        <v>124</v>
      </c>
      <c r="J234" s="101" t="s">
        <v>124</v>
      </c>
      <c r="K234" s="101" t="s">
        <v>124</v>
      </c>
      <c r="L234" s="101"/>
      <c r="M234" s="101"/>
      <c r="N234" s="101"/>
      <c r="O234" s="206"/>
      <c r="P234" s="206"/>
      <c r="Q234" s="206"/>
      <c r="R234" s="208"/>
      <c r="S234" s="96" t="b">
        <f t="shared" si="6"/>
        <v>1</v>
      </c>
      <c r="T234" s="104"/>
      <c r="U234" s="104"/>
      <c r="V234" s="101"/>
      <c r="W234" s="101"/>
      <c r="X234" s="101" t="b">
        <v>0</v>
      </c>
      <c r="Y234" s="101" t="b">
        <v>0</v>
      </c>
      <c r="Z234" s="101" t="b">
        <v>1</v>
      </c>
      <c r="AA234" s="101" t="s">
        <v>124</v>
      </c>
      <c r="AB234" s="167" t="b">
        <f t="shared" si="2"/>
        <v>1</v>
      </c>
      <c r="AC234" s="167" t="b">
        <f t="shared" si="3"/>
        <v>1</v>
      </c>
      <c r="AD234" s="167" t="b">
        <f t="shared" si="4"/>
        <v>0</v>
      </c>
      <c r="AE234" s="230" t="b">
        <f t="shared" si="5"/>
        <v>0</v>
      </c>
    </row>
    <row r="235" ht="14.25" customHeight="1">
      <c r="A235" s="200" t="s">
        <v>116</v>
      </c>
      <c r="B235" s="116">
        <v>5.0</v>
      </c>
      <c r="C235" s="116" t="s">
        <v>898</v>
      </c>
      <c r="D235" s="201" t="s">
        <v>899</v>
      </c>
      <c r="E235" s="116" t="s">
        <v>119</v>
      </c>
      <c r="F235" s="165" t="s">
        <v>120</v>
      </c>
      <c r="G235" s="114" t="s">
        <v>275</v>
      </c>
      <c r="H235" s="115" t="s">
        <v>269</v>
      </c>
      <c r="I235" s="116" t="s">
        <v>124</v>
      </c>
      <c r="J235" s="116" t="s">
        <v>900</v>
      </c>
      <c r="K235" s="116" t="s">
        <v>124</v>
      </c>
      <c r="L235" s="116"/>
      <c r="M235" s="116"/>
      <c r="N235" s="116"/>
      <c r="O235" s="203"/>
      <c r="P235" s="203"/>
      <c r="Q235" s="203"/>
      <c r="R235" s="210"/>
      <c r="S235" s="96" t="b">
        <f t="shared" si="6"/>
        <v>1</v>
      </c>
      <c r="T235" s="119"/>
      <c r="U235" s="119"/>
      <c r="V235" s="116"/>
      <c r="W235" s="116"/>
      <c r="X235" s="101" t="b">
        <v>0</v>
      </c>
      <c r="Y235" s="101" t="b">
        <v>0</v>
      </c>
      <c r="Z235" s="101" t="b">
        <v>1</v>
      </c>
      <c r="AA235" s="116" t="s">
        <v>124</v>
      </c>
      <c r="AB235" s="177" t="b">
        <f t="shared" si="2"/>
        <v>1</v>
      </c>
      <c r="AC235" s="177" t="b">
        <f t="shared" si="3"/>
        <v>1</v>
      </c>
      <c r="AD235" s="177" t="b">
        <f t="shared" si="4"/>
        <v>0</v>
      </c>
      <c r="AE235" s="233" t="b">
        <f t="shared" si="5"/>
        <v>0</v>
      </c>
    </row>
    <row r="236" ht="14.25" customHeight="1">
      <c r="A236" s="95" t="s">
        <v>116</v>
      </c>
      <c r="B236" s="101">
        <v>5.0</v>
      </c>
      <c r="C236" s="101" t="s">
        <v>898</v>
      </c>
      <c r="D236" s="164" t="s">
        <v>899</v>
      </c>
      <c r="E236" s="139" t="s">
        <v>133</v>
      </c>
      <c r="F236" s="165" t="s">
        <v>120</v>
      </c>
      <c r="G236" s="99" t="s">
        <v>275</v>
      </c>
      <c r="H236" s="100" t="s">
        <v>269</v>
      </c>
      <c r="I236" s="101" t="s">
        <v>124</v>
      </c>
      <c r="J236" s="101" t="s">
        <v>901</v>
      </c>
      <c r="K236" s="101" t="s">
        <v>124</v>
      </c>
      <c r="L236" s="101"/>
      <c r="M236" s="101"/>
      <c r="N236" s="101"/>
      <c r="O236" s="206"/>
      <c r="P236" s="206"/>
      <c r="Q236" s="206"/>
      <c r="R236" s="208"/>
      <c r="S236" s="96" t="b">
        <f t="shared" si="6"/>
        <v>1</v>
      </c>
      <c r="T236" s="104"/>
      <c r="U236" s="104"/>
      <c r="V236" s="101"/>
      <c r="W236" s="101"/>
      <c r="X236" s="101" t="b">
        <v>0</v>
      </c>
      <c r="Y236" s="101" t="b">
        <v>0</v>
      </c>
      <c r="Z236" s="101" t="b">
        <v>1</v>
      </c>
      <c r="AA236" s="101" t="s">
        <v>124</v>
      </c>
      <c r="AB236" s="167" t="b">
        <f t="shared" si="2"/>
        <v>1</v>
      </c>
      <c r="AC236" s="167" t="b">
        <f t="shared" si="3"/>
        <v>1</v>
      </c>
      <c r="AD236" s="167" t="b">
        <f t="shared" si="4"/>
        <v>0</v>
      </c>
      <c r="AE236" s="230" t="b">
        <f t="shared" si="5"/>
        <v>0</v>
      </c>
    </row>
    <row r="237" ht="14.25" customHeight="1">
      <c r="A237" s="200" t="s">
        <v>116</v>
      </c>
      <c r="B237" s="116">
        <v>5.0</v>
      </c>
      <c r="C237" s="116" t="s">
        <v>898</v>
      </c>
      <c r="D237" s="201" t="s">
        <v>899</v>
      </c>
      <c r="E237" s="116" t="s">
        <v>151</v>
      </c>
      <c r="F237" s="165" t="s">
        <v>120</v>
      </c>
      <c r="G237" s="114" t="s">
        <v>275</v>
      </c>
      <c r="H237" s="115" t="s">
        <v>269</v>
      </c>
      <c r="I237" s="101" t="s">
        <v>124</v>
      </c>
      <c r="J237" s="116" t="s">
        <v>902</v>
      </c>
      <c r="K237" s="116" t="s">
        <v>124</v>
      </c>
      <c r="L237" s="116"/>
      <c r="M237" s="116"/>
      <c r="N237" s="116"/>
      <c r="O237" s="203"/>
      <c r="P237" s="203"/>
      <c r="Q237" s="203"/>
      <c r="R237" s="210"/>
      <c r="S237" s="96" t="b">
        <f t="shared" si="6"/>
        <v>1</v>
      </c>
      <c r="T237" s="119"/>
      <c r="U237" s="119"/>
      <c r="V237" s="116"/>
      <c r="W237" s="116"/>
      <c r="X237" s="101" t="b">
        <v>0</v>
      </c>
      <c r="Y237" s="101" t="b">
        <v>0</v>
      </c>
      <c r="Z237" s="101" t="b">
        <v>1</v>
      </c>
      <c r="AA237" s="116" t="s">
        <v>124</v>
      </c>
      <c r="AB237" s="177" t="b">
        <f t="shared" si="2"/>
        <v>1</v>
      </c>
      <c r="AC237" s="177" t="b">
        <f t="shared" si="3"/>
        <v>1</v>
      </c>
      <c r="AD237" s="177" t="b">
        <f t="shared" si="4"/>
        <v>0</v>
      </c>
      <c r="AE237" s="233" t="b">
        <f t="shared" si="5"/>
        <v>0</v>
      </c>
    </row>
    <row r="238" ht="14.25" customHeight="1">
      <c r="A238" s="95" t="s">
        <v>116</v>
      </c>
      <c r="B238" s="101">
        <v>5.0</v>
      </c>
      <c r="C238" s="101" t="s">
        <v>903</v>
      </c>
      <c r="D238" s="164" t="s">
        <v>904</v>
      </c>
      <c r="E238" s="101" t="s">
        <v>124</v>
      </c>
      <c r="F238" s="165" t="s">
        <v>120</v>
      </c>
      <c r="G238" s="99" t="s">
        <v>275</v>
      </c>
      <c r="H238" s="100" t="s">
        <v>269</v>
      </c>
      <c r="I238" s="101" t="s">
        <v>124</v>
      </c>
      <c r="J238" s="101" t="s">
        <v>124</v>
      </c>
      <c r="K238" s="101" t="s">
        <v>124</v>
      </c>
      <c r="L238" s="101"/>
      <c r="M238" s="101"/>
      <c r="N238" s="101"/>
      <c r="O238" s="206"/>
      <c r="P238" s="206"/>
      <c r="Q238" s="206"/>
      <c r="R238" s="208"/>
      <c r="S238" s="96" t="b">
        <f t="shared" si="6"/>
        <v>1</v>
      </c>
      <c r="T238" s="104"/>
      <c r="U238" s="104"/>
      <c r="V238" s="101"/>
      <c r="W238" s="101"/>
      <c r="X238" s="101" t="b">
        <v>0</v>
      </c>
      <c r="Y238" s="101" t="b">
        <v>0</v>
      </c>
      <c r="Z238" s="101" t="b">
        <v>1</v>
      </c>
      <c r="AA238" s="101" t="s">
        <v>124</v>
      </c>
      <c r="AB238" s="167" t="b">
        <f t="shared" si="2"/>
        <v>1</v>
      </c>
      <c r="AC238" s="167" t="b">
        <f t="shared" si="3"/>
        <v>1</v>
      </c>
      <c r="AD238" s="167" t="b">
        <f t="shared" si="4"/>
        <v>0</v>
      </c>
      <c r="AE238" s="230" t="b">
        <f t="shared" si="5"/>
        <v>0</v>
      </c>
    </row>
    <row r="239" ht="14.25" customHeight="1">
      <c r="A239" s="200" t="s">
        <v>116</v>
      </c>
      <c r="B239" s="116">
        <v>5.0</v>
      </c>
      <c r="C239" s="116" t="s">
        <v>905</v>
      </c>
      <c r="D239" s="201" t="s">
        <v>906</v>
      </c>
      <c r="E239" s="116" t="s">
        <v>124</v>
      </c>
      <c r="F239" s="165" t="s">
        <v>120</v>
      </c>
      <c r="G239" s="114" t="s">
        <v>275</v>
      </c>
      <c r="H239" s="115" t="s">
        <v>269</v>
      </c>
      <c r="I239" s="101" t="s">
        <v>124</v>
      </c>
      <c r="J239" s="116" t="s">
        <v>124</v>
      </c>
      <c r="K239" s="116" t="s">
        <v>124</v>
      </c>
      <c r="L239" s="116"/>
      <c r="M239" s="116"/>
      <c r="N239" s="116"/>
      <c r="O239" s="203"/>
      <c r="P239" s="203"/>
      <c r="Q239" s="203"/>
      <c r="R239" s="210"/>
      <c r="S239" s="96" t="b">
        <f t="shared" si="6"/>
        <v>1</v>
      </c>
      <c r="T239" s="119"/>
      <c r="U239" s="119"/>
      <c r="V239" s="116"/>
      <c r="W239" s="116"/>
      <c r="X239" s="101" t="b">
        <v>0</v>
      </c>
      <c r="Y239" s="101" t="b">
        <v>0</v>
      </c>
      <c r="Z239" s="101" t="b">
        <v>1</v>
      </c>
      <c r="AA239" s="116" t="s">
        <v>124</v>
      </c>
      <c r="AB239" s="177" t="b">
        <f t="shared" si="2"/>
        <v>1</v>
      </c>
      <c r="AC239" s="177" t="b">
        <f t="shared" si="3"/>
        <v>1</v>
      </c>
      <c r="AD239" s="177" t="b">
        <f t="shared" si="4"/>
        <v>0</v>
      </c>
      <c r="AE239" s="233" t="b">
        <f t="shared" si="5"/>
        <v>0</v>
      </c>
    </row>
    <row r="240" ht="14.25" customHeight="1">
      <c r="A240" s="95" t="s">
        <v>116</v>
      </c>
      <c r="B240" s="101">
        <v>5.0</v>
      </c>
      <c r="C240" s="101" t="s">
        <v>907</v>
      </c>
      <c r="D240" s="164" t="s">
        <v>908</v>
      </c>
      <c r="E240" s="101" t="s">
        <v>124</v>
      </c>
      <c r="F240" s="99" t="s">
        <v>268</v>
      </c>
      <c r="G240" s="100" t="s">
        <v>269</v>
      </c>
      <c r="H240" s="100" t="s">
        <v>269</v>
      </c>
      <c r="I240" s="101" t="s">
        <v>124</v>
      </c>
      <c r="J240" s="101" t="s">
        <v>124</v>
      </c>
      <c r="K240" s="101" t="s">
        <v>124</v>
      </c>
      <c r="L240" s="101"/>
      <c r="M240" s="101"/>
      <c r="N240" s="101"/>
      <c r="O240" s="206"/>
      <c r="P240" s="206"/>
      <c r="Q240" s="206"/>
      <c r="R240" s="208"/>
      <c r="S240" s="96" t="b">
        <f t="shared" si="6"/>
        <v>0</v>
      </c>
      <c r="T240" s="104"/>
      <c r="U240" s="104"/>
      <c r="V240" s="101"/>
      <c r="W240" s="101"/>
      <c r="X240" s="101" t="b">
        <v>0</v>
      </c>
      <c r="Y240" s="101" t="b">
        <v>0</v>
      </c>
      <c r="Z240" s="101" t="b">
        <v>1</v>
      </c>
      <c r="AA240" s="101" t="s">
        <v>124</v>
      </c>
      <c r="AB240" s="167" t="b">
        <f t="shared" si="2"/>
        <v>1</v>
      </c>
      <c r="AC240" s="167" t="b">
        <f t="shared" si="3"/>
        <v>0</v>
      </c>
      <c r="AD240" s="167" t="b">
        <f t="shared" si="4"/>
        <v>0</v>
      </c>
      <c r="AE240" s="230" t="b">
        <f t="shared" si="5"/>
        <v>0</v>
      </c>
    </row>
    <row r="241" ht="14.25" customHeight="1">
      <c r="A241" s="200" t="s">
        <v>116</v>
      </c>
      <c r="B241" s="116">
        <v>5.0</v>
      </c>
      <c r="C241" s="116" t="s">
        <v>909</v>
      </c>
      <c r="D241" s="201" t="s">
        <v>910</v>
      </c>
      <c r="E241" s="116" t="s">
        <v>124</v>
      </c>
      <c r="F241" s="165" t="s">
        <v>120</v>
      </c>
      <c r="G241" s="114" t="s">
        <v>275</v>
      </c>
      <c r="H241" s="115" t="s">
        <v>269</v>
      </c>
      <c r="I241" s="116" t="s">
        <v>124</v>
      </c>
      <c r="J241" s="116" t="s">
        <v>124</v>
      </c>
      <c r="K241" s="116" t="s">
        <v>124</v>
      </c>
      <c r="L241" s="116"/>
      <c r="M241" s="116"/>
      <c r="N241" s="116"/>
      <c r="O241" s="203"/>
      <c r="P241" s="203"/>
      <c r="Q241" s="203"/>
      <c r="R241" s="210"/>
      <c r="S241" s="96" t="b">
        <f t="shared" si="6"/>
        <v>1</v>
      </c>
      <c r="T241" s="119"/>
      <c r="U241" s="119"/>
      <c r="V241" s="116"/>
      <c r="W241" s="116"/>
      <c r="X241" s="101" t="b">
        <v>0</v>
      </c>
      <c r="Y241" s="101" t="b">
        <v>0</v>
      </c>
      <c r="Z241" s="101" t="b">
        <v>1</v>
      </c>
      <c r="AA241" s="116" t="s">
        <v>124</v>
      </c>
      <c r="AB241" s="177" t="b">
        <f t="shared" si="2"/>
        <v>1</v>
      </c>
      <c r="AC241" s="177" t="b">
        <f t="shared" si="3"/>
        <v>1</v>
      </c>
      <c r="AD241" s="177" t="b">
        <f t="shared" si="4"/>
        <v>0</v>
      </c>
      <c r="AE241" s="233" t="b">
        <f t="shared" si="5"/>
        <v>0</v>
      </c>
    </row>
    <row r="242" ht="14.25" customHeight="1">
      <c r="A242" s="95" t="s">
        <v>116</v>
      </c>
      <c r="B242" s="101">
        <v>5.0</v>
      </c>
      <c r="C242" s="101" t="s">
        <v>232</v>
      </c>
      <c r="D242" s="164" t="s">
        <v>911</v>
      </c>
      <c r="E242" s="101" t="s">
        <v>119</v>
      </c>
      <c r="F242" s="165" t="s">
        <v>120</v>
      </c>
      <c r="G242" s="236" t="s">
        <v>121</v>
      </c>
      <c r="H242" s="100" t="s">
        <v>16</v>
      </c>
      <c r="I242" s="101" t="s">
        <v>912</v>
      </c>
      <c r="J242" s="101" t="s">
        <v>223</v>
      </c>
      <c r="K242" s="101" t="s">
        <v>124</v>
      </c>
      <c r="L242" s="101"/>
      <c r="M242" s="101"/>
      <c r="N242" s="101"/>
      <c r="O242" s="206"/>
      <c r="P242" s="126" t="s">
        <v>226</v>
      </c>
      <c r="Q242" s="206"/>
      <c r="R242" s="208"/>
      <c r="S242" s="96" t="b">
        <f t="shared" si="6"/>
        <v>1</v>
      </c>
      <c r="T242" s="104"/>
      <c r="U242" s="104"/>
      <c r="V242" s="101"/>
      <c r="W242" s="101"/>
      <c r="X242" s="101" t="b">
        <v>1</v>
      </c>
      <c r="Y242" s="96" t="b">
        <v>1</v>
      </c>
      <c r="Z242" s="101" t="b">
        <v>1</v>
      </c>
      <c r="AA242" s="101" t="s">
        <v>913</v>
      </c>
      <c r="AB242" s="167" t="b">
        <f t="shared" si="2"/>
        <v>0</v>
      </c>
      <c r="AC242" s="167" t="b">
        <f t="shared" si="3"/>
        <v>0</v>
      </c>
      <c r="AD242" s="167" t="b">
        <f t="shared" si="4"/>
        <v>0</v>
      </c>
      <c r="AE242" s="230" t="b">
        <f t="shared" si="5"/>
        <v>0</v>
      </c>
    </row>
    <row r="243" ht="14.25" customHeight="1">
      <c r="A243" s="200" t="s">
        <v>116</v>
      </c>
      <c r="B243" s="116">
        <v>5.0</v>
      </c>
      <c r="C243" s="116" t="s">
        <v>232</v>
      </c>
      <c r="D243" s="201" t="s">
        <v>911</v>
      </c>
      <c r="E243" s="112" t="s">
        <v>133</v>
      </c>
      <c r="F243" s="165" t="s">
        <v>120</v>
      </c>
      <c r="G243" s="236" t="s">
        <v>275</v>
      </c>
      <c r="H243" s="115" t="s">
        <v>269</v>
      </c>
      <c r="I243" s="116" t="s">
        <v>912</v>
      </c>
      <c r="J243" s="116" t="s">
        <v>231</v>
      </c>
      <c r="K243" s="116" t="s">
        <v>124</v>
      </c>
      <c r="L243" s="116"/>
      <c r="M243" s="116"/>
      <c r="N243" s="116"/>
      <c r="O243" s="203"/>
      <c r="P243" s="203"/>
      <c r="Q243" s="203"/>
      <c r="R243" s="110" t="s">
        <v>481</v>
      </c>
      <c r="S243" s="96" t="b">
        <f t="shared" si="6"/>
        <v>1</v>
      </c>
      <c r="T243" s="119"/>
      <c r="U243" s="119"/>
      <c r="V243" s="116"/>
      <c r="W243" s="116"/>
      <c r="X243" s="116" t="b">
        <v>0</v>
      </c>
      <c r="Y243" s="110" t="b">
        <v>1</v>
      </c>
      <c r="Z243" s="116" t="b">
        <v>1</v>
      </c>
      <c r="AA243" s="116" t="s">
        <v>914</v>
      </c>
      <c r="AB243" s="177" t="b">
        <f t="shared" si="2"/>
        <v>0</v>
      </c>
      <c r="AC243" s="177" t="b">
        <f t="shared" si="3"/>
        <v>0</v>
      </c>
      <c r="AD243" s="177" t="b">
        <f t="shared" si="4"/>
        <v>0</v>
      </c>
      <c r="AE243" s="233" t="b">
        <f t="shared" si="5"/>
        <v>0</v>
      </c>
    </row>
    <row r="244" ht="14.25" customHeight="1">
      <c r="A244" s="95" t="s">
        <v>116</v>
      </c>
      <c r="B244" s="101">
        <v>5.0</v>
      </c>
      <c r="C244" s="101" t="s">
        <v>232</v>
      </c>
      <c r="D244" s="164" t="s">
        <v>911</v>
      </c>
      <c r="E244" s="101" t="s">
        <v>151</v>
      </c>
      <c r="F244" s="165" t="s">
        <v>120</v>
      </c>
      <c r="G244" s="236" t="s">
        <v>121</v>
      </c>
      <c r="H244" s="100" t="s">
        <v>134</v>
      </c>
      <c r="I244" s="101" t="s">
        <v>912</v>
      </c>
      <c r="J244" s="101" t="s">
        <v>233</v>
      </c>
      <c r="K244" s="101" t="s">
        <v>124</v>
      </c>
      <c r="L244" s="101"/>
      <c r="M244" s="101"/>
      <c r="N244" s="101"/>
      <c r="O244" s="206"/>
      <c r="P244" s="206"/>
      <c r="Q244" s="206"/>
      <c r="R244" s="208"/>
      <c r="S244" s="96" t="b">
        <f t="shared" si="6"/>
        <v>0</v>
      </c>
      <c r="T244" s="104"/>
      <c r="U244" s="104"/>
      <c r="V244" s="101"/>
      <c r="W244" s="101"/>
      <c r="X244" s="101" t="b">
        <v>1</v>
      </c>
      <c r="Y244" s="96" t="b">
        <v>1</v>
      </c>
      <c r="Z244" s="101" t="b">
        <v>1</v>
      </c>
      <c r="AA244" s="101" t="s">
        <v>915</v>
      </c>
      <c r="AB244" s="167" t="b">
        <f t="shared" si="2"/>
        <v>0</v>
      </c>
      <c r="AC244" s="167" t="b">
        <f t="shared" si="3"/>
        <v>0</v>
      </c>
      <c r="AD244" s="167" t="b">
        <f t="shared" si="4"/>
        <v>0</v>
      </c>
      <c r="AE244" s="230" t="b">
        <f t="shared" si="5"/>
        <v>0</v>
      </c>
    </row>
    <row r="245" ht="14.25" customHeight="1">
      <c r="A245" s="200" t="s">
        <v>116</v>
      </c>
      <c r="B245" s="116">
        <v>5.0</v>
      </c>
      <c r="C245" s="116" t="s">
        <v>916</v>
      </c>
      <c r="D245" s="201" t="s">
        <v>917</v>
      </c>
      <c r="E245" s="116" t="s">
        <v>124</v>
      </c>
      <c r="F245" s="165" t="s">
        <v>120</v>
      </c>
      <c r="G245" s="114" t="s">
        <v>275</v>
      </c>
      <c r="H245" s="115" t="s">
        <v>269</v>
      </c>
      <c r="I245" s="116" t="s">
        <v>124</v>
      </c>
      <c r="J245" s="116" t="s">
        <v>124</v>
      </c>
      <c r="K245" s="116" t="s">
        <v>124</v>
      </c>
      <c r="L245" s="116"/>
      <c r="M245" s="116"/>
      <c r="N245" s="116"/>
      <c r="O245" s="203"/>
      <c r="P245" s="203"/>
      <c r="Q245" s="203"/>
      <c r="R245" s="210"/>
      <c r="S245" s="96" t="b">
        <f t="shared" si="6"/>
        <v>1</v>
      </c>
      <c r="T245" s="119"/>
      <c r="U245" s="119"/>
      <c r="V245" s="116"/>
      <c r="W245" s="116"/>
      <c r="X245" s="101" t="b">
        <v>0</v>
      </c>
      <c r="Y245" s="101" t="b">
        <v>0</v>
      </c>
      <c r="Z245" s="101" t="b">
        <v>1</v>
      </c>
      <c r="AA245" s="116" t="s">
        <v>124</v>
      </c>
      <c r="AB245" s="177" t="b">
        <f t="shared" si="2"/>
        <v>1</v>
      </c>
      <c r="AC245" s="177" t="b">
        <f t="shared" si="3"/>
        <v>1</v>
      </c>
      <c r="AD245" s="177" t="b">
        <f t="shared" si="4"/>
        <v>0</v>
      </c>
      <c r="AE245" s="233" t="b">
        <f t="shared" si="5"/>
        <v>0</v>
      </c>
    </row>
    <row r="246" ht="14.25" customHeight="1">
      <c r="A246" s="95" t="s">
        <v>116</v>
      </c>
      <c r="B246" s="101">
        <v>5.0</v>
      </c>
      <c r="C246" s="101" t="s">
        <v>918</v>
      </c>
      <c r="D246" s="164" t="s">
        <v>919</v>
      </c>
      <c r="E246" s="101" t="s">
        <v>119</v>
      </c>
      <c r="F246" s="165" t="s">
        <v>120</v>
      </c>
      <c r="G246" s="99" t="s">
        <v>275</v>
      </c>
      <c r="H246" s="100" t="s">
        <v>269</v>
      </c>
      <c r="I246" s="101" t="s">
        <v>124</v>
      </c>
      <c r="J246" s="101" t="s">
        <v>124</v>
      </c>
      <c r="K246" s="101" t="s">
        <v>124</v>
      </c>
      <c r="L246" s="101"/>
      <c r="M246" s="101"/>
      <c r="N246" s="101"/>
      <c r="O246" s="206"/>
      <c r="P246" s="206"/>
      <c r="Q246" s="206"/>
      <c r="R246" s="208"/>
      <c r="S246" s="96" t="b">
        <f t="shared" si="6"/>
        <v>1</v>
      </c>
      <c r="T246" s="104"/>
      <c r="U246" s="104"/>
      <c r="V246" s="101"/>
      <c r="W246" s="101"/>
      <c r="X246" s="101" t="b">
        <v>0</v>
      </c>
      <c r="Y246" s="101" t="b">
        <v>0</v>
      </c>
      <c r="Z246" s="101" t="b">
        <v>1</v>
      </c>
      <c r="AA246" s="101" t="s">
        <v>124</v>
      </c>
      <c r="AB246" s="167" t="b">
        <f t="shared" si="2"/>
        <v>1</v>
      </c>
      <c r="AC246" s="167" t="b">
        <f t="shared" si="3"/>
        <v>1</v>
      </c>
      <c r="AD246" s="167" t="b">
        <f t="shared" si="4"/>
        <v>0</v>
      </c>
      <c r="AE246" s="230" t="b">
        <f t="shared" si="5"/>
        <v>0</v>
      </c>
    </row>
    <row r="247" ht="14.25" customHeight="1">
      <c r="A247" s="200" t="s">
        <v>116</v>
      </c>
      <c r="B247" s="116">
        <v>5.0</v>
      </c>
      <c r="C247" s="116" t="s">
        <v>918</v>
      </c>
      <c r="D247" s="201" t="s">
        <v>919</v>
      </c>
      <c r="E247" s="112" t="s">
        <v>133</v>
      </c>
      <c r="F247" s="165" t="s">
        <v>120</v>
      </c>
      <c r="G247" s="114" t="s">
        <v>275</v>
      </c>
      <c r="H247" s="115" t="s">
        <v>269</v>
      </c>
      <c r="I247" s="239" t="s">
        <v>124</v>
      </c>
      <c r="J247" s="239" t="s">
        <v>124</v>
      </c>
      <c r="K247" s="116" t="s">
        <v>124</v>
      </c>
      <c r="L247" s="116"/>
      <c r="M247" s="116"/>
      <c r="N247" s="116"/>
      <c r="O247" s="203"/>
      <c r="P247" s="203"/>
      <c r="Q247" s="203"/>
      <c r="R247" s="210"/>
      <c r="S247" s="96" t="b">
        <f t="shared" si="6"/>
        <v>1</v>
      </c>
      <c r="T247" s="119"/>
      <c r="U247" s="119"/>
      <c r="V247" s="116"/>
      <c r="W247" s="116"/>
      <c r="X247" s="101" t="b">
        <v>0</v>
      </c>
      <c r="Y247" s="101" t="b">
        <v>0</v>
      </c>
      <c r="Z247" s="101" t="b">
        <v>1</v>
      </c>
      <c r="AA247" s="116" t="s">
        <v>124</v>
      </c>
      <c r="AB247" s="177" t="b">
        <f t="shared" si="2"/>
        <v>1</v>
      </c>
      <c r="AC247" s="177" t="b">
        <f t="shared" si="3"/>
        <v>1</v>
      </c>
      <c r="AD247" s="177" t="b">
        <f t="shared" si="4"/>
        <v>0</v>
      </c>
      <c r="AE247" s="233" t="b">
        <f t="shared" si="5"/>
        <v>0</v>
      </c>
    </row>
    <row r="248" ht="14.25" customHeight="1">
      <c r="A248" s="95" t="s">
        <v>116</v>
      </c>
      <c r="B248" s="101">
        <v>5.0</v>
      </c>
      <c r="C248" s="101" t="s">
        <v>918</v>
      </c>
      <c r="D248" s="164" t="s">
        <v>919</v>
      </c>
      <c r="E248" s="101" t="s">
        <v>151</v>
      </c>
      <c r="F248" s="165" t="s">
        <v>120</v>
      </c>
      <c r="G248" s="99" t="s">
        <v>275</v>
      </c>
      <c r="H248" s="100" t="s">
        <v>269</v>
      </c>
      <c r="I248" s="240" t="s">
        <v>124</v>
      </c>
      <c r="J248" s="240" t="s">
        <v>124</v>
      </c>
      <c r="K248" s="101" t="s">
        <v>124</v>
      </c>
      <c r="L248" s="101"/>
      <c r="M248" s="101"/>
      <c r="N248" s="101"/>
      <c r="O248" s="206"/>
      <c r="P248" s="206"/>
      <c r="Q248" s="206"/>
      <c r="R248" s="208"/>
      <c r="S248" s="96" t="b">
        <f t="shared" si="6"/>
        <v>1</v>
      </c>
      <c r="T248" s="104"/>
      <c r="U248" s="104"/>
      <c r="V248" s="101"/>
      <c r="W248" s="101"/>
      <c r="X248" s="101" t="b">
        <v>0</v>
      </c>
      <c r="Y248" s="101" t="b">
        <v>0</v>
      </c>
      <c r="Z248" s="101" t="b">
        <v>1</v>
      </c>
      <c r="AA248" s="101" t="s">
        <v>124</v>
      </c>
      <c r="AB248" s="167" t="b">
        <f t="shared" si="2"/>
        <v>1</v>
      </c>
      <c r="AC248" s="167" t="b">
        <f t="shared" si="3"/>
        <v>1</v>
      </c>
      <c r="AD248" s="167" t="b">
        <f t="shared" si="4"/>
        <v>0</v>
      </c>
      <c r="AE248" s="230" t="b">
        <f t="shared" si="5"/>
        <v>0</v>
      </c>
    </row>
    <row r="249" ht="14.25" customHeight="1">
      <c r="A249" s="200" t="s">
        <v>116</v>
      </c>
      <c r="B249" s="116">
        <v>5.0</v>
      </c>
      <c r="C249" s="116" t="s">
        <v>476</v>
      </c>
      <c r="D249" s="201" t="s">
        <v>920</v>
      </c>
      <c r="E249" s="116" t="s">
        <v>124</v>
      </c>
      <c r="F249" s="165" t="s">
        <v>120</v>
      </c>
      <c r="G249" s="236" t="s">
        <v>121</v>
      </c>
      <c r="H249" s="115" t="s">
        <v>134</v>
      </c>
      <c r="I249" s="239" t="s">
        <v>124</v>
      </c>
      <c r="J249" s="239" t="s">
        <v>124</v>
      </c>
      <c r="K249" s="116" t="s">
        <v>124</v>
      </c>
      <c r="L249" s="116"/>
      <c r="M249" s="116"/>
      <c r="N249" s="116"/>
      <c r="O249" s="203"/>
      <c r="P249" s="203"/>
      <c r="Q249" s="203"/>
      <c r="R249" s="210"/>
      <c r="S249" s="96" t="b">
        <f t="shared" si="6"/>
        <v>0</v>
      </c>
      <c r="T249" s="119"/>
      <c r="U249" s="119"/>
      <c r="V249" s="116"/>
      <c r="W249" s="116"/>
      <c r="X249" s="116" t="b">
        <v>0</v>
      </c>
      <c r="Y249" s="110" t="b">
        <v>1</v>
      </c>
      <c r="Z249" s="116" t="b">
        <v>1</v>
      </c>
      <c r="AA249" s="116" t="s">
        <v>921</v>
      </c>
      <c r="AB249" s="177" t="b">
        <f t="shared" si="2"/>
        <v>0</v>
      </c>
      <c r="AC249" s="177" t="b">
        <f t="shared" si="3"/>
        <v>0</v>
      </c>
      <c r="AD249" s="177" t="b">
        <f t="shared" si="4"/>
        <v>0</v>
      </c>
      <c r="AE249" s="233" t="b">
        <f t="shared" si="5"/>
        <v>0</v>
      </c>
    </row>
    <row r="250" ht="14.25" customHeight="1">
      <c r="A250" s="95" t="s">
        <v>116</v>
      </c>
      <c r="B250" s="101">
        <v>5.0</v>
      </c>
      <c r="C250" s="101" t="s">
        <v>922</v>
      </c>
      <c r="D250" s="164" t="s">
        <v>923</v>
      </c>
      <c r="E250" s="101" t="s">
        <v>124</v>
      </c>
      <c r="F250" s="99" t="s">
        <v>268</v>
      </c>
      <c r="G250" s="100" t="s">
        <v>269</v>
      </c>
      <c r="H250" s="100" t="s">
        <v>269</v>
      </c>
      <c r="I250" s="240" t="s">
        <v>124</v>
      </c>
      <c r="J250" s="240" t="s">
        <v>124</v>
      </c>
      <c r="K250" s="101" t="s">
        <v>124</v>
      </c>
      <c r="L250" s="101"/>
      <c r="M250" s="101"/>
      <c r="N250" s="101"/>
      <c r="O250" s="206"/>
      <c r="P250" s="206"/>
      <c r="Q250" s="206"/>
      <c r="R250" s="208"/>
      <c r="S250" s="96" t="b">
        <f t="shared" si="6"/>
        <v>0</v>
      </c>
      <c r="T250" s="104"/>
      <c r="U250" s="104"/>
      <c r="V250" s="101"/>
      <c r="W250" s="101"/>
      <c r="X250" s="101" t="b">
        <v>0</v>
      </c>
      <c r="Y250" s="101" t="b">
        <v>0</v>
      </c>
      <c r="Z250" s="101" t="b">
        <v>1</v>
      </c>
      <c r="AA250" s="101" t="s">
        <v>124</v>
      </c>
      <c r="AB250" s="167" t="b">
        <f t="shared" si="2"/>
        <v>1</v>
      </c>
      <c r="AC250" s="167" t="b">
        <f t="shared" si="3"/>
        <v>0</v>
      </c>
      <c r="AD250" s="167" t="b">
        <f t="shared" si="4"/>
        <v>0</v>
      </c>
      <c r="AE250" s="230" t="b">
        <f t="shared" si="5"/>
        <v>0</v>
      </c>
    </row>
    <row r="251" ht="14.25" customHeight="1">
      <c r="A251" s="200" t="s">
        <v>116</v>
      </c>
      <c r="B251" s="116">
        <v>5.0</v>
      </c>
      <c r="C251" s="116" t="s">
        <v>924</v>
      </c>
      <c r="D251" s="201" t="s">
        <v>925</v>
      </c>
      <c r="E251" s="116" t="s">
        <v>124</v>
      </c>
      <c r="F251" s="165" t="s">
        <v>120</v>
      </c>
      <c r="G251" s="114" t="s">
        <v>275</v>
      </c>
      <c r="H251" s="115" t="s">
        <v>269</v>
      </c>
      <c r="I251" s="239" t="s">
        <v>124</v>
      </c>
      <c r="J251" s="239" t="s">
        <v>124</v>
      </c>
      <c r="K251" s="116" t="s">
        <v>124</v>
      </c>
      <c r="L251" s="116"/>
      <c r="M251" s="116"/>
      <c r="N251" s="116"/>
      <c r="O251" s="203"/>
      <c r="P251" s="203"/>
      <c r="Q251" s="203"/>
      <c r="R251" s="210"/>
      <c r="S251" s="96" t="b">
        <f t="shared" si="6"/>
        <v>1</v>
      </c>
      <c r="T251" s="119"/>
      <c r="U251" s="119"/>
      <c r="V251" s="116"/>
      <c r="W251" s="116"/>
      <c r="X251" s="101" t="b">
        <v>0</v>
      </c>
      <c r="Y251" s="101" t="b">
        <v>0</v>
      </c>
      <c r="Z251" s="101" t="b">
        <v>1</v>
      </c>
      <c r="AA251" s="116" t="s">
        <v>124</v>
      </c>
      <c r="AB251" s="177" t="b">
        <f t="shared" si="2"/>
        <v>1</v>
      </c>
      <c r="AC251" s="177" t="b">
        <f t="shared" si="3"/>
        <v>1</v>
      </c>
      <c r="AD251" s="177" t="b">
        <f t="shared" si="4"/>
        <v>0</v>
      </c>
      <c r="AE251" s="233" t="b">
        <f t="shared" si="5"/>
        <v>0</v>
      </c>
    </row>
    <row r="252" ht="14.25" customHeight="1">
      <c r="A252" s="95" t="s">
        <v>116</v>
      </c>
      <c r="B252" s="101">
        <v>5.0</v>
      </c>
      <c r="C252" s="101" t="s">
        <v>926</v>
      </c>
      <c r="D252" s="164" t="s">
        <v>927</v>
      </c>
      <c r="E252" s="101" t="s">
        <v>124</v>
      </c>
      <c r="F252" s="165" t="s">
        <v>120</v>
      </c>
      <c r="G252" s="99" t="s">
        <v>275</v>
      </c>
      <c r="H252" s="100" t="s">
        <v>269</v>
      </c>
      <c r="I252" s="101" t="s">
        <v>124</v>
      </c>
      <c r="J252" s="101" t="s">
        <v>124</v>
      </c>
      <c r="K252" s="101" t="s">
        <v>124</v>
      </c>
      <c r="L252" s="101"/>
      <c r="M252" s="101"/>
      <c r="N252" s="101"/>
      <c r="O252" s="206"/>
      <c r="P252" s="206"/>
      <c r="Q252" s="206"/>
      <c r="R252" s="208"/>
      <c r="S252" s="96" t="b">
        <f t="shared" si="6"/>
        <v>1</v>
      </c>
      <c r="T252" s="104"/>
      <c r="U252" s="104"/>
      <c r="V252" s="101"/>
      <c r="W252" s="101"/>
      <c r="X252" s="101" t="b">
        <v>0</v>
      </c>
      <c r="Y252" s="101" t="b">
        <v>0</v>
      </c>
      <c r="Z252" s="101" t="b">
        <v>1</v>
      </c>
      <c r="AA252" s="101" t="s">
        <v>124</v>
      </c>
      <c r="AB252" s="167" t="b">
        <f t="shared" si="2"/>
        <v>1</v>
      </c>
      <c r="AC252" s="167" t="b">
        <f t="shared" si="3"/>
        <v>1</v>
      </c>
      <c r="AD252" s="167" t="b">
        <f t="shared" si="4"/>
        <v>0</v>
      </c>
      <c r="AE252" s="230" t="b">
        <f t="shared" si="5"/>
        <v>0</v>
      </c>
    </row>
    <row r="253" ht="14.25" customHeight="1">
      <c r="A253" s="200" t="s">
        <v>116</v>
      </c>
      <c r="B253" s="116">
        <v>5.0</v>
      </c>
      <c r="C253" s="116" t="s">
        <v>467</v>
      </c>
      <c r="D253" s="201" t="s">
        <v>928</v>
      </c>
      <c r="E253" s="116" t="s">
        <v>124</v>
      </c>
      <c r="F253" s="165" t="s">
        <v>120</v>
      </c>
      <c r="G253" s="236" t="s">
        <v>121</v>
      </c>
      <c r="H253" s="115" t="s">
        <v>134</v>
      </c>
      <c r="I253" s="116" t="s">
        <v>462</v>
      </c>
      <c r="J253" s="116" t="s">
        <v>124</v>
      </c>
      <c r="K253" s="116" t="s">
        <v>124</v>
      </c>
      <c r="L253" s="116"/>
      <c r="M253" s="116"/>
      <c r="N253" s="116"/>
      <c r="O253" s="203"/>
      <c r="P253" s="203"/>
      <c r="Q253" s="203"/>
      <c r="R253" s="210"/>
      <c r="S253" s="96" t="b">
        <f t="shared" si="6"/>
        <v>0</v>
      </c>
      <c r="T253" s="119"/>
      <c r="U253" s="119"/>
      <c r="V253" s="116"/>
      <c r="W253" s="116"/>
      <c r="X253" s="116" t="b">
        <v>0</v>
      </c>
      <c r="Y253" s="110" t="b">
        <v>1</v>
      </c>
      <c r="Z253" s="116" t="b">
        <v>1</v>
      </c>
      <c r="AA253" s="116" t="s">
        <v>498</v>
      </c>
      <c r="AB253" s="177" t="b">
        <f t="shared" si="2"/>
        <v>0</v>
      </c>
      <c r="AC253" s="177" t="b">
        <f t="shared" si="3"/>
        <v>0</v>
      </c>
      <c r="AD253" s="177" t="b">
        <f t="shared" si="4"/>
        <v>0</v>
      </c>
      <c r="AE253" s="233" t="b">
        <f t="shared" si="5"/>
        <v>0</v>
      </c>
    </row>
    <row r="254" ht="14.25" customHeight="1">
      <c r="A254" s="95" t="s">
        <v>116</v>
      </c>
      <c r="B254" s="101">
        <v>5.0</v>
      </c>
      <c r="C254" s="101" t="s">
        <v>929</v>
      </c>
      <c r="D254" s="164" t="s">
        <v>930</v>
      </c>
      <c r="E254" s="101" t="s">
        <v>124</v>
      </c>
      <c r="F254" s="165" t="s">
        <v>120</v>
      </c>
      <c r="G254" s="99" t="s">
        <v>275</v>
      </c>
      <c r="H254" s="100" t="s">
        <v>269</v>
      </c>
      <c r="I254" s="101" t="s">
        <v>124</v>
      </c>
      <c r="J254" s="101" t="s">
        <v>124</v>
      </c>
      <c r="K254" s="101" t="s">
        <v>124</v>
      </c>
      <c r="L254" s="101"/>
      <c r="M254" s="101"/>
      <c r="N254" s="101"/>
      <c r="O254" s="206"/>
      <c r="P254" s="206"/>
      <c r="Q254" s="206"/>
      <c r="R254" s="208"/>
      <c r="S254" s="96" t="b">
        <f t="shared" si="6"/>
        <v>1</v>
      </c>
      <c r="T254" s="104"/>
      <c r="U254" s="104"/>
      <c r="V254" s="101"/>
      <c r="W254" s="101"/>
      <c r="X254" s="101" t="b">
        <v>0</v>
      </c>
      <c r="Y254" s="101" t="b">
        <v>0</v>
      </c>
      <c r="Z254" s="101" t="b">
        <v>1</v>
      </c>
      <c r="AA254" s="101" t="s">
        <v>124</v>
      </c>
      <c r="AB254" s="167" t="b">
        <f t="shared" si="2"/>
        <v>1</v>
      </c>
      <c r="AC254" s="167" t="b">
        <f t="shared" si="3"/>
        <v>1</v>
      </c>
      <c r="AD254" s="167" t="b">
        <f t="shared" si="4"/>
        <v>0</v>
      </c>
      <c r="AE254" s="230" t="b">
        <f t="shared" si="5"/>
        <v>0</v>
      </c>
    </row>
    <row r="255" ht="14.25" customHeight="1">
      <c r="A255" s="200" t="s">
        <v>116</v>
      </c>
      <c r="B255" s="116">
        <v>6.0</v>
      </c>
      <c r="C255" s="116" t="s">
        <v>52</v>
      </c>
      <c r="D255" s="201" t="s">
        <v>931</v>
      </c>
      <c r="E255" s="116" t="s">
        <v>119</v>
      </c>
      <c r="F255" s="165" t="s">
        <v>120</v>
      </c>
      <c r="G255" s="236" t="s">
        <v>121</v>
      </c>
      <c r="H255" s="115" t="s">
        <v>16</v>
      </c>
      <c r="I255" s="116" t="s">
        <v>124</v>
      </c>
      <c r="J255" s="116" t="s">
        <v>390</v>
      </c>
      <c r="K255" s="116" t="s">
        <v>124</v>
      </c>
      <c r="L255" s="116"/>
      <c r="M255" s="116"/>
      <c r="N255" s="116"/>
      <c r="O255" s="203"/>
      <c r="P255" s="202" t="s">
        <v>393</v>
      </c>
      <c r="Q255" s="203"/>
      <c r="R255" s="210"/>
      <c r="S255" s="96" t="b">
        <f t="shared" si="6"/>
        <v>1</v>
      </c>
      <c r="T255" s="119"/>
      <c r="U255" s="119"/>
      <c r="V255" s="116"/>
      <c r="W255" s="116"/>
      <c r="X255" s="116" t="b">
        <v>0</v>
      </c>
      <c r="Y255" s="110" t="b">
        <v>1</v>
      </c>
      <c r="Z255" s="129" t="b">
        <v>1</v>
      </c>
      <c r="AA255" s="116" t="s">
        <v>46</v>
      </c>
      <c r="AB255" s="177" t="b">
        <f t="shared" si="2"/>
        <v>0</v>
      </c>
      <c r="AC255" s="177" t="b">
        <f t="shared" si="3"/>
        <v>0</v>
      </c>
      <c r="AD255" s="177" t="b">
        <f t="shared" si="4"/>
        <v>0</v>
      </c>
      <c r="AE255" s="233" t="b">
        <f t="shared" si="5"/>
        <v>0</v>
      </c>
    </row>
    <row r="256" ht="14.25" customHeight="1">
      <c r="A256" s="95" t="s">
        <v>116</v>
      </c>
      <c r="B256" s="101">
        <v>6.0</v>
      </c>
      <c r="C256" s="101" t="s">
        <v>52</v>
      </c>
      <c r="D256" s="164" t="s">
        <v>932</v>
      </c>
      <c r="E256" s="139" t="s">
        <v>133</v>
      </c>
      <c r="F256" s="165" t="s">
        <v>120</v>
      </c>
      <c r="G256" s="236" t="s">
        <v>121</v>
      </c>
      <c r="H256" s="100" t="s">
        <v>16</v>
      </c>
      <c r="I256" s="101" t="s">
        <v>124</v>
      </c>
      <c r="J256" s="101" t="s">
        <v>397</v>
      </c>
      <c r="K256" s="101" t="s">
        <v>124</v>
      </c>
      <c r="L256" s="101"/>
      <c r="M256" s="101"/>
      <c r="N256" s="101"/>
      <c r="O256" s="206"/>
      <c r="P256" s="202" t="s">
        <v>398</v>
      </c>
      <c r="Q256" s="206"/>
      <c r="R256" s="208"/>
      <c r="S256" s="96" t="b">
        <f t="shared" si="6"/>
        <v>1</v>
      </c>
      <c r="T256" s="104"/>
      <c r="U256" s="104"/>
      <c r="V256" s="101"/>
      <c r="W256" s="101"/>
      <c r="X256" s="101" t="b">
        <v>0</v>
      </c>
      <c r="Y256" s="96" t="b">
        <v>1</v>
      </c>
      <c r="Z256" s="124" t="b">
        <v>1</v>
      </c>
      <c r="AA256" s="101" t="s">
        <v>46</v>
      </c>
      <c r="AB256" s="167" t="b">
        <f t="shared" si="2"/>
        <v>0</v>
      </c>
      <c r="AC256" s="167" t="b">
        <f t="shared" si="3"/>
        <v>0</v>
      </c>
      <c r="AD256" s="167" t="b">
        <f t="shared" si="4"/>
        <v>0</v>
      </c>
      <c r="AE256" s="230" t="b">
        <f t="shared" si="5"/>
        <v>0</v>
      </c>
    </row>
    <row r="257" ht="14.25" customHeight="1">
      <c r="A257" s="200" t="s">
        <v>116</v>
      </c>
      <c r="B257" s="116">
        <v>6.0</v>
      </c>
      <c r="C257" s="116" t="s">
        <v>52</v>
      </c>
      <c r="D257" s="213" t="s">
        <v>933</v>
      </c>
      <c r="E257" s="116" t="s">
        <v>151</v>
      </c>
      <c r="F257" s="165" t="s">
        <v>120</v>
      </c>
      <c r="G257" s="236" t="s">
        <v>121</v>
      </c>
      <c r="H257" s="115" t="s">
        <v>16</v>
      </c>
      <c r="I257" s="116" t="s">
        <v>124</v>
      </c>
      <c r="J257" s="116" t="s">
        <v>400</v>
      </c>
      <c r="K257" s="116" t="s">
        <v>124</v>
      </c>
      <c r="L257" s="116"/>
      <c r="M257" s="116"/>
      <c r="N257" s="116"/>
      <c r="O257" s="203"/>
      <c r="P257" s="202" t="s">
        <v>401</v>
      </c>
      <c r="Q257" s="203"/>
      <c r="R257" s="126" t="s">
        <v>53</v>
      </c>
      <c r="S257" s="96" t="b">
        <f t="shared" si="6"/>
        <v>1</v>
      </c>
      <c r="T257" s="119"/>
      <c r="U257" s="119"/>
      <c r="V257" s="116"/>
      <c r="W257" s="116"/>
      <c r="X257" s="116" t="b">
        <v>0</v>
      </c>
      <c r="Y257" s="110" t="b">
        <v>1</v>
      </c>
      <c r="Z257" s="129" t="b">
        <v>1</v>
      </c>
      <c r="AA257" s="116" t="s">
        <v>46</v>
      </c>
      <c r="AB257" s="177" t="b">
        <f t="shared" si="2"/>
        <v>0</v>
      </c>
      <c r="AC257" s="177" t="b">
        <f t="shared" si="3"/>
        <v>0</v>
      </c>
      <c r="AD257" s="177" t="b">
        <f t="shared" si="4"/>
        <v>0</v>
      </c>
      <c r="AE257" s="233" t="b">
        <f t="shared" si="5"/>
        <v>0</v>
      </c>
    </row>
    <row r="258" ht="14.25" customHeight="1">
      <c r="A258" s="95" t="s">
        <v>116</v>
      </c>
      <c r="B258" s="101">
        <v>6.0</v>
      </c>
      <c r="C258" s="101" t="s">
        <v>934</v>
      </c>
      <c r="D258" s="164" t="s">
        <v>935</v>
      </c>
      <c r="E258" s="101" t="s">
        <v>124</v>
      </c>
      <c r="F258" s="99" t="s">
        <v>268</v>
      </c>
      <c r="G258" s="100" t="s">
        <v>269</v>
      </c>
      <c r="H258" s="100" t="s">
        <v>269</v>
      </c>
      <c r="I258" s="101" t="s">
        <v>124</v>
      </c>
      <c r="J258" s="101" t="s">
        <v>124</v>
      </c>
      <c r="K258" s="101" t="s">
        <v>124</v>
      </c>
      <c r="L258" s="101"/>
      <c r="M258" s="101"/>
      <c r="N258" s="101"/>
      <c r="O258" s="206"/>
      <c r="P258" s="206"/>
      <c r="Q258" s="206"/>
      <c r="R258" s="208"/>
      <c r="S258" s="96" t="b">
        <f t="shared" si="6"/>
        <v>0</v>
      </c>
      <c r="T258" s="104"/>
      <c r="U258" s="104"/>
      <c r="V258" s="101"/>
      <c r="W258" s="101"/>
      <c r="X258" s="101" t="b">
        <v>0</v>
      </c>
      <c r="Y258" s="101" t="b">
        <v>0</v>
      </c>
      <c r="Z258" s="96" t="b">
        <v>1</v>
      </c>
      <c r="AA258" s="101" t="s">
        <v>124</v>
      </c>
      <c r="AB258" s="167" t="b">
        <f t="shared" si="2"/>
        <v>1</v>
      </c>
      <c r="AC258" s="167" t="b">
        <f t="shared" si="3"/>
        <v>0</v>
      </c>
      <c r="AD258" s="167" t="b">
        <f t="shared" si="4"/>
        <v>0</v>
      </c>
      <c r="AE258" s="230" t="b">
        <f t="shared" si="5"/>
        <v>0</v>
      </c>
    </row>
    <row r="259" ht="14.25" customHeight="1">
      <c r="A259" s="200" t="s">
        <v>116</v>
      </c>
      <c r="B259" s="116">
        <v>6.0</v>
      </c>
      <c r="C259" s="116" t="s">
        <v>55</v>
      </c>
      <c r="D259" s="201" t="s">
        <v>57</v>
      </c>
      <c r="E259" s="116" t="s">
        <v>119</v>
      </c>
      <c r="F259" s="165" t="s">
        <v>120</v>
      </c>
      <c r="G259" s="114" t="s">
        <v>275</v>
      </c>
      <c r="H259" s="115" t="s">
        <v>269</v>
      </c>
      <c r="I259" s="116" t="s">
        <v>124</v>
      </c>
      <c r="J259" s="116" t="s">
        <v>124</v>
      </c>
      <c r="K259" s="116" t="s">
        <v>124</v>
      </c>
      <c r="L259" s="116"/>
      <c r="M259" s="116"/>
      <c r="N259" s="116"/>
      <c r="O259" s="203"/>
      <c r="P259" s="203"/>
      <c r="Q259" s="203"/>
      <c r="R259" s="126" t="s">
        <v>56</v>
      </c>
      <c r="S259" s="96" t="b">
        <f t="shared" si="6"/>
        <v>1</v>
      </c>
      <c r="T259" s="119"/>
      <c r="U259" s="119"/>
      <c r="V259" s="116"/>
      <c r="W259" s="116"/>
      <c r="X259" s="116" t="b">
        <v>0</v>
      </c>
      <c r="Y259" s="116" t="b">
        <v>0</v>
      </c>
      <c r="Z259" s="110" t="b">
        <v>1</v>
      </c>
      <c r="AA259" s="116" t="s">
        <v>124</v>
      </c>
      <c r="AB259" s="177" t="b">
        <f t="shared" si="2"/>
        <v>1</v>
      </c>
      <c r="AC259" s="177" t="b">
        <f t="shared" si="3"/>
        <v>1</v>
      </c>
      <c r="AD259" s="177" t="b">
        <f t="shared" si="4"/>
        <v>0</v>
      </c>
      <c r="AE259" s="233" t="b">
        <f t="shared" si="5"/>
        <v>0</v>
      </c>
    </row>
    <row r="260" ht="14.25" customHeight="1">
      <c r="A260" s="95" t="s">
        <v>116</v>
      </c>
      <c r="B260" s="101">
        <v>6.0</v>
      </c>
      <c r="C260" s="101" t="s">
        <v>55</v>
      </c>
      <c r="D260" s="164" t="s">
        <v>57</v>
      </c>
      <c r="E260" s="139" t="s">
        <v>133</v>
      </c>
      <c r="F260" s="165" t="s">
        <v>120</v>
      </c>
      <c r="G260" s="99" t="s">
        <v>275</v>
      </c>
      <c r="H260" s="100" t="s">
        <v>269</v>
      </c>
      <c r="I260" s="101" t="s">
        <v>124</v>
      </c>
      <c r="J260" s="101" t="s">
        <v>124</v>
      </c>
      <c r="K260" s="101" t="s">
        <v>124</v>
      </c>
      <c r="L260" s="101"/>
      <c r="M260" s="101"/>
      <c r="N260" s="101"/>
      <c r="O260" s="206"/>
      <c r="P260" s="206"/>
      <c r="Q260" s="206"/>
      <c r="R260" s="126" t="s">
        <v>56</v>
      </c>
      <c r="S260" s="96" t="b">
        <f t="shared" si="6"/>
        <v>1</v>
      </c>
      <c r="T260" s="104"/>
      <c r="U260" s="104"/>
      <c r="V260" s="101"/>
      <c r="W260" s="101"/>
      <c r="X260" s="101" t="b">
        <v>0</v>
      </c>
      <c r="Y260" s="101" t="b">
        <v>0</v>
      </c>
      <c r="Z260" s="96" t="b">
        <v>1</v>
      </c>
      <c r="AA260" s="101" t="s">
        <v>124</v>
      </c>
      <c r="AB260" s="167" t="b">
        <f t="shared" si="2"/>
        <v>1</v>
      </c>
      <c r="AC260" s="167" t="b">
        <f t="shared" si="3"/>
        <v>1</v>
      </c>
      <c r="AD260" s="167" t="b">
        <f t="shared" si="4"/>
        <v>0</v>
      </c>
      <c r="AE260" s="230" t="b">
        <f t="shared" si="5"/>
        <v>0</v>
      </c>
    </row>
    <row r="261" ht="14.25" customHeight="1">
      <c r="A261" s="200" t="s">
        <v>116</v>
      </c>
      <c r="B261" s="116">
        <v>6.0</v>
      </c>
      <c r="C261" s="116" t="s">
        <v>55</v>
      </c>
      <c r="D261" s="201" t="s">
        <v>57</v>
      </c>
      <c r="E261" s="116" t="s">
        <v>151</v>
      </c>
      <c r="F261" s="165" t="s">
        <v>120</v>
      </c>
      <c r="G261" s="114" t="s">
        <v>275</v>
      </c>
      <c r="H261" s="115" t="s">
        <v>269</v>
      </c>
      <c r="I261" s="116" t="s">
        <v>124</v>
      </c>
      <c r="J261" s="116" t="s">
        <v>124</v>
      </c>
      <c r="K261" s="116" t="s">
        <v>124</v>
      </c>
      <c r="L261" s="116"/>
      <c r="M261" s="116"/>
      <c r="N261" s="116"/>
      <c r="O261" s="203"/>
      <c r="P261" s="203"/>
      <c r="Q261" s="203"/>
      <c r="R261" s="126" t="s">
        <v>56</v>
      </c>
      <c r="S261" s="96" t="b">
        <f t="shared" si="6"/>
        <v>1</v>
      </c>
      <c r="T261" s="119"/>
      <c r="U261" s="119"/>
      <c r="V261" s="116"/>
      <c r="W261" s="116"/>
      <c r="X261" s="116" t="b">
        <v>0</v>
      </c>
      <c r="Y261" s="116" t="b">
        <v>0</v>
      </c>
      <c r="Z261" s="110" t="b">
        <v>1</v>
      </c>
      <c r="AA261" s="116" t="s">
        <v>124</v>
      </c>
      <c r="AB261" s="177" t="b">
        <f t="shared" si="2"/>
        <v>1</v>
      </c>
      <c r="AC261" s="177" t="b">
        <f t="shared" si="3"/>
        <v>1</v>
      </c>
      <c r="AD261" s="177" t="b">
        <f t="shared" si="4"/>
        <v>0</v>
      </c>
      <c r="AE261" s="233" t="b">
        <f t="shared" si="5"/>
        <v>0</v>
      </c>
    </row>
    <row r="262" ht="14.25" customHeight="1">
      <c r="A262" s="95" t="s">
        <v>116</v>
      </c>
      <c r="B262" s="101">
        <v>6.0</v>
      </c>
      <c r="C262" s="101" t="s">
        <v>55</v>
      </c>
      <c r="D262" s="164" t="s">
        <v>57</v>
      </c>
      <c r="E262" s="101" t="s">
        <v>156</v>
      </c>
      <c r="F262" s="165" t="s">
        <v>120</v>
      </c>
      <c r="G262" s="99" t="s">
        <v>275</v>
      </c>
      <c r="H262" s="100" t="s">
        <v>269</v>
      </c>
      <c r="I262" s="101" t="s">
        <v>124</v>
      </c>
      <c r="J262" s="101" t="s">
        <v>124</v>
      </c>
      <c r="K262" s="101" t="s">
        <v>124</v>
      </c>
      <c r="L262" s="101"/>
      <c r="M262" s="101"/>
      <c r="N262" s="101"/>
      <c r="O262" s="206"/>
      <c r="P262" s="206"/>
      <c r="Q262" s="206"/>
      <c r="R262" s="126" t="s">
        <v>56</v>
      </c>
      <c r="S262" s="96" t="b">
        <f t="shared" si="6"/>
        <v>1</v>
      </c>
      <c r="T262" s="104"/>
      <c r="U262" s="104"/>
      <c r="V262" s="101"/>
      <c r="W262" s="101"/>
      <c r="X262" s="101" t="b">
        <v>0</v>
      </c>
      <c r="Y262" s="101" t="b">
        <v>0</v>
      </c>
      <c r="Z262" s="96" t="b">
        <v>1</v>
      </c>
      <c r="AA262" s="101" t="s">
        <v>124</v>
      </c>
      <c r="AB262" s="167" t="b">
        <f t="shared" si="2"/>
        <v>1</v>
      </c>
      <c r="AC262" s="167" t="b">
        <f t="shared" si="3"/>
        <v>1</v>
      </c>
      <c r="AD262" s="167" t="b">
        <f t="shared" si="4"/>
        <v>0</v>
      </c>
      <c r="AE262" s="230" t="b">
        <f t="shared" si="5"/>
        <v>0</v>
      </c>
    </row>
    <row r="263" ht="14.25" customHeight="1">
      <c r="A263" s="200" t="s">
        <v>116</v>
      </c>
      <c r="B263" s="116">
        <v>6.0</v>
      </c>
      <c r="C263" s="116" t="s">
        <v>936</v>
      </c>
      <c r="D263" s="201" t="s">
        <v>937</v>
      </c>
      <c r="E263" s="116" t="s">
        <v>124</v>
      </c>
      <c r="F263" s="165" t="s">
        <v>120</v>
      </c>
      <c r="G263" s="114" t="s">
        <v>275</v>
      </c>
      <c r="H263" s="115" t="s">
        <v>269</v>
      </c>
      <c r="I263" s="116" t="s">
        <v>124</v>
      </c>
      <c r="J263" s="116" t="s">
        <v>124</v>
      </c>
      <c r="K263" s="116" t="s">
        <v>124</v>
      </c>
      <c r="L263" s="116"/>
      <c r="M263" s="116"/>
      <c r="N263" s="116"/>
      <c r="O263" s="203"/>
      <c r="P263" s="203"/>
      <c r="Q263" s="203"/>
      <c r="R263" s="210"/>
      <c r="S263" s="96" t="b">
        <f t="shared" si="6"/>
        <v>1</v>
      </c>
      <c r="T263" s="119"/>
      <c r="U263" s="119"/>
      <c r="V263" s="116"/>
      <c r="W263" s="116"/>
      <c r="X263" s="116" t="b">
        <v>0</v>
      </c>
      <c r="Y263" s="116" t="b">
        <v>0</v>
      </c>
      <c r="Z263" s="110" t="b">
        <v>1</v>
      </c>
      <c r="AA263" s="116" t="s">
        <v>124</v>
      </c>
      <c r="AB263" s="177" t="b">
        <f t="shared" si="2"/>
        <v>1</v>
      </c>
      <c r="AC263" s="177" t="b">
        <f t="shared" si="3"/>
        <v>1</v>
      </c>
      <c r="AD263" s="177" t="b">
        <f t="shared" si="4"/>
        <v>0</v>
      </c>
      <c r="AE263" s="233" t="b">
        <f t="shared" si="5"/>
        <v>0</v>
      </c>
    </row>
    <row r="264" ht="14.25" customHeight="1">
      <c r="A264" s="95" t="s">
        <v>116</v>
      </c>
      <c r="B264" s="101">
        <v>6.0</v>
      </c>
      <c r="C264" s="101" t="s">
        <v>938</v>
      </c>
      <c r="D264" s="164" t="s">
        <v>939</v>
      </c>
      <c r="E264" s="101" t="s">
        <v>124</v>
      </c>
      <c r="F264" s="165" t="s">
        <v>120</v>
      </c>
      <c r="G264" s="99" t="s">
        <v>275</v>
      </c>
      <c r="H264" s="100" t="s">
        <v>269</v>
      </c>
      <c r="I264" s="101" t="s">
        <v>124</v>
      </c>
      <c r="J264" s="101" t="s">
        <v>124</v>
      </c>
      <c r="K264" s="101" t="s">
        <v>124</v>
      </c>
      <c r="L264" s="101"/>
      <c r="M264" s="101"/>
      <c r="N264" s="101"/>
      <c r="O264" s="206"/>
      <c r="P264" s="206"/>
      <c r="Q264" s="206"/>
      <c r="R264" s="208"/>
      <c r="S264" s="96" t="b">
        <f t="shared" si="6"/>
        <v>1</v>
      </c>
      <c r="T264" s="104"/>
      <c r="U264" s="104"/>
      <c r="V264" s="101"/>
      <c r="W264" s="101"/>
      <c r="X264" s="101" t="b">
        <v>0</v>
      </c>
      <c r="Y264" s="101" t="b">
        <v>0</v>
      </c>
      <c r="Z264" s="96" t="b">
        <v>1</v>
      </c>
      <c r="AA264" s="101" t="s">
        <v>124</v>
      </c>
      <c r="AB264" s="167" t="b">
        <f t="shared" si="2"/>
        <v>1</v>
      </c>
      <c r="AC264" s="167" t="b">
        <f t="shared" si="3"/>
        <v>1</v>
      </c>
      <c r="AD264" s="167" t="b">
        <f t="shared" si="4"/>
        <v>0</v>
      </c>
      <c r="AE264" s="230" t="b">
        <f t="shared" si="5"/>
        <v>0</v>
      </c>
    </row>
    <row r="265" ht="14.25" customHeight="1">
      <c r="A265" s="200" t="s">
        <v>116</v>
      </c>
      <c r="B265" s="116">
        <v>6.0</v>
      </c>
      <c r="C265" s="116" t="s">
        <v>940</v>
      </c>
      <c r="D265" s="201" t="s">
        <v>941</v>
      </c>
      <c r="E265" s="116" t="s">
        <v>124</v>
      </c>
      <c r="F265" s="165" t="s">
        <v>120</v>
      </c>
      <c r="G265" s="114" t="s">
        <v>275</v>
      </c>
      <c r="H265" s="115" t="s">
        <v>269</v>
      </c>
      <c r="I265" s="116" t="s">
        <v>124</v>
      </c>
      <c r="J265" s="116" t="s">
        <v>124</v>
      </c>
      <c r="K265" s="116" t="s">
        <v>124</v>
      </c>
      <c r="L265" s="116"/>
      <c r="M265" s="116"/>
      <c r="N265" s="116"/>
      <c r="O265" s="203"/>
      <c r="P265" s="203"/>
      <c r="Q265" s="203"/>
      <c r="R265" s="210"/>
      <c r="S265" s="96" t="b">
        <f t="shared" si="6"/>
        <v>1</v>
      </c>
      <c r="T265" s="119"/>
      <c r="U265" s="119"/>
      <c r="V265" s="116"/>
      <c r="W265" s="116"/>
      <c r="X265" s="116" t="b">
        <v>0</v>
      </c>
      <c r="Y265" s="116" t="b">
        <v>0</v>
      </c>
      <c r="Z265" s="110" t="b">
        <v>1</v>
      </c>
      <c r="AA265" s="116" t="s">
        <v>124</v>
      </c>
      <c r="AB265" s="177" t="b">
        <f t="shared" si="2"/>
        <v>1</v>
      </c>
      <c r="AC265" s="177" t="b">
        <f t="shared" si="3"/>
        <v>1</v>
      </c>
      <c r="AD265" s="177" t="b">
        <f t="shared" si="4"/>
        <v>0</v>
      </c>
      <c r="AE265" s="233" t="b">
        <f t="shared" si="5"/>
        <v>0</v>
      </c>
    </row>
    <row r="266" ht="14.25" customHeight="1">
      <c r="A266" s="95" t="s">
        <v>116</v>
      </c>
      <c r="B266" s="101">
        <v>6.0</v>
      </c>
      <c r="C266" s="101" t="s">
        <v>942</v>
      </c>
      <c r="D266" s="164" t="s">
        <v>943</v>
      </c>
      <c r="E266" s="101" t="s">
        <v>124</v>
      </c>
      <c r="F266" s="165" t="s">
        <v>120</v>
      </c>
      <c r="G266" s="99" t="s">
        <v>275</v>
      </c>
      <c r="H266" s="100" t="s">
        <v>269</v>
      </c>
      <c r="I266" s="101" t="s">
        <v>124</v>
      </c>
      <c r="J266" s="101" t="s">
        <v>124</v>
      </c>
      <c r="K266" s="101" t="s">
        <v>124</v>
      </c>
      <c r="L266" s="101"/>
      <c r="M266" s="101"/>
      <c r="N266" s="101"/>
      <c r="O266" s="206"/>
      <c r="P266" s="206"/>
      <c r="Q266" s="206"/>
      <c r="R266" s="208"/>
      <c r="S266" s="96" t="b">
        <f t="shared" si="6"/>
        <v>1</v>
      </c>
      <c r="T266" s="104"/>
      <c r="U266" s="104"/>
      <c r="V266" s="101"/>
      <c r="W266" s="101"/>
      <c r="X266" s="101" t="b">
        <v>0</v>
      </c>
      <c r="Y266" s="101" t="b">
        <v>0</v>
      </c>
      <c r="Z266" s="96" t="b">
        <v>1</v>
      </c>
      <c r="AA266" s="101" t="s">
        <v>124</v>
      </c>
      <c r="AB266" s="167" t="b">
        <f t="shared" si="2"/>
        <v>1</v>
      </c>
      <c r="AC266" s="167" t="b">
        <f t="shared" si="3"/>
        <v>1</v>
      </c>
      <c r="AD266" s="167" t="b">
        <f t="shared" si="4"/>
        <v>0</v>
      </c>
      <c r="AE266" s="230" t="b">
        <f t="shared" si="5"/>
        <v>0</v>
      </c>
    </row>
    <row r="267" ht="14.25" customHeight="1">
      <c r="A267" s="200" t="s">
        <v>116</v>
      </c>
      <c r="B267" s="116">
        <v>6.0</v>
      </c>
      <c r="C267" s="116" t="s">
        <v>944</v>
      </c>
      <c r="D267" s="201" t="s">
        <v>945</v>
      </c>
      <c r="E267" s="116" t="s">
        <v>124</v>
      </c>
      <c r="F267" s="165" t="s">
        <v>120</v>
      </c>
      <c r="G267" s="114" t="s">
        <v>275</v>
      </c>
      <c r="H267" s="115" t="s">
        <v>269</v>
      </c>
      <c r="I267" s="116" t="s">
        <v>124</v>
      </c>
      <c r="J267" s="116" t="s">
        <v>124</v>
      </c>
      <c r="K267" s="116" t="s">
        <v>124</v>
      </c>
      <c r="L267" s="116"/>
      <c r="M267" s="116"/>
      <c r="N267" s="116"/>
      <c r="O267" s="203"/>
      <c r="P267" s="203"/>
      <c r="Q267" s="203"/>
      <c r="R267" s="210"/>
      <c r="S267" s="96" t="b">
        <f t="shared" si="6"/>
        <v>1</v>
      </c>
      <c r="T267" s="119"/>
      <c r="U267" s="119"/>
      <c r="V267" s="116"/>
      <c r="W267" s="116"/>
      <c r="X267" s="116" t="b">
        <v>0</v>
      </c>
      <c r="Y267" s="116" t="b">
        <v>0</v>
      </c>
      <c r="Z267" s="110" t="b">
        <v>1</v>
      </c>
      <c r="AA267" s="116" t="s">
        <v>124</v>
      </c>
      <c r="AB267" s="177" t="b">
        <f t="shared" si="2"/>
        <v>1</v>
      </c>
      <c r="AC267" s="177" t="b">
        <f t="shared" si="3"/>
        <v>1</v>
      </c>
      <c r="AD267" s="177" t="b">
        <f t="shared" si="4"/>
        <v>0</v>
      </c>
      <c r="AE267" s="233" t="b">
        <f t="shared" si="5"/>
        <v>0</v>
      </c>
    </row>
    <row r="268" ht="14.25" customHeight="1">
      <c r="A268" s="95" t="s">
        <v>116</v>
      </c>
      <c r="B268" s="101">
        <v>6.0</v>
      </c>
      <c r="C268" s="101" t="s">
        <v>946</v>
      </c>
      <c r="D268" s="209" t="s">
        <v>947</v>
      </c>
      <c r="E268" s="101" t="s">
        <v>119</v>
      </c>
      <c r="F268" s="165" t="s">
        <v>120</v>
      </c>
      <c r="G268" s="99" t="s">
        <v>275</v>
      </c>
      <c r="H268" s="100" t="s">
        <v>269</v>
      </c>
      <c r="I268" s="101" t="s">
        <v>124</v>
      </c>
      <c r="J268" s="101" t="s">
        <v>948</v>
      </c>
      <c r="K268" s="101" t="s">
        <v>124</v>
      </c>
      <c r="L268" s="101"/>
      <c r="M268" s="101"/>
      <c r="N268" s="101"/>
      <c r="O268" s="206"/>
      <c r="P268" s="206"/>
      <c r="Q268" s="206"/>
      <c r="R268" s="208"/>
      <c r="S268" s="96" t="b">
        <f t="shared" si="6"/>
        <v>1</v>
      </c>
      <c r="T268" s="104"/>
      <c r="U268" s="104"/>
      <c r="V268" s="101"/>
      <c r="W268" s="101"/>
      <c r="X268" s="101" t="b">
        <v>0</v>
      </c>
      <c r="Y268" s="101" t="b">
        <v>0</v>
      </c>
      <c r="Z268" s="96" t="b">
        <v>1</v>
      </c>
      <c r="AA268" s="101" t="s">
        <v>124</v>
      </c>
      <c r="AB268" s="167" t="b">
        <f t="shared" si="2"/>
        <v>1</v>
      </c>
      <c r="AC268" s="167" t="b">
        <f t="shared" si="3"/>
        <v>1</v>
      </c>
      <c r="AD268" s="167" t="b">
        <f t="shared" si="4"/>
        <v>0</v>
      </c>
      <c r="AE268" s="230" t="b">
        <f t="shared" si="5"/>
        <v>0</v>
      </c>
    </row>
    <row r="269" ht="14.25" customHeight="1">
      <c r="A269" s="200" t="s">
        <v>116</v>
      </c>
      <c r="B269" s="116">
        <v>6.0</v>
      </c>
      <c r="C269" s="116" t="s">
        <v>946</v>
      </c>
      <c r="D269" s="217" t="s">
        <v>947</v>
      </c>
      <c r="E269" s="112" t="s">
        <v>133</v>
      </c>
      <c r="F269" s="165" t="s">
        <v>120</v>
      </c>
      <c r="G269" s="114" t="s">
        <v>275</v>
      </c>
      <c r="H269" s="115" t="s">
        <v>269</v>
      </c>
      <c r="I269" s="116" t="s">
        <v>124</v>
      </c>
      <c r="J269" s="116" t="s">
        <v>949</v>
      </c>
      <c r="K269" s="116" t="s">
        <v>124</v>
      </c>
      <c r="L269" s="116"/>
      <c r="M269" s="116"/>
      <c r="N269" s="116"/>
      <c r="O269" s="203"/>
      <c r="P269" s="203"/>
      <c r="Q269" s="203"/>
      <c r="R269" s="210"/>
      <c r="S269" s="96" t="b">
        <f t="shared" si="6"/>
        <v>1</v>
      </c>
      <c r="T269" s="119"/>
      <c r="U269" s="119"/>
      <c r="V269" s="116"/>
      <c r="W269" s="116"/>
      <c r="X269" s="116" t="b">
        <v>0</v>
      </c>
      <c r="Y269" s="116" t="b">
        <v>0</v>
      </c>
      <c r="Z269" s="110" t="b">
        <v>1</v>
      </c>
      <c r="AA269" s="116" t="s">
        <v>124</v>
      </c>
      <c r="AB269" s="177" t="b">
        <f t="shared" si="2"/>
        <v>1</v>
      </c>
      <c r="AC269" s="177" t="b">
        <f t="shared" si="3"/>
        <v>1</v>
      </c>
      <c r="AD269" s="177" t="b">
        <f t="shared" si="4"/>
        <v>0</v>
      </c>
      <c r="AE269" s="233" t="b">
        <f t="shared" si="5"/>
        <v>0</v>
      </c>
    </row>
    <row r="270" ht="14.25" customHeight="1">
      <c r="A270" s="95" t="s">
        <v>116</v>
      </c>
      <c r="B270" s="101">
        <v>6.0</v>
      </c>
      <c r="C270" s="101" t="s">
        <v>946</v>
      </c>
      <c r="D270" s="209" t="s">
        <v>947</v>
      </c>
      <c r="E270" s="101" t="s">
        <v>151</v>
      </c>
      <c r="F270" s="165" t="s">
        <v>120</v>
      </c>
      <c r="G270" s="99" t="s">
        <v>275</v>
      </c>
      <c r="H270" s="100" t="s">
        <v>269</v>
      </c>
      <c r="I270" s="101" t="s">
        <v>124</v>
      </c>
      <c r="J270" s="101" t="s">
        <v>950</v>
      </c>
      <c r="K270" s="101" t="s">
        <v>124</v>
      </c>
      <c r="L270" s="101"/>
      <c r="M270" s="101"/>
      <c r="N270" s="101"/>
      <c r="O270" s="206"/>
      <c r="P270" s="206"/>
      <c r="Q270" s="206"/>
      <c r="R270" s="208"/>
      <c r="S270" s="96" t="b">
        <f t="shared" si="6"/>
        <v>1</v>
      </c>
      <c r="T270" s="104"/>
      <c r="U270" s="104"/>
      <c r="V270" s="101"/>
      <c r="W270" s="101"/>
      <c r="X270" s="101" t="b">
        <v>0</v>
      </c>
      <c r="Y270" s="101" t="b">
        <v>0</v>
      </c>
      <c r="Z270" s="96" t="b">
        <v>1</v>
      </c>
      <c r="AA270" s="101" t="s">
        <v>124</v>
      </c>
      <c r="AB270" s="167" t="b">
        <f t="shared" si="2"/>
        <v>1</v>
      </c>
      <c r="AC270" s="167" t="b">
        <f t="shared" si="3"/>
        <v>1</v>
      </c>
      <c r="AD270" s="167" t="b">
        <f t="shared" si="4"/>
        <v>0</v>
      </c>
      <c r="AE270" s="230" t="b">
        <f t="shared" si="5"/>
        <v>0</v>
      </c>
    </row>
    <row r="271" ht="14.25" customHeight="1">
      <c r="A271" s="200" t="s">
        <v>116</v>
      </c>
      <c r="B271" s="116">
        <v>6.0</v>
      </c>
      <c r="C271" s="116" t="s">
        <v>946</v>
      </c>
      <c r="D271" s="217" t="s">
        <v>947</v>
      </c>
      <c r="E271" s="116" t="s">
        <v>156</v>
      </c>
      <c r="F271" s="165" t="s">
        <v>120</v>
      </c>
      <c r="G271" s="114" t="s">
        <v>275</v>
      </c>
      <c r="H271" s="115" t="s">
        <v>269</v>
      </c>
      <c r="I271" s="116" t="s">
        <v>124</v>
      </c>
      <c r="J271" s="116" t="s">
        <v>951</v>
      </c>
      <c r="K271" s="116" t="s">
        <v>124</v>
      </c>
      <c r="L271" s="116"/>
      <c r="M271" s="116"/>
      <c r="N271" s="116"/>
      <c r="O271" s="203"/>
      <c r="P271" s="203"/>
      <c r="Q271" s="203"/>
      <c r="R271" s="210"/>
      <c r="S271" s="96" t="b">
        <f t="shared" si="6"/>
        <v>1</v>
      </c>
      <c r="T271" s="119"/>
      <c r="U271" s="119"/>
      <c r="V271" s="116"/>
      <c r="W271" s="116"/>
      <c r="X271" s="116" t="b">
        <v>0</v>
      </c>
      <c r="Y271" s="116" t="b">
        <v>0</v>
      </c>
      <c r="Z271" s="110" t="b">
        <v>1</v>
      </c>
      <c r="AA271" s="116" t="s">
        <v>124</v>
      </c>
      <c r="AB271" s="177" t="b">
        <f t="shared" si="2"/>
        <v>1</v>
      </c>
      <c r="AC271" s="177" t="b">
        <f t="shared" si="3"/>
        <v>1</v>
      </c>
      <c r="AD271" s="177" t="b">
        <f t="shared" si="4"/>
        <v>0</v>
      </c>
      <c r="AE271" s="233" t="b">
        <f t="shared" si="5"/>
        <v>0</v>
      </c>
    </row>
    <row r="272" ht="14.25" customHeight="1">
      <c r="A272" s="95" t="s">
        <v>116</v>
      </c>
      <c r="B272" s="101">
        <v>6.0</v>
      </c>
      <c r="C272" s="101" t="s">
        <v>952</v>
      </c>
      <c r="D272" s="164" t="s">
        <v>953</v>
      </c>
      <c r="E272" s="101" t="s">
        <v>124</v>
      </c>
      <c r="F272" s="165" t="s">
        <v>120</v>
      </c>
      <c r="G272" s="99" t="s">
        <v>275</v>
      </c>
      <c r="H272" s="100" t="s">
        <v>269</v>
      </c>
      <c r="I272" s="101" t="s">
        <v>124</v>
      </c>
      <c r="J272" s="101" t="s">
        <v>124</v>
      </c>
      <c r="K272" s="101" t="s">
        <v>124</v>
      </c>
      <c r="L272" s="101"/>
      <c r="M272" s="101"/>
      <c r="N272" s="101"/>
      <c r="O272" s="206"/>
      <c r="P272" s="206"/>
      <c r="Q272" s="206"/>
      <c r="R272" s="208"/>
      <c r="S272" s="96" t="b">
        <f t="shared" si="6"/>
        <v>1</v>
      </c>
      <c r="T272" s="104"/>
      <c r="U272" s="104"/>
      <c r="V272" s="101"/>
      <c r="W272" s="101"/>
      <c r="X272" s="101" t="b">
        <v>0</v>
      </c>
      <c r="Y272" s="101" t="b">
        <v>0</v>
      </c>
      <c r="Z272" s="96" t="b">
        <v>1</v>
      </c>
      <c r="AA272" s="101" t="s">
        <v>124</v>
      </c>
      <c r="AB272" s="167" t="b">
        <f t="shared" si="2"/>
        <v>1</v>
      </c>
      <c r="AC272" s="167" t="b">
        <f t="shared" si="3"/>
        <v>1</v>
      </c>
      <c r="AD272" s="167" t="b">
        <f t="shared" si="4"/>
        <v>0</v>
      </c>
      <c r="AE272" s="230" t="b">
        <f t="shared" si="5"/>
        <v>0</v>
      </c>
    </row>
    <row r="273" ht="14.25" customHeight="1">
      <c r="A273" s="200" t="s">
        <v>116</v>
      </c>
      <c r="B273" s="116">
        <v>6.0</v>
      </c>
      <c r="C273" s="116" t="s">
        <v>58</v>
      </c>
      <c r="D273" s="201" t="s">
        <v>954</v>
      </c>
      <c r="E273" s="116" t="s">
        <v>124</v>
      </c>
      <c r="F273" s="165" t="s">
        <v>120</v>
      </c>
      <c r="G273" s="114" t="s">
        <v>275</v>
      </c>
      <c r="H273" s="115" t="s">
        <v>269</v>
      </c>
      <c r="I273" s="116" t="s">
        <v>124</v>
      </c>
      <c r="J273" s="116" t="s">
        <v>124</v>
      </c>
      <c r="K273" s="116" t="s">
        <v>124</v>
      </c>
      <c r="L273" s="116"/>
      <c r="M273" s="116"/>
      <c r="N273" s="116"/>
      <c r="O273" s="203"/>
      <c r="P273" s="203"/>
      <c r="Q273" s="203"/>
      <c r="R273" s="210"/>
      <c r="S273" s="96" t="b">
        <f t="shared" si="6"/>
        <v>1</v>
      </c>
      <c r="T273" s="119"/>
      <c r="U273" s="119"/>
      <c r="V273" s="116"/>
      <c r="W273" s="116"/>
      <c r="X273" s="116" t="b">
        <v>0</v>
      </c>
      <c r="Y273" s="116" t="b">
        <v>0</v>
      </c>
      <c r="Z273" s="110" t="b">
        <v>1</v>
      </c>
      <c r="AA273" s="116" t="s">
        <v>124</v>
      </c>
      <c r="AB273" s="177" t="b">
        <f t="shared" si="2"/>
        <v>1</v>
      </c>
      <c r="AC273" s="177" t="b">
        <f t="shared" si="3"/>
        <v>1</v>
      </c>
      <c r="AD273" s="177" t="b">
        <f t="shared" si="4"/>
        <v>0</v>
      </c>
      <c r="AE273" s="233" t="b">
        <f t="shared" si="5"/>
        <v>0</v>
      </c>
    </row>
    <row r="274" ht="14.25" customHeight="1">
      <c r="A274" s="95" t="s">
        <v>116</v>
      </c>
      <c r="B274" s="101">
        <v>6.0</v>
      </c>
      <c r="C274" s="101" t="s">
        <v>955</v>
      </c>
      <c r="D274" s="164" t="s">
        <v>956</v>
      </c>
      <c r="E274" s="101" t="s">
        <v>124</v>
      </c>
      <c r="F274" s="165" t="s">
        <v>120</v>
      </c>
      <c r="G274" s="99" t="s">
        <v>275</v>
      </c>
      <c r="H274" s="100" t="s">
        <v>269</v>
      </c>
      <c r="I274" s="101" t="s">
        <v>124</v>
      </c>
      <c r="J274" s="101" t="s">
        <v>124</v>
      </c>
      <c r="K274" s="101" t="s">
        <v>124</v>
      </c>
      <c r="L274" s="101"/>
      <c r="M274" s="101"/>
      <c r="N274" s="101"/>
      <c r="O274" s="206"/>
      <c r="P274" s="206"/>
      <c r="Q274" s="206"/>
      <c r="R274" s="126" t="s">
        <v>59</v>
      </c>
      <c r="S274" s="96" t="b">
        <f t="shared" si="6"/>
        <v>1</v>
      </c>
      <c r="T274" s="104"/>
      <c r="U274" s="104"/>
      <c r="V274" s="101"/>
      <c r="W274" s="101"/>
      <c r="X274" s="101" t="b">
        <v>0</v>
      </c>
      <c r="Y274" s="101" t="b">
        <v>0</v>
      </c>
      <c r="Z274" s="96" t="b">
        <v>1</v>
      </c>
      <c r="AA274" s="101" t="s">
        <v>124</v>
      </c>
      <c r="AB274" s="167" t="b">
        <f t="shared" si="2"/>
        <v>1</v>
      </c>
      <c r="AC274" s="167" t="b">
        <f t="shared" si="3"/>
        <v>1</v>
      </c>
      <c r="AD274" s="167" t="b">
        <f t="shared" si="4"/>
        <v>0</v>
      </c>
      <c r="AE274" s="230" t="b">
        <f t="shared" si="5"/>
        <v>0</v>
      </c>
    </row>
    <row r="275" ht="14.25" customHeight="1">
      <c r="A275" s="200" t="s">
        <v>116</v>
      </c>
      <c r="B275" s="116">
        <v>6.0</v>
      </c>
      <c r="C275" s="116" t="s">
        <v>957</v>
      </c>
      <c r="D275" s="201" t="s">
        <v>958</v>
      </c>
      <c r="E275" s="116" t="s">
        <v>124</v>
      </c>
      <c r="F275" s="165" t="s">
        <v>120</v>
      </c>
      <c r="G275" s="114" t="s">
        <v>275</v>
      </c>
      <c r="H275" s="115" t="s">
        <v>269</v>
      </c>
      <c r="I275" s="116" t="s">
        <v>959</v>
      </c>
      <c r="J275" s="116" t="s">
        <v>124</v>
      </c>
      <c r="K275" s="116" t="s">
        <v>124</v>
      </c>
      <c r="L275" s="116"/>
      <c r="M275" s="116"/>
      <c r="N275" s="116"/>
      <c r="O275" s="203"/>
      <c r="P275" s="203"/>
      <c r="Q275" s="203"/>
      <c r="R275" s="210"/>
      <c r="S275" s="96" t="b">
        <f t="shared" si="6"/>
        <v>1</v>
      </c>
      <c r="T275" s="119"/>
      <c r="U275" s="119"/>
      <c r="V275" s="116"/>
      <c r="W275" s="116"/>
      <c r="X275" s="116" t="b">
        <v>0</v>
      </c>
      <c r="Y275" s="116" t="b">
        <v>0</v>
      </c>
      <c r="Z275" s="110" t="b">
        <v>1</v>
      </c>
      <c r="AA275" s="116" t="s">
        <v>124</v>
      </c>
      <c r="AB275" s="177" t="b">
        <f t="shared" si="2"/>
        <v>1</v>
      </c>
      <c r="AC275" s="177" t="b">
        <f t="shared" si="3"/>
        <v>1</v>
      </c>
      <c r="AD275" s="177" t="b">
        <f t="shared" si="4"/>
        <v>0</v>
      </c>
      <c r="AE275" s="233" t="b">
        <f t="shared" si="5"/>
        <v>0</v>
      </c>
    </row>
    <row r="276" ht="14.25" customHeight="1">
      <c r="A276" s="95" t="s">
        <v>116</v>
      </c>
      <c r="B276" s="101">
        <v>6.0</v>
      </c>
      <c r="C276" s="101" t="s">
        <v>960</v>
      </c>
      <c r="D276" s="164" t="s">
        <v>961</v>
      </c>
      <c r="E276" s="101" t="s">
        <v>124</v>
      </c>
      <c r="F276" s="165" t="s">
        <v>120</v>
      </c>
      <c r="G276" s="99" t="s">
        <v>275</v>
      </c>
      <c r="H276" s="100" t="s">
        <v>269</v>
      </c>
      <c r="I276" s="101" t="s">
        <v>124</v>
      </c>
      <c r="J276" s="101" t="s">
        <v>124</v>
      </c>
      <c r="K276" s="101" t="s">
        <v>124</v>
      </c>
      <c r="L276" s="101"/>
      <c r="M276" s="101"/>
      <c r="N276" s="101"/>
      <c r="O276" s="206"/>
      <c r="P276" s="206"/>
      <c r="Q276" s="206"/>
      <c r="R276" s="208"/>
      <c r="S276" s="96" t="b">
        <f t="shared" si="6"/>
        <v>1</v>
      </c>
      <c r="T276" s="104"/>
      <c r="U276" s="104"/>
      <c r="V276" s="101"/>
      <c r="W276" s="101"/>
      <c r="X276" s="101" t="b">
        <v>0</v>
      </c>
      <c r="Y276" s="101" t="b">
        <v>0</v>
      </c>
      <c r="Z276" s="96" t="b">
        <v>1</v>
      </c>
      <c r="AA276" s="101" t="s">
        <v>124</v>
      </c>
      <c r="AB276" s="167" t="b">
        <f t="shared" si="2"/>
        <v>1</v>
      </c>
      <c r="AC276" s="167" t="b">
        <f t="shared" si="3"/>
        <v>1</v>
      </c>
      <c r="AD276" s="167" t="b">
        <f t="shared" si="4"/>
        <v>0</v>
      </c>
      <c r="AE276" s="230" t="b">
        <f t="shared" si="5"/>
        <v>0</v>
      </c>
    </row>
    <row r="277" ht="14.25" customHeight="1">
      <c r="A277" s="200" t="s">
        <v>116</v>
      </c>
      <c r="B277" s="116">
        <v>6.0</v>
      </c>
      <c r="C277" s="116" t="s">
        <v>962</v>
      </c>
      <c r="D277" s="201" t="s">
        <v>963</v>
      </c>
      <c r="E277" s="116" t="s">
        <v>124</v>
      </c>
      <c r="F277" s="165" t="s">
        <v>120</v>
      </c>
      <c r="G277" s="114" t="s">
        <v>275</v>
      </c>
      <c r="H277" s="115" t="s">
        <v>269</v>
      </c>
      <c r="I277" s="116" t="s">
        <v>124</v>
      </c>
      <c r="J277" s="116" t="s">
        <v>124</v>
      </c>
      <c r="K277" s="116" t="s">
        <v>124</v>
      </c>
      <c r="L277" s="116"/>
      <c r="M277" s="116"/>
      <c r="N277" s="116"/>
      <c r="O277" s="203"/>
      <c r="P277" s="203"/>
      <c r="Q277" s="203"/>
      <c r="R277" s="210"/>
      <c r="S277" s="96" t="b">
        <f t="shared" si="6"/>
        <v>1</v>
      </c>
      <c r="T277" s="119"/>
      <c r="U277" s="119"/>
      <c r="V277" s="116"/>
      <c r="W277" s="116"/>
      <c r="X277" s="116" t="b">
        <v>0</v>
      </c>
      <c r="Y277" s="116" t="b">
        <v>0</v>
      </c>
      <c r="Z277" s="110" t="b">
        <v>1</v>
      </c>
      <c r="AA277" s="116" t="s">
        <v>124</v>
      </c>
      <c r="AB277" s="177" t="b">
        <f t="shared" si="2"/>
        <v>1</v>
      </c>
      <c r="AC277" s="177" t="b">
        <f t="shared" si="3"/>
        <v>1</v>
      </c>
      <c r="AD277" s="177" t="b">
        <f t="shared" si="4"/>
        <v>0</v>
      </c>
      <c r="AE277" s="233" t="b">
        <f t="shared" si="5"/>
        <v>0</v>
      </c>
    </row>
    <row r="278" ht="14.25" customHeight="1">
      <c r="A278" s="95" t="s">
        <v>116</v>
      </c>
      <c r="B278" s="101">
        <v>6.0</v>
      </c>
      <c r="C278" s="101" t="s">
        <v>964</v>
      </c>
      <c r="D278" s="164" t="s">
        <v>965</v>
      </c>
      <c r="E278" s="101" t="s">
        <v>124</v>
      </c>
      <c r="F278" s="165" t="s">
        <v>120</v>
      </c>
      <c r="G278" s="99" t="s">
        <v>275</v>
      </c>
      <c r="H278" s="100" t="s">
        <v>269</v>
      </c>
      <c r="I278" s="101" t="s">
        <v>966</v>
      </c>
      <c r="J278" s="101" t="s">
        <v>124</v>
      </c>
      <c r="K278" s="101" t="s">
        <v>124</v>
      </c>
      <c r="L278" s="101"/>
      <c r="M278" s="101"/>
      <c r="N278" s="101"/>
      <c r="O278" s="206"/>
      <c r="P278" s="206"/>
      <c r="Q278" s="206"/>
      <c r="R278" s="208"/>
      <c r="S278" s="96" t="b">
        <f t="shared" si="6"/>
        <v>1</v>
      </c>
      <c r="T278" s="104"/>
      <c r="U278" s="104"/>
      <c r="V278" s="101"/>
      <c r="W278" s="101"/>
      <c r="X278" s="101" t="b">
        <v>0</v>
      </c>
      <c r="Y278" s="101" t="b">
        <v>0</v>
      </c>
      <c r="Z278" s="96" t="b">
        <v>1</v>
      </c>
      <c r="AA278" s="101" t="s">
        <v>124</v>
      </c>
      <c r="AB278" s="167" t="b">
        <f t="shared" si="2"/>
        <v>1</v>
      </c>
      <c r="AC278" s="167" t="b">
        <f t="shared" si="3"/>
        <v>1</v>
      </c>
      <c r="AD278" s="167" t="b">
        <f t="shared" si="4"/>
        <v>0</v>
      </c>
      <c r="AE278" s="230" t="b">
        <f t="shared" si="5"/>
        <v>0</v>
      </c>
    </row>
    <row r="279" ht="14.25" customHeight="1">
      <c r="A279" s="200" t="s">
        <v>116</v>
      </c>
      <c r="B279" s="116">
        <v>6.0</v>
      </c>
      <c r="C279" s="116" t="s">
        <v>967</v>
      </c>
      <c r="D279" s="201" t="s">
        <v>968</v>
      </c>
      <c r="E279" s="116" t="s">
        <v>124</v>
      </c>
      <c r="F279" s="165" t="s">
        <v>120</v>
      </c>
      <c r="G279" s="114" t="s">
        <v>275</v>
      </c>
      <c r="H279" s="115" t="s">
        <v>269</v>
      </c>
      <c r="I279" s="116" t="s">
        <v>124</v>
      </c>
      <c r="J279" s="116" t="s">
        <v>124</v>
      </c>
      <c r="K279" s="116" t="s">
        <v>124</v>
      </c>
      <c r="L279" s="116"/>
      <c r="M279" s="116"/>
      <c r="N279" s="116"/>
      <c r="O279" s="203"/>
      <c r="P279" s="203"/>
      <c r="Q279" s="203"/>
      <c r="R279" s="210"/>
      <c r="S279" s="96" t="b">
        <f t="shared" si="6"/>
        <v>1</v>
      </c>
      <c r="T279" s="119"/>
      <c r="U279" s="119"/>
      <c r="V279" s="116"/>
      <c r="W279" s="116"/>
      <c r="X279" s="116" t="b">
        <v>0</v>
      </c>
      <c r="Y279" s="116" t="b">
        <v>0</v>
      </c>
      <c r="Z279" s="110" t="b">
        <v>1</v>
      </c>
      <c r="AA279" s="116" t="s">
        <v>124</v>
      </c>
      <c r="AB279" s="177" t="b">
        <f t="shared" si="2"/>
        <v>1</v>
      </c>
      <c r="AC279" s="177" t="b">
        <f t="shared" si="3"/>
        <v>1</v>
      </c>
      <c r="AD279" s="177" t="b">
        <f t="shared" si="4"/>
        <v>0</v>
      </c>
      <c r="AE279" s="233" t="b">
        <f t="shared" si="5"/>
        <v>0</v>
      </c>
    </row>
    <row r="280" ht="14.25" customHeight="1">
      <c r="A280" s="95" t="s">
        <v>116</v>
      </c>
      <c r="B280" s="101">
        <v>6.0</v>
      </c>
      <c r="C280" s="101" t="s">
        <v>969</v>
      </c>
      <c r="D280" s="164" t="s">
        <v>970</v>
      </c>
      <c r="E280" s="101" t="s">
        <v>124</v>
      </c>
      <c r="F280" s="165" t="s">
        <v>120</v>
      </c>
      <c r="G280" s="99" t="s">
        <v>275</v>
      </c>
      <c r="H280" s="100" t="s">
        <v>269</v>
      </c>
      <c r="I280" s="101" t="s">
        <v>971</v>
      </c>
      <c r="J280" s="101" t="s">
        <v>124</v>
      </c>
      <c r="K280" s="101" t="s">
        <v>124</v>
      </c>
      <c r="L280" s="101"/>
      <c r="M280" s="101"/>
      <c r="N280" s="101"/>
      <c r="O280" s="206"/>
      <c r="P280" s="206"/>
      <c r="Q280" s="206"/>
      <c r="R280" s="208"/>
      <c r="S280" s="96" t="b">
        <f t="shared" si="6"/>
        <v>1</v>
      </c>
      <c r="T280" s="104"/>
      <c r="U280" s="104"/>
      <c r="V280" s="101"/>
      <c r="W280" s="101"/>
      <c r="X280" s="101" t="b">
        <v>0</v>
      </c>
      <c r="Y280" s="101" t="b">
        <v>0</v>
      </c>
      <c r="Z280" s="96" t="b">
        <v>1</v>
      </c>
      <c r="AA280" s="101" t="s">
        <v>124</v>
      </c>
      <c r="AB280" s="167" t="b">
        <f t="shared" si="2"/>
        <v>1</v>
      </c>
      <c r="AC280" s="167" t="b">
        <f t="shared" si="3"/>
        <v>1</v>
      </c>
      <c r="AD280" s="167" t="b">
        <f t="shared" si="4"/>
        <v>0</v>
      </c>
      <c r="AE280" s="230" t="b">
        <f t="shared" si="5"/>
        <v>0</v>
      </c>
    </row>
    <row r="281" ht="14.25" customHeight="1">
      <c r="A281" s="200" t="s">
        <v>116</v>
      </c>
      <c r="B281" s="116">
        <v>6.0</v>
      </c>
      <c r="C281" s="116" t="s">
        <v>972</v>
      </c>
      <c r="D281" s="201" t="s">
        <v>973</v>
      </c>
      <c r="E281" s="116" t="s">
        <v>124</v>
      </c>
      <c r="F281" s="165" t="s">
        <v>120</v>
      </c>
      <c r="G281" s="114" t="s">
        <v>275</v>
      </c>
      <c r="H281" s="115" t="s">
        <v>269</v>
      </c>
      <c r="I281" s="116" t="s">
        <v>124</v>
      </c>
      <c r="J281" s="116" t="s">
        <v>124</v>
      </c>
      <c r="K281" s="116" t="s">
        <v>124</v>
      </c>
      <c r="L281" s="116"/>
      <c r="M281" s="116"/>
      <c r="N281" s="116"/>
      <c r="O281" s="203"/>
      <c r="P281" s="203"/>
      <c r="Q281" s="203"/>
      <c r="R281" s="210"/>
      <c r="S281" s="96" t="b">
        <f t="shared" si="6"/>
        <v>1</v>
      </c>
      <c r="T281" s="119"/>
      <c r="U281" s="119"/>
      <c r="V281" s="116"/>
      <c r="W281" s="116"/>
      <c r="X281" s="116" t="b">
        <v>0</v>
      </c>
      <c r="Y281" s="116" t="b">
        <v>0</v>
      </c>
      <c r="Z281" s="110" t="b">
        <v>1</v>
      </c>
      <c r="AA281" s="116" t="s">
        <v>124</v>
      </c>
      <c r="AB281" s="177" t="b">
        <f t="shared" si="2"/>
        <v>1</v>
      </c>
      <c r="AC281" s="177" t="b">
        <f t="shared" si="3"/>
        <v>1</v>
      </c>
      <c r="AD281" s="177" t="b">
        <f t="shared" si="4"/>
        <v>0</v>
      </c>
      <c r="AE281" s="233" t="b">
        <f t="shared" si="5"/>
        <v>0</v>
      </c>
    </row>
    <row r="282" ht="14.25" customHeight="1">
      <c r="A282" s="95" t="s">
        <v>116</v>
      </c>
      <c r="B282" s="101">
        <v>6.0</v>
      </c>
      <c r="C282" s="101" t="s">
        <v>974</v>
      </c>
      <c r="D282" s="164" t="s">
        <v>975</v>
      </c>
      <c r="E282" s="101" t="s">
        <v>124</v>
      </c>
      <c r="F282" s="99" t="s">
        <v>268</v>
      </c>
      <c r="G282" s="100" t="s">
        <v>269</v>
      </c>
      <c r="H282" s="100" t="s">
        <v>269</v>
      </c>
      <c r="I282" s="101" t="s">
        <v>124</v>
      </c>
      <c r="J282" s="101" t="s">
        <v>124</v>
      </c>
      <c r="K282" s="101" t="s">
        <v>124</v>
      </c>
      <c r="L282" s="101"/>
      <c r="M282" s="101"/>
      <c r="N282" s="101"/>
      <c r="O282" s="206"/>
      <c r="P282" s="206"/>
      <c r="Q282" s="206"/>
      <c r="R282" s="208"/>
      <c r="S282" s="96" t="b">
        <f t="shared" si="6"/>
        <v>0</v>
      </c>
      <c r="T282" s="104"/>
      <c r="U282" s="104"/>
      <c r="V282" s="101"/>
      <c r="W282" s="101"/>
      <c r="X282" s="101" t="b">
        <v>0</v>
      </c>
      <c r="Y282" s="101" t="b">
        <v>0</v>
      </c>
      <c r="Z282" s="96" t="b">
        <v>1</v>
      </c>
      <c r="AA282" s="101" t="s">
        <v>124</v>
      </c>
      <c r="AB282" s="167" t="b">
        <f t="shared" si="2"/>
        <v>1</v>
      </c>
      <c r="AC282" s="167" t="b">
        <f t="shared" si="3"/>
        <v>0</v>
      </c>
      <c r="AD282" s="167" t="b">
        <f t="shared" si="4"/>
        <v>0</v>
      </c>
      <c r="AE282" s="230" t="b">
        <f t="shared" si="5"/>
        <v>0</v>
      </c>
    </row>
    <row r="283" ht="14.25" customHeight="1">
      <c r="A283" s="200" t="s">
        <v>116</v>
      </c>
      <c r="B283" s="116">
        <v>6.0</v>
      </c>
      <c r="C283" s="116" t="s">
        <v>976</v>
      </c>
      <c r="D283" s="201" t="s">
        <v>977</v>
      </c>
      <c r="E283" s="116" t="s">
        <v>124</v>
      </c>
      <c r="F283" s="165" t="s">
        <v>120</v>
      </c>
      <c r="G283" s="114" t="s">
        <v>275</v>
      </c>
      <c r="H283" s="115" t="s">
        <v>269</v>
      </c>
      <c r="I283" s="116" t="s">
        <v>978</v>
      </c>
      <c r="J283" s="116" t="s">
        <v>124</v>
      </c>
      <c r="K283" s="116" t="s">
        <v>124</v>
      </c>
      <c r="L283" s="116"/>
      <c r="M283" s="116"/>
      <c r="N283" s="116"/>
      <c r="O283" s="203"/>
      <c r="P283" s="203"/>
      <c r="Q283" s="203"/>
      <c r="R283" s="210"/>
      <c r="S283" s="96" t="b">
        <f t="shared" si="6"/>
        <v>1</v>
      </c>
      <c r="T283" s="119"/>
      <c r="U283" s="119"/>
      <c r="V283" s="116"/>
      <c r="W283" s="116"/>
      <c r="X283" s="116" t="b">
        <v>0</v>
      </c>
      <c r="Y283" s="116" t="b">
        <v>0</v>
      </c>
      <c r="Z283" s="110" t="b">
        <v>1</v>
      </c>
      <c r="AA283" s="116" t="s">
        <v>124</v>
      </c>
      <c r="AB283" s="177" t="b">
        <f t="shared" si="2"/>
        <v>1</v>
      </c>
      <c r="AC283" s="177" t="b">
        <f t="shared" si="3"/>
        <v>1</v>
      </c>
      <c r="AD283" s="177" t="b">
        <f t="shared" si="4"/>
        <v>0</v>
      </c>
      <c r="AE283" s="233" t="b">
        <f t="shared" si="5"/>
        <v>0</v>
      </c>
    </row>
    <row r="284" ht="14.25" customHeight="1">
      <c r="A284" s="95" t="s">
        <v>116</v>
      </c>
      <c r="B284" s="101">
        <v>6.0</v>
      </c>
      <c r="C284" s="101" t="s">
        <v>979</v>
      </c>
      <c r="D284" s="164" t="s">
        <v>980</v>
      </c>
      <c r="E284" s="101" t="s">
        <v>124</v>
      </c>
      <c r="F284" s="99" t="s">
        <v>268</v>
      </c>
      <c r="G284" s="100" t="s">
        <v>269</v>
      </c>
      <c r="H284" s="100" t="s">
        <v>269</v>
      </c>
      <c r="I284" s="101" t="s">
        <v>124</v>
      </c>
      <c r="J284" s="101" t="s">
        <v>124</v>
      </c>
      <c r="K284" s="101" t="s">
        <v>124</v>
      </c>
      <c r="L284" s="101"/>
      <c r="M284" s="101"/>
      <c r="N284" s="101"/>
      <c r="O284" s="206"/>
      <c r="P284" s="206"/>
      <c r="Q284" s="206"/>
      <c r="R284" s="208"/>
      <c r="S284" s="96" t="b">
        <f t="shared" si="6"/>
        <v>0</v>
      </c>
      <c r="T284" s="104"/>
      <c r="U284" s="104"/>
      <c r="V284" s="101"/>
      <c r="W284" s="101"/>
      <c r="X284" s="101" t="b">
        <v>0</v>
      </c>
      <c r="Y284" s="101" t="b">
        <v>0</v>
      </c>
      <c r="Z284" s="96" t="b">
        <v>1</v>
      </c>
      <c r="AA284" s="101" t="s">
        <v>124</v>
      </c>
      <c r="AB284" s="167" t="b">
        <f t="shared" si="2"/>
        <v>1</v>
      </c>
      <c r="AC284" s="167" t="b">
        <f t="shared" si="3"/>
        <v>0</v>
      </c>
      <c r="AD284" s="167" t="b">
        <f t="shared" si="4"/>
        <v>0</v>
      </c>
      <c r="AE284" s="230" t="b">
        <f t="shared" si="5"/>
        <v>0</v>
      </c>
    </row>
    <row r="285" ht="14.25" customHeight="1">
      <c r="A285" s="200" t="s">
        <v>116</v>
      </c>
      <c r="B285" s="116">
        <v>6.0</v>
      </c>
      <c r="C285" s="116" t="s">
        <v>981</v>
      </c>
      <c r="D285" s="201" t="s">
        <v>982</v>
      </c>
      <c r="E285" s="116" t="s">
        <v>124</v>
      </c>
      <c r="F285" s="114" t="s">
        <v>268</v>
      </c>
      <c r="G285" s="115" t="s">
        <v>269</v>
      </c>
      <c r="H285" s="115" t="s">
        <v>269</v>
      </c>
      <c r="I285" s="116" t="s">
        <v>124</v>
      </c>
      <c r="J285" s="116" t="s">
        <v>124</v>
      </c>
      <c r="K285" s="116" t="s">
        <v>124</v>
      </c>
      <c r="L285" s="116"/>
      <c r="M285" s="116"/>
      <c r="N285" s="116"/>
      <c r="O285" s="203"/>
      <c r="P285" s="203"/>
      <c r="Q285" s="203"/>
      <c r="R285" s="210"/>
      <c r="S285" s="96" t="b">
        <f t="shared" si="6"/>
        <v>0</v>
      </c>
      <c r="T285" s="119"/>
      <c r="U285" s="119"/>
      <c r="V285" s="116"/>
      <c r="W285" s="116"/>
      <c r="X285" s="116" t="b">
        <v>0</v>
      </c>
      <c r="Y285" s="116" t="b">
        <v>0</v>
      </c>
      <c r="Z285" s="110" t="b">
        <v>1</v>
      </c>
      <c r="AA285" s="116" t="s">
        <v>124</v>
      </c>
      <c r="AB285" s="177" t="b">
        <f t="shared" si="2"/>
        <v>1</v>
      </c>
      <c r="AC285" s="177" t="b">
        <f t="shared" si="3"/>
        <v>0</v>
      </c>
      <c r="AD285" s="177" t="b">
        <f t="shared" si="4"/>
        <v>0</v>
      </c>
      <c r="AE285" s="233" t="b">
        <f t="shared" si="5"/>
        <v>0</v>
      </c>
    </row>
    <row r="286" ht="14.25" customHeight="1">
      <c r="A286" s="95" t="s">
        <v>116</v>
      </c>
      <c r="B286" s="101">
        <v>6.0</v>
      </c>
      <c r="C286" s="101" t="s">
        <v>983</v>
      </c>
      <c r="D286" s="164" t="s">
        <v>984</v>
      </c>
      <c r="E286" s="101" t="s">
        <v>124</v>
      </c>
      <c r="F286" s="165" t="s">
        <v>120</v>
      </c>
      <c r="G286" s="99" t="s">
        <v>275</v>
      </c>
      <c r="H286" s="100" t="s">
        <v>269</v>
      </c>
      <c r="I286" s="101" t="s">
        <v>124</v>
      </c>
      <c r="J286" s="101" t="s">
        <v>124</v>
      </c>
      <c r="K286" s="101" t="s">
        <v>124</v>
      </c>
      <c r="L286" s="101"/>
      <c r="M286" s="101"/>
      <c r="N286" s="101"/>
      <c r="O286" s="206"/>
      <c r="P286" s="206"/>
      <c r="Q286" s="206"/>
      <c r="R286" s="208"/>
      <c r="S286" s="96" t="b">
        <f t="shared" si="6"/>
        <v>1</v>
      </c>
      <c r="T286" s="104"/>
      <c r="U286" s="104"/>
      <c r="V286" s="101"/>
      <c r="W286" s="101"/>
      <c r="X286" s="101" t="b">
        <v>0</v>
      </c>
      <c r="Y286" s="101" t="b">
        <v>0</v>
      </c>
      <c r="Z286" s="96" t="b">
        <v>1</v>
      </c>
      <c r="AA286" s="101" t="s">
        <v>124</v>
      </c>
      <c r="AB286" s="167" t="b">
        <f t="shared" si="2"/>
        <v>1</v>
      </c>
      <c r="AC286" s="167" t="b">
        <f t="shared" si="3"/>
        <v>1</v>
      </c>
      <c r="AD286" s="167" t="b">
        <f t="shared" si="4"/>
        <v>0</v>
      </c>
      <c r="AE286" s="230" t="b">
        <f t="shared" si="5"/>
        <v>0</v>
      </c>
    </row>
    <row r="287" ht="14.25" customHeight="1">
      <c r="A287" s="200" t="s">
        <v>116</v>
      </c>
      <c r="B287" s="116">
        <v>6.0</v>
      </c>
      <c r="C287" s="116" t="s">
        <v>985</v>
      </c>
      <c r="D287" s="213" t="s">
        <v>933</v>
      </c>
      <c r="E287" s="116" t="s">
        <v>124</v>
      </c>
      <c r="F287" s="165" t="s">
        <v>120</v>
      </c>
      <c r="G287" s="114" t="s">
        <v>275</v>
      </c>
      <c r="H287" s="115" t="s">
        <v>269</v>
      </c>
      <c r="I287" s="116" t="s">
        <v>124</v>
      </c>
      <c r="J287" s="116" t="s">
        <v>124</v>
      </c>
      <c r="K287" s="116" t="s">
        <v>124</v>
      </c>
      <c r="L287" s="116"/>
      <c r="M287" s="116"/>
      <c r="N287" s="116"/>
      <c r="O287" s="203"/>
      <c r="P287" s="203"/>
      <c r="R287" s="126" t="s">
        <v>61</v>
      </c>
      <c r="S287" s="96" t="b">
        <f>IF(AND(O287="",P287="",R287="",OR(G287="N/A",G287="Found")),FALSE,TRUE)</f>
        <v>1</v>
      </c>
      <c r="T287" s="119"/>
      <c r="U287" s="119"/>
      <c r="V287" s="116"/>
      <c r="W287" s="116"/>
      <c r="X287" s="116" t="b">
        <v>0</v>
      </c>
      <c r="Y287" s="116" t="b">
        <v>0</v>
      </c>
      <c r="Z287" s="110" t="b">
        <v>1</v>
      </c>
      <c r="AA287" s="116" t="s">
        <v>124</v>
      </c>
      <c r="AB287" s="177" t="b">
        <f t="shared" si="2"/>
        <v>1</v>
      </c>
      <c r="AC287" s="177" t="b">
        <f t="shared" si="3"/>
        <v>1</v>
      </c>
      <c r="AD287" s="177" t="b">
        <f t="shared" si="4"/>
        <v>0</v>
      </c>
      <c r="AE287" s="233" t="b">
        <f t="shared" si="5"/>
        <v>0</v>
      </c>
    </row>
    <row r="288" ht="14.25" customHeight="1">
      <c r="A288" s="95" t="s">
        <v>116</v>
      </c>
      <c r="B288" s="101">
        <v>6.0</v>
      </c>
      <c r="C288" s="101" t="s">
        <v>986</v>
      </c>
      <c r="D288" s="164" t="s">
        <v>987</v>
      </c>
      <c r="E288" s="101" t="s">
        <v>124</v>
      </c>
      <c r="F288" s="165" t="s">
        <v>120</v>
      </c>
      <c r="G288" s="99" t="s">
        <v>275</v>
      </c>
      <c r="H288" s="100" t="s">
        <v>269</v>
      </c>
      <c r="I288" s="101" t="s">
        <v>124</v>
      </c>
      <c r="J288" s="101" t="s">
        <v>124</v>
      </c>
      <c r="K288" s="101" t="s">
        <v>124</v>
      </c>
      <c r="L288" s="101"/>
      <c r="M288" s="101"/>
      <c r="N288" s="101"/>
      <c r="O288" s="206"/>
      <c r="P288" s="206"/>
      <c r="Q288" s="206"/>
      <c r="R288" s="208"/>
      <c r="S288" s="96" t="b">
        <f t="shared" ref="S288:S514" si="7">IF(AND(O288="",P288="",Q288="",OR(G288="N/A",G288="Found")),FALSE,TRUE)</f>
        <v>1</v>
      </c>
      <c r="T288" s="104"/>
      <c r="U288" s="104"/>
      <c r="V288" s="101"/>
      <c r="W288" s="101"/>
      <c r="X288" s="101" t="b">
        <v>0</v>
      </c>
      <c r="Y288" s="101" t="b">
        <v>0</v>
      </c>
      <c r="Z288" s="96" t="b">
        <v>1</v>
      </c>
      <c r="AA288" s="101" t="s">
        <v>124</v>
      </c>
      <c r="AB288" s="167" t="b">
        <f t="shared" si="2"/>
        <v>1</v>
      </c>
      <c r="AC288" s="167" t="b">
        <f t="shared" si="3"/>
        <v>1</v>
      </c>
      <c r="AD288" s="167" t="b">
        <f t="shared" si="4"/>
        <v>0</v>
      </c>
      <c r="AE288" s="230" t="b">
        <f t="shared" si="5"/>
        <v>0</v>
      </c>
    </row>
    <row r="289" ht="14.25" customHeight="1">
      <c r="A289" s="200" t="s">
        <v>116</v>
      </c>
      <c r="B289" s="116">
        <v>6.0</v>
      </c>
      <c r="C289" s="116" t="s">
        <v>988</v>
      </c>
      <c r="D289" s="201" t="s">
        <v>989</v>
      </c>
      <c r="E289" s="116" t="s">
        <v>124</v>
      </c>
      <c r="F289" s="165" t="s">
        <v>120</v>
      </c>
      <c r="G289" s="114" t="s">
        <v>275</v>
      </c>
      <c r="H289" s="115" t="s">
        <v>269</v>
      </c>
      <c r="I289" s="116" t="s">
        <v>124</v>
      </c>
      <c r="J289" s="116" t="s">
        <v>124</v>
      </c>
      <c r="K289" s="116" t="s">
        <v>124</v>
      </c>
      <c r="L289" s="116"/>
      <c r="M289" s="116"/>
      <c r="N289" s="116"/>
      <c r="O289" s="203"/>
      <c r="P289" s="203"/>
      <c r="Q289" s="203"/>
      <c r="R289" s="210"/>
      <c r="S289" s="96" t="b">
        <f t="shared" si="7"/>
        <v>1</v>
      </c>
      <c r="T289" s="119"/>
      <c r="U289" s="119"/>
      <c r="V289" s="116"/>
      <c r="W289" s="116"/>
      <c r="X289" s="116" t="b">
        <v>0</v>
      </c>
      <c r="Y289" s="116" t="b">
        <v>0</v>
      </c>
      <c r="Z289" s="110" t="b">
        <v>1</v>
      </c>
      <c r="AA289" s="116" t="s">
        <v>124</v>
      </c>
      <c r="AB289" s="177" t="b">
        <f t="shared" si="2"/>
        <v>1</v>
      </c>
      <c r="AC289" s="177" t="b">
        <f t="shared" si="3"/>
        <v>1</v>
      </c>
      <c r="AD289" s="177" t="b">
        <f t="shared" si="4"/>
        <v>0</v>
      </c>
      <c r="AE289" s="233" t="b">
        <f t="shared" si="5"/>
        <v>0</v>
      </c>
    </row>
    <row r="290" ht="14.25" customHeight="1">
      <c r="A290" s="95" t="s">
        <v>116</v>
      </c>
      <c r="B290" s="101">
        <v>6.0</v>
      </c>
      <c r="C290" s="101" t="s">
        <v>990</v>
      </c>
      <c r="D290" s="164" t="s">
        <v>991</v>
      </c>
      <c r="E290" s="101" t="s">
        <v>119</v>
      </c>
      <c r="F290" s="165" t="s">
        <v>120</v>
      </c>
      <c r="G290" s="99" t="s">
        <v>275</v>
      </c>
      <c r="H290" s="100" t="s">
        <v>269</v>
      </c>
      <c r="I290" s="101" t="s">
        <v>124</v>
      </c>
      <c r="J290" s="101" t="s">
        <v>992</v>
      </c>
      <c r="K290" s="101" t="s">
        <v>124</v>
      </c>
      <c r="L290" s="101"/>
      <c r="M290" s="101"/>
      <c r="N290" s="101"/>
      <c r="O290" s="206"/>
      <c r="P290" s="206"/>
      <c r="Q290" s="206"/>
      <c r="R290" s="208"/>
      <c r="S290" s="96" t="b">
        <f t="shared" si="7"/>
        <v>1</v>
      </c>
      <c r="T290" s="104"/>
      <c r="U290" s="104"/>
      <c r="V290" s="101"/>
      <c r="W290" s="101"/>
      <c r="X290" s="101" t="b">
        <v>0</v>
      </c>
      <c r="Y290" s="101" t="b">
        <v>0</v>
      </c>
      <c r="Z290" s="96" t="b">
        <v>1</v>
      </c>
      <c r="AA290" s="101" t="s">
        <v>124</v>
      </c>
      <c r="AB290" s="167" t="b">
        <f t="shared" si="2"/>
        <v>1</v>
      </c>
      <c r="AC290" s="167" t="b">
        <f t="shared" si="3"/>
        <v>1</v>
      </c>
      <c r="AD290" s="167" t="b">
        <f t="shared" si="4"/>
        <v>0</v>
      </c>
      <c r="AE290" s="230" t="b">
        <f t="shared" si="5"/>
        <v>0</v>
      </c>
    </row>
    <row r="291" ht="14.25" customHeight="1">
      <c r="A291" s="200" t="s">
        <v>116</v>
      </c>
      <c r="B291" s="116">
        <v>6.0</v>
      </c>
      <c r="C291" s="116" t="s">
        <v>990</v>
      </c>
      <c r="D291" s="201" t="s">
        <v>991</v>
      </c>
      <c r="E291" s="112" t="s">
        <v>133</v>
      </c>
      <c r="F291" s="165" t="s">
        <v>120</v>
      </c>
      <c r="G291" s="114" t="s">
        <v>275</v>
      </c>
      <c r="H291" s="115" t="s">
        <v>269</v>
      </c>
      <c r="I291" s="116" t="s">
        <v>124</v>
      </c>
      <c r="J291" s="116" t="s">
        <v>993</v>
      </c>
      <c r="K291" s="116" t="s">
        <v>124</v>
      </c>
      <c r="L291" s="116"/>
      <c r="M291" s="116"/>
      <c r="N291" s="116"/>
      <c r="O291" s="203"/>
      <c r="P291" s="203"/>
      <c r="Q291" s="203"/>
      <c r="R291" s="210"/>
      <c r="S291" s="110" t="b">
        <f t="shared" si="7"/>
        <v>1</v>
      </c>
      <c r="T291" s="119"/>
      <c r="U291" s="119"/>
      <c r="V291" s="116"/>
      <c r="W291" s="116"/>
      <c r="X291" s="116" t="b">
        <v>0</v>
      </c>
      <c r="Y291" s="116" t="b">
        <v>0</v>
      </c>
      <c r="Z291" s="110" t="b">
        <v>1</v>
      </c>
      <c r="AA291" s="116" t="s">
        <v>124</v>
      </c>
      <c r="AB291" s="177" t="b">
        <f t="shared" si="2"/>
        <v>1</v>
      </c>
      <c r="AC291" s="177" t="b">
        <f t="shared" si="3"/>
        <v>1</v>
      </c>
      <c r="AD291" s="177" t="b">
        <f t="shared" si="4"/>
        <v>0</v>
      </c>
      <c r="AE291" s="233" t="b">
        <f t="shared" si="5"/>
        <v>0</v>
      </c>
    </row>
    <row r="292" ht="14.25" customHeight="1">
      <c r="A292" s="95" t="s">
        <v>116</v>
      </c>
      <c r="B292" s="101">
        <v>6.0</v>
      </c>
      <c r="C292" s="101" t="s">
        <v>990</v>
      </c>
      <c r="D292" s="164" t="s">
        <v>991</v>
      </c>
      <c r="E292" s="101" t="s">
        <v>151</v>
      </c>
      <c r="F292" s="165" t="s">
        <v>120</v>
      </c>
      <c r="G292" s="99" t="s">
        <v>275</v>
      </c>
      <c r="H292" s="100" t="s">
        <v>269</v>
      </c>
      <c r="I292" s="101" t="s">
        <v>124</v>
      </c>
      <c r="J292" s="101" t="s">
        <v>994</v>
      </c>
      <c r="K292" s="101" t="s">
        <v>124</v>
      </c>
      <c r="L292" s="101"/>
      <c r="M292" s="101"/>
      <c r="N292" s="101"/>
      <c r="O292" s="206"/>
      <c r="P292" s="206"/>
      <c r="Q292" s="206"/>
      <c r="R292" s="208"/>
      <c r="S292" s="96" t="b">
        <f t="shared" si="7"/>
        <v>1</v>
      </c>
      <c r="T292" s="104"/>
      <c r="U292" s="104"/>
      <c r="V292" s="101"/>
      <c r="W292" s="101"/>
      <c r="X292" s="101" t="b">
        <v>0</v>
      </c>
      <c r="Y292" s="101" t="b">
        <v>0</v>
      </c>
      <c r="Z292" s="96" t="b">
        <v>1</v>
      </c>
      <c r="AA292" s="101" t="s">
        <v>124</v>
      </c>
      <c r="AB292" s="167" t="b">
        <f t="shared" si="2"/>
        <v>1</v>
      </c>
      <c r="AC292" s="167" t="b">
        <f t="shared" si="3"/>
        <v>1</v>
      </c>
      <c r="AD292" s="167" t="b">
        <f t="shared" si="4"/>
        <v>0</v>
      </c>
      <c r="AE292" s="230" t="b">
        <f t="shared" si="5"/>
        <v>0</v>
      </c>
    </row>
    <row r="293" ht="14.25" customHeight="1">
      <c r="A293" s="200" t="s">
        <v>116</v>
      </c>
      <c r="B293" s="116">
        <v>6.0</v>
      </c>
      <c r="C293" s="116" t="s">
        <v>990</v>
      </c>
      <c r="D293" s="201" t="s">
        <v>991</v>
      </c>
      <c r="E293" s="116" t="s">
        <v>156</v>
      </c>
      <c r="F293" s="165" t="s">
        <v>120</v>
      </c>
      <c r="G293" s="114" t="s">
        <v>275</v>
      </c>
      <c r="H293" s="115" t="s">
        <v>269</v>
      </c>
      <c r="I293" s="116" t="s">
        <v>124</v>
      </c>
      <c r="J293" s="116" t="s">
        <v>995</v>
      </c>
      <c r="K293" s="116" t="s">
        <v>124</v>
      </c>
      <c r="L293" s="116"/>
      <c r="M293" s="116"/>
      <c r="N293" s="116"/>
      <c r="O293" s="203"/>
      <c r="P293" s="203"/>
      <c r="Q293" s="203"/>
      <c r="R293" s="210"/>
      <c r="S293" s="110" t="b">
        <f t="shared" si="7"/>
        <v>1</v>
      </c>
      <c r="T293" s="119"/>
      <c r="U293" s="119"/>
      <c r="V293" s="116"/>
      <c r="W293" s="116"/>
      <c r="X293" s="116" t="b">
        <v>0</v>
      </c>
      <c r="Y293" s="116" t="b">
        <v>0</v>
      </c>
      <c r="Z293" s="110" t="b">
        <v>1</v>
      </c>
      <c r="AA293" s="116" t="s">
        <v>124</v>
      </c>
      <c r="AB293" s="177" t="b">
        <f t="shared" si="2"/>
        <v>1</v>
      </c>
      <c r="AC293" s="177" t="b">
        <f t="shared" si="3"/>
        <v>1</v>
      </c>
      <c r="AD293" s="177" t="b">
        <f t="shared" si="4"/>
        <v>0</v>
      </c>
      <c r="AE293" s="233" t="b">
        <f t="shared" si="5"/>
        <v>0</v>
      </c>
    </row>
    <row r="294" ht="14.25" customHeight="1">
      <c r="A294" s="95" t="s">
        <v>116</v>
      </c>
      <c r="B294" s="101">
        <v>6.0</v>
      </c>
      <c r="C294" s="101" t="s">
        <v>990</v>
      </c>
      <c r="D294" s="164" t="s">
        <v>991</v>
      </c>
      <c r="E294" s="101" t="s">
        <v>213</v>
      </c>
      <c r="F294" s="165" t="s">
        <v>120</v>
      </c>
      <c r="G294" s="99" t="s">
        <v>275</v>
      </c>
      <c r="H294" s="100" t="s">
        <v>269</v>
      </c>
      <c r="I294" s="101" t="s">
        <v>124</v>
      </c>
      <c r="J294" s="101" t="s">
        <v>996</v>
      </c>
      <c r="K294" s="101" t="s">
        <v>124</v>
      </c>
      <c r="L294" s="101"/>
      <c r="M294" s="101"/>
      <c r="N294" s="101"/>
      <c r="O294" s="206"/>
      <c r="P294" s="206"/>
      <c r="Q294" s="206"/>
      <c r="R294" s="208"/>
      <c r="S294" s="96" t="b">
        <f t="shared" si="7"/>
        <v>1</v>
      </c>
      <c r="T294" s="104"/>
      <c r="U294" s="104"/>
      <c r="V294" s="101"/>
      <c r="W294" s="101"/>
      <c r="X294" s="101" t="b">
        <v>0</v>
      </c>
      <c r="Y294" s="101" t="b">
        <v>0</v>
      </c>
      <c r="Z294" s="96" t="b">
        <v>1</v>
      </c>
      <c r="AA294" s="101" t="s">
        <v>124</v>
      </c>
      <c r="AB294" s="167" t="b">
        <f t="shared" si="2"/>
        <v>1</v>
      </c>
      <c r="AC294" s="167" t="b">
        <f t="shared" si="3"/>
        <v>1</v>
      </c>
      <c r="AD294" s="167" t="b">
        <f t="shared" si="4"/>
        <v>0</v>
      </c>
      <c r="AE294" s="230" t="b">
        <f t="shared" si="5"/>
        <v>0</v>
      </c>
    </row>
    <row r="295" ht="14.25" customHeight="1">
      <c r="A295" s="200" t="s">
        <v>116</v>
      </c>
      <c r="B295" s="116">
        <v>6.0</v>
      </c>
      <c r="C295" s="116" t="s">
        <v>997</v>
      </c>
      <c r="D295" s="201" t="s">
        <v>998</v>
      </c>
      <c r="E295" s="116" t="s">
        <v>124</v>
      </c>
      <c r="F295" s="114" t="s">
        <v>268</v>
      </c>
      <c r="G295" s="115" t="s">
        <v>269</v>
      </c>
      <c r="H295" s="115" t="s">
        <v>269</v>
      </c>
      <c r="I295" s="116" t="s">
        <v>124</v>
      </c>
      <c r="J295" s="116" t="s">
        <v>124</v>
      </c>
      <c r="K295" s="116" t="s">
        <v>124</v>
      </c>
      <c r="L295" s="116"/>
      <c r="M295" s="116"/>
      <c r="N295" s="116"/>
      <c r="O295" s="203"/>
      <c r="P295" s="203"/>
      <c r="Q295" s="203"/>
      <c r="R295" s="210"/>
      <c r="S295" s="110" t="b">
        <f t="shared" si="7"/>
        <v>0</v>
      </c>
      <c r="T295" s="119"/>
      <c r="U295" s="119"/>
      <c r="V295" s="116"/>
      <c r="W295" s="116"/>
      <c r="X295" s="116" t="b">
        <v>0</v>
      </c>
      <c r="Y295" s="116" t="b">
        <v>0</v>
      </c>
      <c r="Z295" s="110" t="b">
        <v>1</v>
      </c>
      <c r="AA295" s="116" t="s">
        <v>124</v>
      </c>
      <c r="AB295" s="177" t="b">
        <f t="shared" si="2"/>
        <v>1</v>
      </c>
      <c r="AC295" s="177" t="b">
        <f t="shared" si="3"/>
        <v>0</v>
      </c>
      <c r="AD295" s="177" t="b">
        <f t="shared" si="4"/>
        <v>0</v>
      </c>
      <c r="AE295" s="233" t="b">
        <f t="shared" si="5"/>
        <v>0</v>
      </c>
    </row>
    <row r="296" ht="14.25" customHeight="1">
      <c r="A296" s="95" t="s">
        <v>116</v>
      </c>
      <c r="B296" s="101">
        <v>6.0</v>
      </c>
      <c r="C296" s="101" t="s">
        <v>999</v>
      </c>
      <c r="D296" s="164" t="s">
        <v>1000</v>
      </c>
      <c r="E296" s="101" t="s">
        <v>124</v>
      </c>
      <c r="F296" s="99" t="s">
        <v>268</v>
      </c>
      <c r="G296" s="100" t="s">
        <v>269</v>
      </c>
      <c r="H296" s="100" t="s">
        <v>269</v>
      </c>
      <c r="I296" s="101" t="s">
        <v>124</v>
      </c>
      <c r="J296" s="101" t="s">
        <v>124</v>
      </c>
      <c r="K296" s="101" t="s">
        <v>124</v>
      </c>
      <c r="L296" s="101"/>
      <c r="M296" s="101"/>
      <c r="N296" s="101"/>
      <c r="O296" s="206"/>
      <c r="P296" s="206"/>
      <c r="Q296" s="206"/>
      <c r="R296" s="208"/>
      <c r="S296" s="96" t="b">
        <f t="shared" si="7"/>
        <v>0</v>
      </c>
      <c r="T296" s="104"/>
      <c r="U296" s="104"/>
      <c r="V296" s="101"/>
      <c r="W296" s="101"/>
      <c r="X296" s="101" t="b">
        <v>0</v>
      </c>
      <c r="Y296" s="101" t="b">
        <v>0</v>
      </c>
      <c r="Z296" s="96" t="b">
        <v>1</v>
      </c>
      <c r="AA296" s="101" t="s">
        <v>124</v>
      </c>
      <c r="AB296" s="167" t="b">
        <f t="shared" si="2"/>
        <v>1</v>
      </c>
      <c r="AC296" s="167" t="b">
        <f t="shared" si="3"/>
        <v>0</v>
      </c>
      <c r="AD296" s="167" t="b">
        <f t="shared" si="4"/>
        <v>0</v>
      </c>
      <c r="AE296" s="230" t="b">
        <f t="shared" si="5"/>
        <v>0</v>
      </c>
    </row>
    <row r="297" ht="14.25" customHeight="1">
      <c r="A297" s="200" t="s">
        <v>116</v>
      </c>
      <c r="B297" s="116">
        <v>6.0</v>
      </c>
      <c r="C297" s="116" t="s">
        <v>1001</v>
      </c>
      <c r="D297" s="201" t="s">
        <v>1002</v>
      </c>
      <c r="E297" s="116" t="s">
        <v>119</v>
      </c>
      <c r="F297" s="165" t="s">
        <v>120</v>
      </c>
      <c r="G297" s="114" t="s">
        <v>275</v>
      </c>
      <c r="H297" s="115" t="s">
        <v>269</v>
      </c>
      <c r="I297" s="116" t="s">
        <v>124</v>
      </c>
      <c r="J297" s="116" t="s">
        <v>992</v>
      </c>
      <c r="K297" s="116" t="s">
        <v>124</v>
      </c>
      <c r="L297" s="116"/>
      <c r="M297" s="116"/>
      <c r="N297" s="116"/>
      <c r="O297" s="203"/>
      <c r="P297" s="203"/>
      <c r="Q297" s="203"/>
      <c r="R297" s="210"/>
      <c r="S297" s="110" t="b">
        <f t="shared" si="7"/>
        <v>1</v>
      </c>
      <c r="T297" s="119"/>
      <c r="U297" s="119"/>
      <c r="V297" s="116"/>
      <c r="W297" s="116"/>
      <c r="X297" s="116" t="b">
        <v>0</v>
      </c>
      <c r="Y297" s="116" t="b">
        <v>0</v>
      </c>
      <c r="Z297" s="110" t="b">
        <v>1</v>
      </c>
      <c r="AA297" s="116" t="s">
        <v>124</v>
      </c>
      <c r="AB297" s="177" t="b">
        <f t="shared" si="2"/>
        <v>1</v>
      </c>
      <c r="AC297" s="177" t="b">
        <f t="shared" si="3"/>
        <v>1</v>
      </c>
      <c r="AD297" s="177" t="b">
        <f t="shared" si="4"/>
        <v>0</v>
      </c>
      <c r="AE297" s="233" t="b">
        <f t="shared" si="5"/>
        <v>0</v>
      </c>
    </row>
    <row r="298" ht="14.25" customHeight="1">
      <c r="A298" s="95" t="s">
        <v>116</v>
      </c>
      <c r="B298" s="101">
        <v>6.0</v>
      </c>
      <c r="C298" s="101" t="s">
        <v>1001</v>
      </c>
      <c r="D298" s="164" t="s">
        <v>1002</v>
      </c>
      <c r="E298" s="139" t="s">
        <v>133</v>
      </c>
      <c r="F298" s="165" t="s">
        <v>120</v>
      </c>
      <c r="G298" s="99" t="s">
        <v>275</v>
      </c>
      <c r="H298" s="100" t="s">
        <v>269</v>
      </c>
      <c r="I298" s="101" t="s">
        <v>124</v>
      </c>
      <c r="J298" s="101" t="s">
        <v>993</v>
      </c>
      <c r="K298" s="101" t="s">
        <v>124</v>
      </c>
      <c r="L298" s="101"/>
      <c r="M298" s="101"/>
      <c r="N298" s="101"/>
      <c r="O298" s="206"/>
      <c r="P298" s="206"/>
      <c r="Q298" s="206"/>
      <c r="R298" s="208"/>
      <c r="S298" s="96" t="b">
        <f t="shared" si="7"/>
        <v>1</v>
      </c>
      <c r="T298" s="104"/>
      <c r="U298" s="104"/>
      <c r="V298" s="101"/>
      <c r="W298" s="101"/>
      <c r="X298" s="101" t="b">
        <v>0</v>
      </c>
      <c r="Y298" s="101" t="b">
        <v>0</v>
      </c>
      <c r="Z298" s="96" t="b">
        <v>1</v>
      </c>
      <c r="AA298" s="101" t="s">
        <v>124</v>
      </c>
      <c r="AB298" s="167" t="b">
        <f t="shared" si="2"/>
        <v>1</v>
      </c>
      <c r="AC298" s="167" t="b">
        <f t="shared" si="3"/>
        <v>1</v>
      </c>
      <c r="AD298" s="167" t="b">
        <f t="shared" si="4"/>
        <v>0</v>
      </c>
      <c r="AE298" s="230" t="b">
        <f t="shared" si="5"/>
        <v>0</v>
      </c>
    </row>
    <row r="299" ht="14.25" customHeight="1">
      <c r="A299" s="200" t="s">
        <v>116</v>
      </c>
      <c r="B299" s="116">
        <v>6.0</v>
      </c>
      <c r="C299" s="116" t="s">
        <v>1001</v>
      </c>
      <c r="D299" s="201" t="s">
        <v>1002</v>
      </c>
      <c r="E299" s="116" t="s">
        <v>151</v>
      </c>
      <c r="F299" s="165" t="s">
        <v>120</v>
      </c>
      <c r="G299" s="114" t="s">
        <v>275</v>
      </c>
      <c r="H299" s="115" t="s">
        <v>269</v>
      </c>
      <c r="I299" s="116" t="s">
        <v>124</v>
      </c>
      <c r="J299" s="116" t="s">
        <v>994</v>
      </c>
      <c r="K299" s="116" t="s">
        <v>124</v>
      </c>
      <c r="L299" s="116"/>
      <c r="M299" s="116"/>
      <c r="N299" s="116"/>
      <c r="O299" s="203"/>
      <c r="P299" s="203"/>
      <c r="Q299" s="203"/>
      <c r="R299" s="210"/>
      <c r="S299" s="110" t="b">
        <f t="shared" si="7"/>
        <v>1</v>
      </c>
      <c r="T299" s="119"/>
      <c r="U299" s="119"/>
      <c r="V299" s="116"/>
      <c r="W299" s="116"/>
      <c r="X299" s="116" t="b">
        <v>0</v>
      </c>
      <c r="Y299" s="116" t="b">
        <v>0</v>
      </c>
      <c r="Z299" s="110" t="b">
        <v>1</v>
      </c>
      <c r="AA299" s="116" t="s">
        <v>124</v>
      </c>
      <c r="AB299" s="177" t="b">
        <f t="shared" si="2"/>
        <v>1</v>
      </c>
      <c r="AC299" s="177" t="b">
        <f t="shared" si="3"/>
        <v>1</v>
      </c>
      <c r="AD299" s="177" t="b">
        <f t="shared" si="4"/>
        <v>0</v>
      </c>
      <c r="AE299" s="233" t="b">
        <f t="shared" si="5"/>
        <v>0</v>
      </c>
    </row>
    <row r="300" ht="14.25" customHeight="1">
      <c r="A300" s="95" t="s">
        <v>116</v>
      </c>
      <c r="B300" s="101">
        <v>6.0</v>
      </c>
      <c r="C300" s="101" t="s">
        <v>1001</v>
      </c>
      <c r="D300" s="164" t="s">
        <v>1002</v>
      </c>
      <c r="E300" s="101" t="s">
        <v>156</v>
      </c>
      <c r="F300" s="165" t="s">
        <v>120</v>
      </c>
      <c r="G300" s="99" t="s">
        <v>275</v>
      </c>
      <c r="H300" s="100" t="s">
        <v>269</v>
      </c>
      <c r="I300" s="101" t="s">
        <v>124</v>
      </c>
      <c r="J300" s="101" t="s">
        <v>995</v>
      </c>
      <c r="K300" s="101" t="s">
        <v>124</v>
      </c>
      <c r="L300" s="101"/>
      <c r="M300" s="101"/>
      <c r="N300" s="101"/>
      <c r="O300" s="206"/>
      <c r="P300" s="206"/>
      <c r="Q300" s="206"/>
      <c r="R300" s="208"/>
      <c r="S300" s="96" t="b">
        <f t="shared" si="7"/>
        <v>1</v>
      </c>
      <c r="T300" s="104"/>
      <c r="U300" s="104"/>
      <c r="V300" s="101"/>
      <c r="W300" s="101"/>
      <c r="X300" s="101" t="b">
        <v>0</v>
      </c>
      <c r="Y300" s="101" t="b">
        <v>0</v>
      </c>
      <c r="Z300" s="96" t="b">
        <v>1</v>
      </c>
      <c r="AA300" s="101" t="s">
        <v>124</v>
      </c>
      <c r="AB300" s="167" t="b">
        <f t="shared" si="2"/>
        <v>1</v>
      </c>
      <c r="AC300" s="167" t="b">
        <f t="shared" si="3"/>
        <v>1</v>
      </c>
      <c r="AD300" s="167" t="b">
        <f t="shared" si="4"/>
        <v>0</v>
      </c>
      <c r="AE300" s="230" t="b">
        <f t="shared" si="5"/>
        <v>0</v>
      </c>
    </row>
    <row r="301" ht="14.25" customHeight="1">
      <c r="A301" s="200" t="s">
        <v>116</v>
      </c>
      <c r="B301" s="116">
        <v>6.0</v>
      </c>
      <c r="C301" s="116" t="s">
        <v>1003</v>
      </c>
      <c r="D301" s="201" t="s">
        <v>1004</v>
      </c>
      <c r="E301" s="116" t="s">
        <v>124</v>
      </c>
      <c r="F301" s="165" t="s">
        <v>120</v>
      </c>
      <c r="G301" s="114" t="s">
        <v>275</v>
      </c>
      <c r="H301" s="115" t="s">
        <v>269</v>
      </c>
      <c r="I301" s="116" t="s">
        <v>124</v>
      </c>
      <c r="J301" s="116" t="s">
        <v>124</v>
      </c>
      <c r="K301" s="116" t="s">
        <v>124</v>
      </c>
      <c r="L301" s="116"/>
      <c r="M301" s="116"/>
      <c r="N301" s="116"/>
      <c r="O301" s="203"/>
      <c r="P301" s="203"/>
      <c r="Q301" s="203"/>
      <c r="R301" s="210"/>
      <c r="S301" s="110" t="b">
        <f t="shared" si="7"/>
        <v>1</v>
      </c>
      <c r="T301" s="119"/>
      <c r="U301" s="119"/>
      <c r="V301" s="116"/>
      <c r="W301" s="116"/>
      <c r="X301" s="116" t="b">
        <v>0</v>
      </c>
      <c r="Y301" s="116" t="b">
        <v>0</v>
      </c>
      <c r="Z301" s="110" t="b">
        <v>1</v>
      </c>
      <c r="AA301" s="116" t="s">
        <v>124</v>
      </c>
      <c r="AB301" s="177" t="b">
        <f t="shared" si="2"/>
        <v>1</v>
      </c>
      <c r="AC301" s="177" t="b">
        <f t="shared" si="3"/>
        <v>1</v>
      </c>
      <c r="AD301" s="177" t="b">
        <f t="shared" si="4"/>
        <v>0</v>
      </c>
      <c r="AE301" s="233" t="b">
        <f t="shared" si="5"/>
        <v>0</v>
      </c>
    </row>
    <row r="302" ht="14.25" customHeight="1">
      <c r="A302" s="95" t="s">
        <v>116</v>
      </c>
      <c r="B302" s="101">
        <v>6.0</v>
      </c>
      <c r="C302" s="101" t="s">
        <v>1005</v>
      </c>
      <c r="D302" s="164" t="s">
        <v>1006</v>
      </c>
      <c r="E302" s="101" t="s">
        <v>124</v>
      </c>
      <c r="F302" s="165" t="s">
        <v>120</v>
      </c>
      <c r="G302" s="99" t="s">
        <v>275</v>
      </c>
      <c r="H302" s="100" t="s">
        <v>269</v>
      </c>
      <c r="I302" s="101" t="s">
        <v>124</v>
      </c>
      <c r="J302" s="101" t="s">
        <v>124</v>
      </c>
      <c r="K302" s="101" t="s">
        <v>124</v>
      </c>
      <c r="L302" s="101"/>
      <c r="M302" s="101"/>
      <c r="N302" s="101"/>
      <c r="O302" s="206"/>
      <c r="P302" s="206"/>
      <c r="Q302" s="206"/>
      <c r="R302" s="208"/>
      <c r="S302" s="96" t="b">
        <f t="shared" si="7"/>
        <v>1</v>
      </c>
      <c r="T302" s="104"/>
      <c r="U302" s="104"/>
      <c r="V302" s="101"/>
      <c r="W302" s="101"/>
      <c r="X302" s="101" t="b">
        <v>0</v>
      </c>
      <c r="Y302" s="101" t="b">
        <v>0</v>
      </c>
      <c r="Z302" s="96" t="b">
        <v>1</v>
      </c>
      <c r="AA302" s="101" t="s">
        <v>124</v>
      </c>
      <c r="AB302" s="167" t="b">
        <f t="shared" si="2"/>
        <v>1</v>
      </c>
      <c r="AC302" s="167" t="b">
        <f t="shared" si="3"/>
        <v>1</v>
      </c>
      <c r="AD302" s="167" t="b">
        <f t="shared" si="4"/>
        <v>0</v>
      </c>
      <c r="AE302" s="230" t="b">
        <f t="shared" si="5"/>
        <v>0</v>
      </c>
    </row>
    <row r="303" ht="14.25" customHeight="1">
      <c r="A303" s="200" t="s">
        <v>116</v>
      </c>
      <c r="B303" s="116">
        <v>6.0</v>
      </c>
      <c r="C303" s="116" t="s">
        <v>60</v>
      </c>
      <c r="D303" s="213" t="s">
        <v>933</v>
      </c>
      <c r="E303" s="116" t="s">
        <v>124</v>
      </c>
      <c r="F303" s="165" t="s">
        <v>120</v>
      </c>
      <c r="G303" s="114" t="s">
        <v>275</v>
      </c>
      <c r="H303" s="115" t="s">
        <v>269</v>
      </c>
      <c r="I303" s="116" t="s">
        <v>124</v>
      </c>
      <c r="J303" s="116" t="s">
        <v>124</v>
      </c>
      <c r="K303" s="116" t="s">
        <v>124</v>
      </c>
      <c r="L303" s="116"/>
      <c r="M303" s="116"/>
      <c r="N303" s="116"/>
      <c r="O303" s="203"/>
      <c r="P303" s="203"/>
      <c r="Q303" s="203"/>
      <c r="R303" s="126" t="s">
        <v>61</v>
      </c>
      <c r="S303" s="110" t="b">
        <f t="shared" si="7"/>
        <v>1</v>
      </c>
      <c r="T303" s="119"/>
      <c r="U303" s="119"/>
      <c r="V303" s="116"/>
      <c r="W303" s="116"/>
      <c r="X303" s="116" t="b">
        <v>0</v>
      </c>
      <c r="Y303" s="116" t="b">
        <v>0</v>
      </c>
      <c r="Z303" s="110" t="b">
        <v>1</v>
      </c>
      <c r="AA303" s="116" t="s">
        <v>124</v>
      </c>
      <c r="AB303" s="177" t="b">
        <f t="shared" si="2"/>
        <v>1</v>
      </c>
      <c r="AC303" s="177" t="b">
        <f t="shared" si="3"/>
        <v>1</v>
      </c>
      <c r="AD303" s="177" t="b">
        <f t="shared" si="4"/>
        <v>0</v>
      </c>
      <c r="AE303" s="233" t="b">
        <f t="shared" si="5"/>
        <v>0</v>
      </c>
    </row>
    <row r="304" ht="14.25" customHeight="1">
      <c r="A304" s="95" t="s">
        <v>116</v>
      </c>
      <c r="B304" s="101">
        <v>6.0</v>
      </c>
      <c r="C304" s="101" t="s">
        <v>1007</v>
      </c>
      <c r="D304" s="164" t="s">
        <v>1008</v>
      </c>
      <c r="E304" s="101" t="s">
        <v>124</v>
      </c>
      <c r="F304" s="165" t="s">
        <v>120</v>
      </c>
      <c r="G304" s="99" t="s">
        <v>275</v>
      </c>
      <c r="H304" s="100" t="s">
        <v>269</v>
      </c>
      <c r="I304" s="101" t="s">
        <v>124</v>
      </c>
      <c r="J304" s="101" t="s">
        <v>124</v>
      </c>
      <c r="K304" s="101" t="s">
        <v>124</v>
      </c>
      <c r="L304" s="101"/>
      <c r="M304" s="101"/>
      <c r="N304" s="101"/>
      <c r="O304" s="206"/>
      <c r="P304" s="206"/>
      <c r="Q304" s="206"/>
      <c r="R304" s="208"/>
      <c r="S304" s="96" t="b">
        <f t="shared" si="7"/>
        <v>1</v>
      </c>
      <c r="T304" s="104"/>
      <c r="U304" s="104"/>
      <c r="V304" s="101"/>
      <c r="W304" s="101"/>
      <c r="X304" s="101" t="b">
        <v>0</v>
      </c>
      <c r="Y304" s="101" t="b">
        <v>0</v>
      </c>
      <c r="Z304" s="96" t="b">
        <v>1</v>
      </c>
      <c r="AA304" s="101" t="s">
        <v>124</v>
      </c>
      <c r="AB304" s="167" t="b">
        <f t="shared" si="2"/>
        <v>1</v>
      </c>
      <c r="AC304" s="167" t="b">
        <f t="shared" si="3"/>
        <v>1</v>
      </c>
      <c r="AD304" s="167" t="b">
        <f t="shared" si="4"/>
        <v>0</v>
      </c>
      <c r="AE304" s="230" t="b">
        <f t="shared" si="5"/>
        <v>0</v>
      </c>
    </row>
    <row r="305" ht="14.25" customHeight="1">
      <c r="A305" s="200" t="s">
        <v>116</v>
      </c>
      <c r="B305" s="116">
        <v>6.0</v>
      </c>
      <c r="C305" s="116" t="s">
        <v>1009</v>
      </c>
      <c r="D305" s="201" t="s">
        <v>1010</v>
      </c>
      <c r="E305" s="116" t="s">
        <v>124</v>
      </c>
      <c r="F305" s="165" t="s">
        <v>120</v>
      </c>
      <c r="G305" s="114" t="s">
        <v>275</v>
      </c>
      <c r="H305" s="115" t="s">
        <v>269</v>
      </c>
      <c r="I305" s="116" t="s">
        <v>124</v>
      </c>
      <c r="J305" s="116" t="s">
        <v>124</v>
      </c>
      <c r="K305" s="116" t="s">
        <v>124</v>
      </c>
      <c r="L305" s="116"/>
      <c r="M305" s="116"/>
      <c r="N305" s="116"/>
      <c r="O305" s="203"/>
      <c r="P305" s="203"/>
      <c r="Q305" s="203"/>
      <c r="R305" s="210"/>
      <c r="S305" s="110" t="b">
        <f t="shared" si="7"/>
        <v>1</v>
      </c>
      <c r="T305" s="119"/>
      <c r="U305" s="119"/>
      <c r="V305" s="116"/>
      <c r="W305" s="116"/>
      <c r="X305" s="116" t="b">
        <v>0</v>
      </c>
      <c r="Y305" s="116" t="b">
        <v>0</v>
      </c>
      <c r="Z305" s="110" t="b">
        <v>1</v>
      </c>
      <c r="AA305" s="116" t="s">
        <v>124</v>
      </c>
      <c r="AB305" s="177" t="b">
        <f t="shared" si="2"/>
        <v>1</v>
      </c>
      <c r="AC305" s="177" t="b">
        <f t="shared" si="3"/>
        <v>1</v>
      </c>
      <c r="AD305" s="177" t="b">
        <f t="shared" si="4"/>
        <v>0</v>
      </c>
      <c r="AE305" s="233" t="b">
        <f t="shared" si="5"/>
        <v>0</v>
      </c>
    </row>
    <row r="306" ht="14.25" customHeight="1">
      <c r="A306" s="95" t="s">
        <v>116</v>
      </c>
      <c r="B306" s="101">
        <v>6.0</v>
      </c>
      <c r="C306" s="101" t="s">
        <v>1011</v>
      </c>
      <c r="D306" s="164" t="s">
        <v>1012</v>
      </c>
      <c r="E306" s="101" t="s">
        <v>124</v>
      </c>
      <c r="F306" s="165" t="s">
        <v>120</v>
      </c>
      <c r="G306" s="99" t="s">
        <v>275</v>
      </c>
      <c r="H306" s="100" t="s">
        <v>269</v>
      </c>
      <c r="I306" s="101" t="s">
        <v>124</v>
      </c>
      <c r="J306" s="101" t="s">
        <v>124</v>
      </c>
      <c r="K306" s="101" t="s">
        <v>124</v>
      </c>
      <c r="L306" s="101"/>
      <c r="M306" s="101"/>
      <c r="N306" s="101"/>
      <c r="O306" s="206"/>
      <c r="P306" s="206"/>
      <c r="Q306" s="206"/>
      <c r="R306" s="208"/>
      <c r="S306" s="96" t="b">
        <f t="shared" si="7"/>
        <v>1</v>
      </c>
      <c r="T306" s="104"/>
      <c r="U306" s="104"/>
      <c r="V306" s="101"/>
      <c r="W306" s="101"/>
      <c r="X306" s="101" t="b">
        <v>0</v>
      </c>
      <c r="Y306" s="101" t="b">
        <v>0</v>
      </c>
      <c r="Z306" s="96" t="b">
        <v>1</v>
      </c>
      <c r="AA306" s="101" t="s">
        <v>124</v>
      </c>
      <c r="AB306" s="167" t="b">
        <f t="shared" si="2"/>
        <v>1</v>
      </c>
      <c r="AC306" s="167" t="b">
        <f t="shared" si="3"/>
        <v>1</v>
      </c>
      <c r="AD306" s="167" t="b">
        <f t="shared" si="4"/>
        <v>0</v>
      </c>
      <c r="AE306" s="230" t="b">
        <f t="shared" si="5"/>
        <v>0</v>
      </c>
    </row>
    <row r="307" ht="14.25" customHeight="1">
      <c r="A307" s="200" t="s">
        <v>116</v>
      </c>
      <c r="B307" s="116">
        <v>6.0</v>
      </c>
      <c r="C307" s="116" t="s">
        <v>1013</v>
      </c>
      <c r="D307" s="201" t="s">
        <v>1014</v>
      </c>
      <c r="E307" s="116" t="s">
        <v>124</v>
      </c>
      <c r="F307" s="165" t="s">
        <v>120</v>
      </c>
      <c r="G307" s="114" t="s">
        <v>275</v>
      </c>
      <c r="H307" s="115" t="s">
        <v>269</v>
      </c>
      <c r="I307" s="116" t="s">
        <v>124</v>
      </c>
      <c r="J307" s="116" t="s">
        <v>124</v>
      </c>
      <c r="K307" s="116" t="s">
        <v>124</v>
      </c>
      <c r="L307" s="116"/>
      <c r="M307" s="116"/>
      <c r="N307" s="116"/>
      <c r="O307" s="203"/>
      <c r="P307" s="203"/>
      <c r="Q307" s="203"/>
      <c r="R307" s="210"/>
      <c r="S307" s="110" t="b">
        <f t="shared" si="7"/>
        <v>1</v>
      </c>
      <c r="T307" s="119"/>
      <c r="U307" s="119"/>
      <c r="V307" s="116"/>
      <c r="W307" s="116"/>
      <c r="X307" s="116" t="b">
        <v>0</v>
      </c>
      <c r="Y307" s="116" t="b">
        <v>0</v>
      </c>
      <c r="Z307" s="110" t="b">
        <v>1</v>
      </c>
      <c r="AA307" s="116" t="s">
        <v>124</v>
      </c>
      <c r="AB307" s="177" t="b">
        <f t="shared" si="2"/>
        <v>1</v>
      </c>
      <c r="AC307" s="177" t="b">
        <f t="shared" si="3"/>
        <v>1</v>
      </c>
      <c r="AD307" s="177" t="b">
        <f t="shared" si="4"/>
        <v>0</v>
      </c>
      <c r="AE307" s="233" t="b">
        <f t="shared" si="5"/>
        <v>0</v>
      </c>
    </row>
    <row r="308" ht="14.25" customHeight="1">
      <c r="A308" s="95" t="s">
        <v>116</v>
      </c>
      <c r="B308" s="101">
        <v>6.0</v>
      </c>
      <c r="C308" s="101" t="s">
        <v>1015</v>
      </c>
      <c r="D308" s="164" t="s">
        <v>1016</v>
      </c>
      <c r="E308" s="101" t="s">
        <v>124</v>
      </c>
      <c r="F308" s="165" t="s">
        <v>120</v>
      </c>
      <c r="G308" s="99" t="s">
        <v>275</v>
      </c>
      <c r="H308" s="100" t="s">
        <v>269</v>
      </c>
      <c r="I308" s="101" t="s">
        <v>124</v>
      </c>
      <c r="J308" s="101" t="s">
        <v>124</v>
      </c>
      <c r="K308" s="101" t="s">
        <v>124</v>
      </c>
      <c r="L308" s="101"/>
      <c r="M308" s="101"/>
      <c r="N308" s="101"/>
      <c r="O308" s="206"/>
      <c r="P308" s="206"/>
      <c r="Q308" s="206"/>
      <c r="R308" s="208"/>
      <c r="S308" s="96" t="b">
        <f t="shared" si="7"/>
        <v>1</v>
      </c>
      <c r="T308" s="104"/>
      <c r="U308" s="104"/>
      <c r="V308" s="101"/>
      <c r="W308" s="101"/>
      <c r="X308" s="101" t="b">
        <v>0</v>
      </c>
      <c r="Y308" s="101" t="b">
        <v>0</v>
      </c>
      <c r="Z308" s="96" t="b">
        <v>1</v>
      </c>
      <c r="AA308" s="101" t="s">
        <v>124</v>
      </c>
      <c r="AB308" s="167" t="b">
        <f t="shared" si="2"/>
        <v>1</v>
      </c>
      <c r="AC308" s="167" t="b">
        <f t="shared" si="3"/>
        <v>1</v>
      </c>
      <c r="AD308" s="167" t="b">
        <f t="shared" si="4"/>
        <v>0</v>
      </c>
      <c r="AE308" s="230" t="b">
        <f t="shared" si="5"/>
        <v>0</v>
      </c>
    </row>
    <row r="309" ht="14.25" customHeight="1">
      <c r="A309" s="200" t="s">
        <v>116</v>
      </c>
      <c r="B309" s="116">
        <v>6.0</v>
      </c>
      <c r="C309" s="116" t="s">
        <v>1017</v>
      </c>
      <c r="D309" s="201" t="s">
        <v>1018</v>
      </c>
      <c r="E309" s="116" t="s">
        <v>124</v>
      </c>
      <c r="F309" s="165" t="s">
        <v>120</v>
      </c>
      <c r="G309" s="114" t="s">
        <v>275</v>
      </c>
      <c r="H309" s="115" t="s">
        <v>269</v>
      </c>
      <c r="I309" s="116" t="s">
        <v>124</v>
      </c>
      <c r="J309" s="116" t="s">
        <v>124</v>
      </c>
      <c r="K309" s="116" t="s">
        <v>124</v>
      </c>
      <c r="L309" s="116"/>
      <c r="M309" s="116"/>
      <c r="N309" s="116"/>
      <c r="O309" s="203"/>
      <c r="P309" s="203"/>
      <c r="Q309" s="203"/>
      <c r="R309" s="210"/>
      <c r="S309" s="110" t="b">
        <f t="shared" si="7"/>
        <v>1</v>
      </c>
      <c r="T309" s="119"/>
      <c r="U309" s="119"/>
      <c r="V309" s="116"/>
      <c r="W309" s="116"/>
      <c r="X309" s="116" t="b">
        <v>0</v>
      </c>
      <c r="Y309" s="116" t="b">
        <v>0</v>
      </c>
      <c r="Z309" s="110" t="b">
        <v>1</v>
      </c>
      <c r="AA309" s="116" t="s">
        <v>124</v>
      </c>
      <c r="AB309" s="177" t="b">
        <f t="shared" si="2"/>
        <v>1</v>
      </c>
      <c r="AC309" s="177" t="b">
        <f t="shared" si="3"/>
        <v>1</v>
      </c>
      <c r="AD309" s="177" t="b">
        <f t="shared" si="4"/>
        <v>0</v>
      </c>
      <c r="AE309" s="233" t="b">
        <f t="shared" si="5"/>
        <v>0</v>
      </c>
    </row>
    <row r="310" ht="14.25" customHeight="1">
      <c r="A310" s="95" t="s">
        <v>116</v>
      </c>
      <c r="B310" s="101">
        <v>6.0</v>
      </c>
      <c r="C310" s="101" t="s">
        <v>1019</v>
      </c>
      <c r="D310" s="164" t="s">
        <v>1020</v>
      </c>
      <c r="E310" s="101" t="s">
        <v>124</v>
      </c>
      <c r="F310" s="165" t="s">
        <v>120</v>
      </c>
      <c r="G310" s="99" t="s">
        <v>275</v>
      </c>
      <c r="H310" s="100" t="s">
        <v>269</v>
      </c>
      <c r="I310" s="101" t="s">
        <v>124</v>
      </c>
      <c r="J310" s="101" t="s">
        <v>124</v>
      </c>
      <c r="K310" s="101" t="s">
        <v>124</v>
      </c>
      <c r="L310" s="101"/>
      <c r="M310" s="101"/>
      <c r="N310" s="101"/>
      <c r="O310" s="206"/>
      <c r="P310" s="206"/>
      <c r="Q310" s="206"/>
      <c r="R310" s="208"/>
      <c r="S310" s="96" t="b">
        <f t="shared" si="7"/>
        <v>1</v>
      </c>
      <c r="T310" s="104"/>
      <c r="U310" s="104"/>
      <c r="V310" s="101"/>
      <c r="W310" s="101"/>
      <c r="X310" s="101" t="b">
        <v>0</v>
      </c>
      <c r="Y310" s="101" t="b">
        <v>0</v>
      </c>
      <c r="Z310" s="96" t="b">
        <v>1</v>
      </c>
      <c r="AA310" s="101" t="s">
        <v>124</v>
      </c>
      <c r="AB310" s="167" t="b">
        <f t="shared" si="2"/>
        <v>1</v>
      </c>
      <c r="AC310" s="167" t="b">
        <f t="shared" si="3"/>
        <v>1</v>
      </c>
      <c r="AD310" s="167" t="b">
        <f t="shared" si="4"/>
        <v>0</v>
      </c>
      <c r="AE310" s="230" t="b">
        <f t="shared" si="5"/>
        <v>0</v>
      </c>
    </row>
    <row r="311" ht="14.25" customHeight="1">
      <c r="A311" s="200" t="s">
        <v>116</v>
      </c>
      <c r="B311" s="116">
        <v>6.0</v>
      </c>
      <c r="C311" s="116" t="s">
        <v>1021</v>
      </c>
      <c r="D311" s="201" t="s">
        <v>1022</v>
      </c>
      <c r="E311" s="116" t="s">
        <v>124</v>
      </c>
      <c r="F311" s="165" t="s">
        <v>120</v>
      </c>
      <c r="G311" s="114" t="s">
        <v>275</v>
      </c>
      <c r="H311" s="115" t="s">
        <v>269</v>
      </c>
      <c r="I311" s="116" t="s">
        <v>124</v>
      </c>
      <c r="J311" s="116" t="s">
        <v>124</v>
      </c>
      <c r="K311" s="116" t="s">
        <v>124</v>
      </c>
      <c r="L311" s="116"/>
      <c r="M311" s="116"/>
      <c r="N311" s="116"/>
      <c r="O311" s="203"/>
      <c r="P311" s="203"/>
      <c r="Q311" s="203"/>
      <c r="R311" s="210"/>
      <c r="S311" s="110" t="b">
        <f t="shared" si="7"/>
        <v>1</v>
      </c>
      <c r="T311" s="119"/>
      <c r="U311" s="119"/>
      <c r="V311" s="116"/>
      <c r="W311" s="116"/>
      <c r="X311" s="116" t="b">
        <v>0</v>
      </c>
      <c r="Y311" s="116" t="b">
        <v>0</v>
      </c>
      <c r="Z311" s="110" t="b">
        <v>1</v>
      </c>
      <c r="AA311" s="116" t="s">
        <v>124</v>
      </c>
      <c r="AB311" s="177" t="b">
        <f t="shared" si="2"/>
        <v>1</v>
      </c>
      <c r="AC311" s="177" t="b">
        <f t="shared" si="3"/>
        <v>1</v>
      </c>
      <c r="AD311" s="177" t="b">
        <f t="shared" si="4"/>
        <v>0</v>
      </c>
      <c r="AE311" s="233" t="b">
        <f t="shared" si="5"/>
        <v>0</v>
      </c>
    </row>
    <row r="312" ht="14.25" customHeight="1">
      <c r="A312" s="95" t="s">
        <v>116</v>
      </c>
      <c r="B312" s="101">
        <v>6.0</v>
      </c>
      <c r="C312" s="101" t="s">
        <v>1023</v>
      </c>
      <c r="D312" s="164" t="s">
        <v>1024</v>
      </c>
      <c r="E312" s="101" t="s">
        <v>124</v>
      </c>
      <c r="F312" s="99" t="s">
        <v>268</v>
      </c>
      <c r="G312" s="100" t="s">
        <v>269</v>
      </c>
      <c r="H312" s="100" t="s">
        <v>269</v>
      </c>
      <c r="I312" s="101" t="s">
        <v>124</v>
      </c>
      <c r="J312" s="101" t="s">
        <v>124</v>
      </c>
      <c r="K312" s="101" t="s">
        <v>124</v>
      </c>
      <c r="L312" s="101"/>
      <c r="M312" s="101"/>
      <c r="N312" s="101"/>
      <c r="O312" s="206"/>
      <c r="P312" s="206"/>
      <c r="Q312" s="206"/>
      <c r="R312" s="208"/>
      <c r="S312" s="96" t="b">
        <f t="shared" si="7"/>
        <v>0</v>
      </c>
      <c r="T312" s="104"/>
      <c r="U312" s="104"/>
      <c r="V312" s="101"/>
      <c r="W312" s="101"/>
      <c r="X312" s="101" t="b">
        <v>0</v>
      </c>
      <c r="Y312" s="101" t="b">
        <v>0</v>
      </c>
      <c r="Z312" s="96" t="b">
        <v>1</v>
      </c>
      <c r="AA312" s="101" t="s">
        <v>124</v>
      </c>
      <c r="AB312" s="167" t="b">
        <f t="shared" si="2"/>
        <v>1</v>
      </c>
      <c r="AC312" s="167" t="b">
        <f t="shared" si="3"/>
        <v>0</v>
      </c>
      <c r="AD312" s="167" t="b">
        <f t="shared" si="4"/>
        <v>0</v>
      </c>
      <c r="AE312" s="230" t="b">
        <f t="shared" si="5"/>
        <v>0</v>
      </c>
    </row>
    <row r="313" ht="14.25" customHeight="1">
      <c r="A313" s="200" t="s">
        <v>116</v>
      </c>
      <c r="B313" s="116">
        <v>7.0</v>
      </c>
      <c r="C313" s="116" t="s">
        <v>1025</v>
      </c>
      <c r="D313" s="201" t="s">
        <v>1026</v>
      </c>
      <c r="E313" s="116" t="s">
        <v>124</v>
      </c>
      <c r="F313" s="114" t="s">
        <v>268</v>
      </c>
      <c r="G313" s="115" t="s">
        <v>269</v>
      </c>
      <c r="H313" s="115" t="s">
        <v>269</v>
      </c>
      <c r="I313" s="116" t="s">
        <v>124</v>
      </c>
      <c r="J313" s="116" t="s">
        <v>124</v>
      </c>
      <c r="K313" s="116" t="s">
        <v>124</v>
      </c>
      <c r="L313" s="116"/>
      <c r="M313" s="116"/>
      <c r="N313" s="116"/>
      <c r="O313" s="203"/>
      <c r="P313" s="203"/>
      <c r="Q313" s="203"/>
      <c r="R313" s="210"/>
      <c r="S313" s="110" t="b">
        <f t="shared" si="7"/>
        <v>0</v>
      </c>
      <c r="T313" s="119"/>
      <c r="U313" s="119"/>
      <c r="V313" s="116"/>
      <c r="W313" s="116"/>
      <c r="X313" s="116" t="b">
        <v>0</v>
      </c>
      <c r="Y313" s="116" t="b">
        <v>0</v>
      </c>
      <c r="Z313" s="110" t="b">
        <v>1</v>
      </c>
      <c r="AA313" s="116" t="s">
        <v>124</v>
      </c>
      <c r="AB313" s="177" t="b">
        <f t="shared" si="2"/>
        <v>1</v>
      </c>
      <c r="AC313" s="177" t="b">
        <f t="shared" si="3"/>
        <v>0</v>
      </c>
      <c r="AD313" s="177" t="b">
        <f t="shared" si="4"/>
        <v>0</v>
      </c>
      <c r="AE313" s="233" t="b">
        <f t="shared" si="5"/>
        <v>0</v>
      </c>
    </row>
    <row r="314" ht="14.25" customHeight="1">
      <c r="A314" s="95" t="s">
        <v>116</v>
      </c>
      <c r="B314" s="101">
        <v>7.0</v>
      </c>
      <c r="C314" s="101" t="s">
        <v>1027</v>
      </c>
      <c r="D314" s="164" t="s">
        <v>1028</v>
      </c>
      <c r="E314" s="101" t="s">
        <v>124</v>
      </c>
      <c r="F314" s="99" t="s">
        <v>268</v>
      </c>
      <c r="G314" s="100" t="s">
        <v>269</v>
      </c>
      <c r="H314" s="100" t="s">
        <v>269</v>
      </c>
      <c r="I314" s="101" t="s">
        <v>124</v>
      </c>
      <c r="J314" s="101" t="s">
        <v>124</v>
      </c>
      <c r="K314" s="101" t="s">
        <v>124</v>
      </c>
      <c r="L314" s="101"/>
      <c r="M314" s="101"/>
      <c r="N314" s="101"/>
      <c r="O314" s="206"/>
      <c r="P314" s="206"/>
      <c r="Q314" s="206"/>
      <c r="R314" s="208"/>
      <c r="S314" s="96" t="b">
        <f t="shared" si="7"/>
        <v>0</v>
      </c>
      <c r="T314" s="104"/>
      <c r="U314" s="104"/>
      <c r="V314" s="101"/>
      <c r="W314" s="101"/>
      <c r="X314" s="101" t="b">
        <v>0</v>
      </c>
      <c r="Y314" s="101" t="b">
        <v>0</v>
      </c>
      <c r="Z314" s="96" t="b">
        <v>1</v>
      </c>
      <c r="AA314" s="101" t="s">
        <v>124</v>
      </c>
      <c r="AB314" s="167" t="b">
        <f t="shared" si="2"/>
        <v>1</v>
      </c>
      <c r="AC314" s="167" t="b">
        <f t="shared" si="3"/>
        <v>0</v>
      </c>
      <c r="AD314" s="167" t="b">
        <f t="shared" si="4"/>
        <v>0</v>
      </c>
      <c r="AE314" s="230" t="b">
        <f t="shared" si="5"/>
        <v>0</v>
      </c>
    </row>
    <row r="315" ht="14.25" customHeight="1">
      <c r="A315" s="200" t="s">
        <v>116</v>
      </c>
      <c r="B315" s="116">
        <v>7.0</v>
      </c>
      <c r="C315" s="116" t="s">
        <v>1029</v>
      </c>
      <c r="D315" s="201" t="s">
        <v>1030</v>
      </c>
      <c r="E315" s="116" t="s">
        <v>124</v>
      </c>
      <c r="F315" s="114" t="s">
        <v>268</v>
      </c>
      <c r="G315" s="115" t="s">
        <v>269</v>
      </c>
      <c r="H315" s="115" t="s">
        <v>269</v>
      </c>
      <c r="I315" s="116" t="s">
        <v>124</v>
      </c>
      <c r="J315" s="116" t="s">
        <v>124</v>
      </c>
      <c r="K315" s="116" t="s">
        <v>124</v>
      </c>
      <c r="L315" s="116"/>
      <c r="M315" s="116"/>
      <c r="N315" s="116"/>
      <c r="O315" s="203"/>
      <c r="P315" s="203"/>
      <c r="Q315" s="203"/>
      <c r="R315" s="210"/>
      <c r="S315" s="110" t="b">
        <f t="shared" si="7"/>
        <v>0</v>
      </c>
      <c r="T315" s="119"/>
      <c r="U315" s="119"/>
      <c r="V315" s="116"/>
      <c r="W315" s="116"/>
      <c r="X315" s="116" t="b">
        <v>0</v>
      </c>
      <c r="Y315" s="116" t="b">
        <v>0</v>
      </c>
      <c r="Z315" s="110" t="b">
        <v>1</v>
      </c>
      <c r="AA315" s="116" t="s">
        <v>124</v>
      </c>
      <c r="AB315" s="177" t="b">
        <f t="shared" si="2"/>
        <v>1</v>
      </c>
      <c r="AC315" s="177" t="b">
        <f t="shared" si="3"/>
        <v>0</v>
      </c>
      <c r="AD315" s="177" t="b">
        <f t="shared" si="4"/>
        <v>0</v>
      </c>
      <c r="AE315" s="233" t="b">
        <f t="shared" si="5"/>
        <v>0</v>
      </c>
    </row>
    <row r="316" ht="14.25" customHeight="1">
      <c r="A316" s="95"/>
      <c r="B316" s="101">
        <v>7.0</v>
      </c>
      <c r="C316" s="101" t="s">
        <v>1031</v>
      </c>
      <c r="D316" s="164" t="s">
        <v>1032</v>
      </c>
      <c r="E316" s="101" t="s">
        <v>119</v>
      </c>
      <c r="F316" s="165" t="s">
        <v>120</v>
      </c>
      <c r="G316" s="99" t="s">
        <v>275</v>
      </c>
      <c r="H316" s="100" t="s">
        <v>269</v>
      </c>
      <c r="I316" s="101" t="s">
        <v>124</v>
      </c>
      <c r="J316" s="101" t="s">
        <v>1033</v>
      </c>
      <c r="K316" s="101" t="s">
        <v>124</v>
      </c>
      <c r="L316" s="101"/>
      <c r="M316" s="101"/>
      <c r="N316" s="101"/>
      <c r="O316" s="206"/>
      <c r="P316" s="206"/>
      <c r="Q316" s="206"/>
      <c r="R316" s="208"/>
      <c r="S316" s="96" t="b">
        <f t="shared" si="7"/>
        <v>1</v>
      </c>
      <c r="T316" s="104"/>
      <c r="U316" s="104"/>
      <c r="V316" s="101"/>
      <c r="W316" s="101"/>
      <c r="X316" s="101" t="b">
        <v>0</v>
      </c>
      <c r="Y316" s="101" t="b">
        <v>0</v>
      </c>
      <c r="Z316" s="96" t="b">
        <v>1</v>
      </c>
      <c r="AA316" s="101" t="s">
        <v>124</v>
      </c>
      <c r="AB316" s="167" t="b">
        <f t="shared" si="2"/>
        <v>1</v>
      </c>
      <c r="AC316" s="167" t="b">
        <f t="shared" si="3"/>
        <v>1</v>
      </c>
      <c r="AD316" s="167" t="b">
        <f t="shared" si="4"/>
        <v>0</v>
      </c>
      <c r="AE316" s="230" t="b">
        <f t="shared" si="5"/>
        <v>0</v>
      </c>
    </row>
    <row r="317" ht="14.25" customHeight="1">
      <c r="A317" s="200" t="s">
        <v>116</v>
      </c>
      <c r="B317" s="116">
        <v>7.0</v>
      </c>
      <c r="C317" s="116" t="s">
        <v>1031</v>
      </c>
      <c r="D317" s="201" t="s">
        <v>1032</v>
      </c>
      <c r="E317" s="112" t="s">
        <v>133</v>
      </c>
      <c r="F317" s="165" t="s">
        <v>120</v>
      </c>
      <c r="G317" s="114" t="s">
        <v>275</v>
      </c>
      <c r="H317" s="115" t="s">
        <v>269</v>
      </c>
      <c r="I317" s="116" t="s">
        <v>124</v>
      </c>
      <c r="J317" s="116" t="s">
        <v>1034</v>
      </c>
      <c r="K317" s="116" t="s">
        <v>124</v>
      </c>
      <c r="L317" s="116"/>
      <c r="M317" s="116"/>
      <c r="N317" s="116"/>
      <c r="O317" s="203"/>
      <c r="P317" s="203"/>
      <c r="Q317" s="203"/>
      <c r="R317" s="210"/>
      <c r="S317" s="110" t="b">
        <f t="shared" si="7"/>
        <v>1</v>
      </c>
      <c r="T317" s="119"/>
      <c r="U317" s="119"/>
      <c r="V317" s="116"/>
      <c r="W317" s="116"/>
      <c r="X317" s="116" t="b">
        <v>0</v>
      </c>
      <c r="Y317" s="116" t="b">
        <v>0</v>
      </c>
      <c r="Z317" s="110" t="b">
        <v>1</v>
      </c>
      <c r="AA317" s="116" t="s">
        <v>124</v>
      </c>
      <c r="AB317" s="177" t="b">
        <f t="shared" si="2"/>
        <v>1</v>
      </c>
      <c r="AC317" s="177" t="b">
        <f t="shared" si="3"/>
        <v>1</v>
      </c>
      <c r="AD317" s="177" t="b">
        <f t="shared" si="4"/>
        <v>0</v>
      </c>
      <c r="AE317" s="233" t="b">
        <f t="shared" si="5"/>
        <v>0</v>
      </c>
    </row>
    <row r="318" ht="14.25" customHeight="1">
      <c r="A318" s="95" t="s">
        <v>116</v>
      </c>
      <c r="B318" s="101">
        <v>7.0</v>
      </c>
      <c r="C318" s="101" t="s">
        <v>1035</v>
      </c>
      <c r="D318" s="164" t="s">
        <v>1036</v>
      </c>
      <c r="E318" s="101" t="s">
        <v>124</v>
      </c>
      <c r="F318" s="165" t="s">
        <v>120</v>
      </c>
      <c r="G318" s="99" t="s">
        <v>275</v>
      </c>
      <c r="H318" s="100" t="s">
        <v>269</v>
      </c>
      <c r="I318" s="101" t="s">
        <v>124</v>
      </c>
      <c r="J318" s="101" t="s">
        <v>124</v>
      </c>
      <c r="K318" s="101" t="s">
        <v>124</v>
      </c>
      <c r="L318" s="101"/>
      <c r="M318" s="101"/>
      <c r="N318" s="101"/>
      <c r="O318" s="206"/>
      <c r="P318" s="206"/>
      <c r="Q318" s="206"/>
      <c r="R318" s="208"/>
      <c r="S318" s="96" t="b">
        <f t="shared" si="7"/>
        <v>1</v>
      </c>
      <c r="T318" s="104"/>
      <c r="U318" s="104"/>
      <c r="V318" s="101"/>
      <c r="W318" s="101"/>
      <c r="X318" s="101" t="b">
        <v>0</v>
      </c>
      <c r="Y318" s="101" t="b">
        <v>0</v>
      </c>
      <c r="Z318" s="96" t="b">
        <v>1</v>
      </c>
      <c r="AA318" s="101" t="s">
        <v>124</v>
      </c>
      <c r="AB318" s="167" t="b">
        <f t="shared" si="2"/>
        <v>1</v>
      </c>
      <c r="AC318" s="167" t="b">
        <f t="shared" si="3"/>
        <v>1</v>
      </c>
      <c r="AD318" s="167" t="b">
        <f t="shared" si="4"/>
        <v>0</v>
      </c>
      <c r="AE318" s="230" t="b">
        <f t="shared" si="5"/>
        <v>0</v>
      </c>
    </row>
    <row r="319" ht="14.25" customHeight="1">
      <c r="A319" s="200" t="s">
        <v>116</v>
      </c>
      <c r="B319" s="116">
        <v>7.0</v>
      </c>
      <c r="C319" s="116" t="s">
        <v>1037</v>
      </c>
      <c r="D319" s="201" t="s">
        <v>1038</v>
      </c>
      <c r="E319" s="116" t="s">
        <v>124</v>
      </c>
      <c r="F319" s="165" t="s">
        <v>120</v>
      </c>
      <c r="G319" s="114" t="s">
        <v>275</v>
      </c>
      <c r="H319" s="115" t="s">
        <v>269</v>
      </c>
      <c r="I319" s="116" t="s">
        <v>124</v>
      </c>
      <c r="J319" s="116" t="s">
        <v>124</v>
      </c>
      <c r="K319" s="116" t="s">
        <v>124</v>
      </c>
      <c r="L319" s="116"/>
      <c r="M319" s="116"/>
      <c r="N319" s="116"/>
      <c r="O319" s="203"/>
      <c r="P319" s="203"/>
      <c r="Q319" s="203"/>
      <c r="R319" s="210"/>
      <c r="S319" s="110" t="b">
        <f t="shared" si="7"/>
        <v>1</v>
      </c>
      <c r="T319" s="119"/>
      <c r="U319" s="119"/>
      <c r="V319" s="116"/>
      <c r="W319" s="116"/>
      <c r="X319" s="116" t="b">
        <v>0</v>
      </c>
      <c r="Y319" s="116" t="b">
        <v>0</v>
      </c>
      <c r="Z319" s="110" t="b">
        <v>1</v>
      </c>
      <c r="AA319" s="116" t="s">
        <v>124</v>
      </c>
      <c r="AB319" s="177" t="b">
        <f t="shared" si="2"/>
        <v>1</v>
      </c>
      <c r="AC319" s="177" t="b">
        <f t="shared" si="3"/>
        <v>1</v>
      </c>
      <c r="AD319" s="177" t="b">
        <f t="shared" si="4"/>
        <v>0</v>
      </c>
      <c r="AE319" s="233" t="b">
        <f t="shared" si="5"/>
        <v>0</v>
      </c>
    </row>
    <row r="320" ht="14.25" customHeight="1">
      <c r="A320" s="95" t="s">
        <v>116</v>
      </c>
      <c r="B320" s="101">
        <v>7.0</v>
      </c>
      <c r="C320" s="101" t="s">
        <v>1039</v>
      </c>
      <c r="D320" s="164" t="s">
        <v>1040</v>
      </c>
      <c r="E320" s="101" t="s">
        <v>119</v>
      </c>
      <c r="F320" s="99" t="s">
        <v>268</v>
      </c>
      <c r="G320" s="100" t="s">
        <v>269</v>
      </c>
      <c r="H320" s="100" t="s">
        <v>269</v>
      </c>
      <c r="I320" s="101" t="s">
        <v>124</v>
      </c>
      <c r="J320" s="101" t="s">
        <v>1041</v>
      </c>
      <c r="K320" s="101" t="s">
        <v>124</v>
      </c>
      <c r="L320" s="101"/>
      <c r="M320" s="101"/>
      <c r="N320" s="101"/>
      <c r="O320" s="206"/>
      <c r="P320" s="206"/>
      <c r="Q320" s="206"/>
      <c r="R320" s="208"/>
      <c r="S320" s="96" t="b">
        <f t="shared" si="7"/>
        <v>0</v>
      </c>
      <c r="T320" s="104"/>
      <c r="U320" s="104"/>
      <c r="V320" s="101"/>
      <c r="W320" s="101"/>
      <c r="X320" s="101" t="b">
        <v>0</v>
      </c>
      <c r="Y320" s="101" t="b">
        <v>0</v>
      </c>
      <c r="Z320" s="96" t="b">
        <v>1</v>
      </c>
      <c r="AA320" s="101" t="s">
        <v>124</v>
      </c>
      <c r="AB320" s="167" t="b">
        <f t="shared" si="2"/>
        <v>1</v>
      </c>
      <c r="AC320" s="167" t="b">
        <f t="shared" si="3"/>
        <v>0</v>
      </c>
      <c r="AD320" s="167" t="b">
        <f t="shared" si="4"/>
        <v>0</v>
      </c>
      <c r="AE320" s="230" t="b">
        <f t="shared" si="5"/>
        <v>0</v>
      </c>
    </row>
    <row r="321" ht="14.25" customHeight="1">
      <c r="A321" s="200" t="s">
        <v>116</v>
      </c>
      <c r="B321" s="116">
        <v>7.0</v>
      </c>
      <c r="C321" s="116" t="s">
        <v>1039</v>
      </c>
      <c r="D321" s="201" t="s">
        <v>1040</v>
      </c>
      <c r="E321" s="112" t="s">
        <v>133</v>
      </c>
      <c r="F321" s="114" t="s">
        <v>268</v>
      </c>
      <c r="G321" s="115" t="s">
        <v>269</v>
      </c>
      <c r="H321" s="115" t="s">
        <v>269</v>
      </c>
      <c r="I321" s="116" t="s">
        <v>124</v>
      </c>
      <c r="J321" s="116" t="s">
        <v>1042</v>
      </c>
      <c r="K321" s="116" t="s">
        <v>124</v>
      </c>
      <c r="L321" s="116"/>
      <c r="M321" s="116"/>
      <c r="N321" s="116"/>
      <c r="O321" s="203"/>
      <c r="P321" s="203"/>
      <c r="Q321" s="203"/>
      <c r="R321" s="210"/>
      <c r="S321" s="110" t="b">
        <f t="shared" si="7"/>
        <v>0</v>
      </c>
      <c r="T321" s="119"/>
      <c r="U321" s="119"/>
      <c r="V321" s="116"/>
      <c r="W321" s="116"/>
      <c r="X321" s="116" t="b">
        <v>0</v>
      </c>
      <c r="Y321" s="116" t="b">
        <v>0</v>
      </c>
      <c r="Z321" s="110" t="b">
        <v>1</v>
      </c>
      <c r="AA321" s="116" t="s">
        <v>124</v>
      </c>
      <c r="AB321" s="177" t="b">
        <f t="shared" si="2"/>
        <v>1</v>
      </c>
      <c r="AC321" s="177" t="b">
        <f t="shared" si="3"/>
        <v>0</v>
      </c>
      <c r="AD321" s="177" t="b">
        <f t="shared" si="4"/>
        <v>0</v>
      </c>
      <c r="AE321" s="233" t="b">
        <f t="shared" si="5"/>
        <v>0</v>
      </c>
    </row>
    <row r="322" ht="14.25" customHeight="1">
      <c r="A322" s="95" t="s">
        <v>116</v>
      </c>
      <c r="B322" s="101">
        <v>7.0</v>
      </c>
      <c r="C322" s="101" t="s">
        <v>1043</v>
      </c>
      <c r="D322" s="164" t="s">
        <v>1044</v>
      </c>
      <c r="E322" s="101" t="s">
        <v>124</v>
      </c>
      <c r="F322" s="165" t="s">
        <v>120</v>
      </c>
      <c r="G322" s="99" t="s">
        <v>275</v>
      </c>
      <c r="H322" s="100" t="s">
        <v>269</v>
      </c>
      <c r="I322" s="101" t="s">
        <v>124</v>
      </c>
      <c r="J322" s="101" t="s">
        <v>124</v>
      </c>
      <c r="K322" s="101" t="s">
        <v>124</v>
      </c>
      <c r="L322" s="101"/>
      <c r="M322" s="101"/>
      <c r="N322" s="101"/>
      <c r="O322" s="206"/>
      <c r="P322" s="206"/>
      <c r="Q322" s="206"/>
      <c r="R322" s="208"/>
      <c r="S322" s="96" t="b">
        <f t="shared" si="7"/>
        <v>1</v>
      </c>
      <c r="T322" s="104"/>
      <c r="U322" s="104"/>
      <c r="V322" s="101"/>
      <c r="W322" s="101"/>
      <c r="X322" s="101" t="b">
        <v>0</v>
      </c>
      <c r="Y322" s="101" t="b">
        <v>0</v>
      </c>
      <c r="Z322" s="96" t="b">
        <v>1</v>
      </c>
      <c r="AA322" s="101" t="s">
        <v>124</v>
      </c>
      <c r="AB322" s="167" t="b">
        <f t="shared" si="2"/>
        <v>1</v>
      </c>
      <c r="AC322" s="167" t="b">
        <f t="shared" si="3"/>
        <v>1</v>
      </c>
      <c r="AD322" s="167" t="b">
        <f t="shared" si="4"/>
        <v>0</v>
      </c>
      <c r="AE322" s="230" t="b">
        <f t="shared" si="5"/>
        <v>0</v>
      </c>
    </row>
    <row r="323" ht="14.25" customHeight="1">
      <c r="A323" s="200" t="s">
        <v>116</v>
      </c>
      <c r="B323" s="116">
        <v>7.0</v>
      </c>
      <c r="C323" s="116" t="s">
        <v>1045</v>
      </c>
      <c r="D323" s="201" t="s">
        <v>1046</v>
      </c>
      <c r="E323" s="116" t="s">
        <v>124</v>
      </c>
      <c r="F323" s="165" t="s">
        <v>120</v>
      </c>
      <c r="G323" s="114" t="s">
        <v>275</v>
      </c>
      <c r="H323" s="115" t="s">
        <v>269</v>
      </c>
      <c r="I323" s="116" t="s">
        <v>124</v>
      </c>
      <c r="J323" s="116" t="s">
        <v>124</v>
      </c>
      <c r="K323" s="116" t="s">
        <v>124</v>
      </c>
      <c r="L323" s="116"/>
      <c r="M323" s="116"/>
      <c r="N323" s="116"/>
      <c r="O323" s="203"/>
      <c r="P323" s="203"/>
      <c r="Q323" s="203"/>
      <c r="R323" s="210"/>
      <c r="S323" s="110" t="b">
        <f t="shared" si="7"/>
        <v>1</v>
      </c>
      <c r="T323" s="119"/>
      <c r="U323" s="119"/>
      <c r="V323" s="116"/>
      <c r="W323" s="116"/>
      <c r="X323" s="116" t="b">
        <v>0</v>
      </c>
      <c r="Y323" s="116" t="b">
        <v>0</v>
      </c>
      <c r="Z323" s="110" t="b">
        <v>1</v>
      </c>
      <c r="AA323" s="116" t="s">
        <v>124</v>
      </c>
      <c r="AB323" s="177" t="b">
        <f t="shared" si="2"/>
        <v>1</v>
      </c>
      <c r="AC323" s="177" t="b">
        <f t="shared" si="3"/>
        <v>1</v>
      </c>
      <c r="AD323" s="177" t="b">
        <f t="shared" si="4"/>
        <v>0</v>
      </c>
      <c r="AE323" s="233" t="b">
        <f t="shared" si="5"/>
        <v>0</v>
      </c>
    </row>
    <row r="324" ht="14.25" customHeight="1">
      <c r="A324" s="95" t="s">
        <v>116</v>
      </c>
      <c r="B324" s="101">
        <v>7.0</v>
      </c>
      <c r="C324" s="101" t="s">
        <v>1047</v>
      </c>
      <c r="D324" s="164" t="s">
        <v>1048</v>
      </c>
      <c r="E324" s="101" t="s">
        <v>124</v>
      </c>
      <c r="F324" s="165" t="s">
        <v>120</v>
      </c>
      <c r="G324" s="99" t="s">
        <v>275</v>
      </c>
      <c r="H324" s="100" t="s">
        <v>269</v>
      </c>
      <c r="I324" s="101" t="s">
        <v>124</v>
      </c>
      <c r="J324" s="101" t="s">
        <v>124</v>
      </c>
      <c r="K324" s="101" t="s">
        <v>124</v>
      </c>
      <c r="L324" s="101"/>
      <c r="M324" s="101"/>
      <c r="N324" s="101"/>
      <c r="O324" s="206"/>
      <c r="P324" s="206"/>
      <c r="Q324" s="206"/>
      <c r="R324" s="208"/>
      <c r="S324" s="96" t="b">
        <f t="shared" si="7"/>
        <v>1</v>
      </c>
      <c r="T324" s="104"/>
      <c r="U324" s="104"/>
      <c r="V324" s="101"/>
      <c r="W324" s="101"/>
      <c r="X324" s="101" t="b">
        <v>0</v>
      </c>
      <c r="Y324" s="101" t="b">
        <v>0</v>
      </c>
      <c r="Z324" s="96" t="b">
        <v>1</v>
      </c>
      <c r="AA324" s="101" t="s">
        <v>124</v>
      </c>
      <c r="AB324" s="167" t="b">
        <f t="shared" si="2"/>
        <v>1</v>
      </c>
      <c r="AC324" s="167" t="b">
        <f t="shared" si="3"/>
        <v>1</v>
      </c>
      <c r="AD324" s="167" t="b">
        <f t="shared" si="4"/>
        <v>0</v>
      </c>
      <c r="AE324" s="230" t="b">
        <f t="shared" si="5"/>
        <v>0</v>
      </c>
    </row>
    <row r="325" ht="14.25" customHeight="1">
      <c r="A325" s="200" t="s">
        <v>116</v>
      </c>
      <c r="B325" s="116">
        <v>7.0</v>
      </c>
      <c r="C325" s="116" t="s">
        <v>1049</v>
      </c>
      <c r="D325" s="201" t="s">
        <v>1050</v>
      </c>
      <c r="E325" s="116" t="s">
        <v>124</v>
      </c>
      <c r="F325" s="165" t="s">
        <v>120</v>
      </c>
      <c r="G325" s="114" t="s">
        <v>275</v>
      </c>
      <c r="H325" s="115" t="s">
        <v>269</v>
      </c>
      <c r="I325" s="116" t="s">
        <v>124</v>
      </c>
      <c r="J325" s="116" t="s">
        <v>124</v>
      </c>
      <c r="K325" s="116" t="s">
        <v>124</v>
      </c>
      <c r="L325" s="116"/>
      <c r="M325" s="116"/>
      <c r="N325" s="116"/>
      <c r="O325" s="203"/>
      <c r="P325" s="203"/>
      <c r="Q325" s="203"/>
      <c r="R325" s="210"/>
      <c r="S325" s="110" t="b">
        <f t="shared" si="7"/>
        <v>1</v>
      </c>
      <c r="T325" s="119"/>
      <c r="U325" s="119"/>
      <c r="V325" s="116"/>
      <c r="W325" s="116"/>
      <c r="X325" s="116" t="b">
        <v>0</v>
      </c>
      <c r="Y325" s="116" t="b">
        <v>0</v>
      </c>
      <c r="Z325" s="110" t="b">
        <v>1</v>
      </c>
      <c r="AA325" s="116" t="s">
        <v>124</v>
      </c>
      <c r="AB325" s="177" t="b">
        <f t="shared" si="2"/>
        <v>1</v>
      </c>
      <c r="AC325" s="177" t="b">
        <f t="shared" si="3"/>
        <v>1</v>
      </c>
      <c r="AD325" s="177" t="b">
        <f t="shared" si="4"/>
        <v>0</v>
      </c>
      <c r="AE325" s="233" t="b">
        <f t="shared" si="5"/>
        <v>0</v>
      </c>
    </row>
    <row r="326" ht="14.25" customHeight="1">
      <c r="A326" s="95" t="s">
        <v>116</v>
      </c>
      <c r="B326" s="101">
        <v>7.0</v>
      </c>
      <c r="C326" s="101" t="s">
        <v>1051</v>
      </c>
      <c r="D326" s="164" t="s">
        <v>1052</v>
      </c>
      <c r="E326" s="101" t="s">
        <v>124</v>
      </c>
      <c r="F326" s="165" t="s">
        <v>120</v>
      </c>
      <c r="G326" s="99" t="s">
        <v>275</v>
      </c>
      <c r="H326" s="100" t="s">
        <v>269</v>
      </c>
      <c r="I326" s="101" t="s">
        <v>124</v>
      </c>
      <c r="J326" s="101" t="s">
        <v>124</v>
      </c>
      <c r="K326" s="101" t="s">
        <v>124</v>
      </c>
      <c r="L326" s="101"/>
      <c r="M326" s="101"/>
      <c r="N326" s="101"/>
      <c r="O326" s="206"/>
      <c r="P326" s="206"/>
      <c r="Q326" s="206"/>
      <c r="R326" s="208"/>
      <c r="S326" s="96" t="b">
        <f t="shared" si="7"/>
        <v>1</v>
      </c>
      <c r="T326" s="104"/>
      <c r="U326" s="104"/>
      <c r="V326" s="101"/>
      <c r="W326" s="101"/>
      <c r="X326" s="101" t="b">
        <v>0</v>
      </c>
      <c r="Y326" s="101" t="b">
        <v>0</v>
      </c>
      <c r="Z326" s="96" t="b">
        <v>1</v>
      </c>
      <c r="AA326" s="101" t="s">
        <v>124</v>
      </c>
      <c r="AB326" s="167" t="b">
        <f t="shared" si="2"/>
        <v>1</v>
      </c>
      <c r="AC326" s="167" t="b">
        <f t="shared" si="3"/>
        <v>1</v>
      </c>
      <c r="AD326" s="167" t="b">
        <f t="shared" si="4"/>
        <v>0</v>
      </c>
      <c r="AE326" s="230" t="b">
        <f t="shared" si="5"/>
        <v>0</v>
      </c>
    </row>
    <row r="327" ht="14.25" customHeight="1">
      <c r="A327" s="200" t="s">
        <v>116</v>
      </c>
      <c r="B327" s="116">
        <v>7.0</v>
      </c>
      <c r="C327" s="116" t="s">
        <v>1053</v>
      </c>
      <c r="D327" s="201" t="s">
        <v>1054</v>
      </c>
      <c r="E327" s="116" t="s">
        <v>124</v>
      </c>
      <c r="F327" s="165" t="s">
        <v>120</v>
      </c>
      <c r="G327" s="114" t="s">
        <v>275</v>
      </c>
      <c r="H327" s="115" t="s">
        <v>269</v>
      </c>
      <c r="I327" s="116" t="s">
        <v>124</v>
      </c>
      <c r="J327" s="116" t="s">
        <v>124</v>
      </c>
      <c r="K327" s="116" t="s">
        <v>124</v>
      </c>
      <c r="L327" s="116"/>
      <c r="M327" s="116"/>
      <c r="N327" s="116"/>
      <c r="O327" s="203"/>
      <c r="P327" s="203"/>
      <c r="Q327" s="203"/>
      <c r="R327" s="210"/>
      <c r="S327" s="110" t="b">
        <f t="shared" si="7"/>
        <v>1</v>
      </c>
      <c r="T327" s="119"/>
      <c r="U327" s="119"/>
      <c r="V327" s="116"/>
      <c r="W327" s="116"/>
      <c r="X327" s="116" t="b">
        <v>0</v>
      </c>
      <c r="Y327" s="116" t="b">
        <v>0</v>
      </c>
      <c r="Z327" s="110" t="b">
        <v>1</v>
      </c>
      <c r="AA327" s="116" t="s">
        <v>124</v>
      </c>
      <c r="AB327" s="177" t="b">
        <f t="shared" si="2"/>
        <v>1</v>
      </c>
      <c r="AC327" s="177" t="b">
        <f t="shared" si="3"/>
        <v>1</v>
      </c>
      <c r="AD327" s="177" t="b">
        <f t="shared" si="4"/>
        <v>0</v>
      </c>
      <c r="AE327" s="233" t="b">
        <f t="shared" si="5"/>
        <v>0</v>
      </c>
    </row>
    <row r="328" ht="14.25" customHeight="1">
      <c r="A328" s="95" t="s">
        <v>116</v>
      </c>
      <c r="B328" s="101">
        <v>7.0</v>
      </c>
      <c r="C328" s="101" t="s">
        <v>62</v>
      </c>
      <c r="D328" s="164" t="s">
        <v>1055</v>
      </c>
      <c r="E328" s="101" t="s">
        <v>124</v>
      </c>
      <c r="F328" s="165" t="s">
        <v>120</v>
      </c>
      <c r="G328" s="99" t="s">
        <v>275</v>
      </c>
      <c r="H328" s="100" t="s">
        <v>269</v>
      </c>
      <c r="I328" s="101" t="s">
        <v>124</v>
      </c>
      <c r="J328" s="101" t="s">
        <v>124</v>
      </c>
      <c r="K328" s="101" t="s">
        <v>124</v>
      </c>
      <c r="L328" s="101"/>
      <c r="M328" s="101"/>
      <c r="N328" s="101"/>
      <c r="O328" s="206"/>
      <c r="P328" s="206"/>
      <c r="Q328" s="206"/>
      <c r="R328" s="126" t="s">
        <v>63</v>
      </c>
      <c r="S328" s="96" t="b">
        <f t="shared" si="7"/>
        <v>1</v>
      </c>
      <c r="T328" s="104"/>
      <c r="U328" s="104"/>
      <c r="V328" s="101"/>
      <c r="W328" s="101"/>
      <c r="X328" s="101" t="b">
        <v>0</v>
      </c>
      <c r="Y328" s="101" t="b">
        <v>0</v>
      </c>
      <c r="Z328" s="96" t="b">
        <v>1</v>
      </c>
      <c r="AA328" s="101" t="s">
        <v>124</v>
      </c>
      <c r="AB328" s="167" t="b">
        <f t="shared" si="2"/>
        <v>1</v>
      </c>
      <c r="AC328" s="167" t="b">
        <f t="shared" si="3"/>
        <v>1</v>
      </c>
      <c r="AD328" s="167" t="b">
        <f t="shared" si="4"/>
        <v>0</v>
      </c>
      <c r="AE328" s="230" t="b">
        <f t="shared" si="5"/>
        <v>0</v>
      </c>
    </row>
    <row r="329" ht="14.25" customHeight="1">
      <c r="A329" s="200" t="s">
        <v>116</v>
      </c>
      <c r="B329" s="116">
        <v>7.0</v>
      </c>
      <c r="C329" s="116" t="s">
        <v>1056</v>
      </c>
      <c r="D329" s="201" t="s">
        <v>1057</v>
      </c>
      <c r="E329" s="116" t="s">
        <v>124</v>
      </c>
      <c r="F329" s="165" t="s">
        <v>120</v>
      </c>
      <c r="G329" s="114" t="s">
        <v>275</v>
      </c>
      <c r="H329" s="115" t="s">
        <v>269</v>
      </c>
      <c r="I329" s="116" t="s">
        <v>124</v>
      </c>
      <c r="J329" s="116" t="s">
        <v>124</v>
      </c>
      <c r="K329" s="116" t="s">
        <v>124</v>
      </c>
      <c r="L329" s="116"/>
      <c r="M329" s="116"/>
      <c r="N329" s="116"/>
      <c r="O329" s="203"/>
      <c r="P329" s="203"/>
      <c r="Q329" s="203"/>
      <c r="R329" s="210"/>
      <c r="S329" s="110" t="b">
        <f t="shared" si="7"/>
        <v>1</v>
      </c>
      <c r="T329" s="119"/>
      <c r="U329" s="119"/>
      <c r="V329" s="116"/>
      <c r="W329" s="116"/>
      <c r="X329" s="116" t="b">
        <v>0</v>
      </c>
      <c r="Y329" s="116" t="b">
        <v>0</v>
      </c>
      <c r="Z329" s="110" t="b">
        <v>1</v>
      </c>
      <c r="AA329" s="116" t="s">
        <v>124</v>
      </c>
      <c r="AB329" s="177" t="b">
        <f t="shared" si="2"/>
        <v>1</v>
      </c>
      <c r="AC329" s="177" t="b">
        <f t="shared" si="3"/>
        <v>1</v>
      </c>
      <c r="AD329" s="177" t="b">
        <f t="shared" si="4"/>
        <v>0</v>
      </c>
      <c r="AE329" s="233" t="b">
        <f t="shared" si="5"/>
        <v>0</v>
      </c>
    </row>
    <row r="330" ht="14.25" customHeight="1">
      <c r="A330" s="95" t="s">
        <v>116</v>
      </c>
      <c r="B330" s="101">
        <v>7.0</v>
      </c>
      <c r="C330" s="101" t="s">
        <v>1058</v>
      </c>
      <c r="D330" s="164" t="s">
        <v>1059</v>
      </c>
      <c r="E330" s="101" t="s">
        <v>124</v>
      </c>
      <c r="F330" s="165" t="s">
        <v>120</v>
      </c>
      <c r="G330" s="99" t="s">
        <v>275</v>
      </c>
      <c r="H330" s="100" t="s">
        <v>269</v>
      </c>
      <c r="I330" s="101" t="s">
        <v>124</v>
      </c>
      <c r="J330" s="101" t="s">
        <v>124</v>
      </c>
      <c r="K330" s="101" t="s">
        <v>124</v>
      </c>
      <c r="L330" s="101"/>
      <c r="M330" s="101"/>
      <c r="N330" s="101"/>
      <c r="O330" s="206"/>
      <c r="P330" s="206"/>
      <c r="Q330" s="206"/>
      <c r="R330" s="208"/>
      <c r="S330" s="96" t="b">
        <f t="shared" si="7"/>
        <v>1</v>
      </c>
      <c r="T330" s="104"/>
      <c r="U330" s="104"/>
      <c r="V330" s="101"/>
      <c r="W330" s="101"/>
      <c r="X330" s="101" t="b">
        <v>0</v>
      </c>
      <c r="Y330" s="101" t="b">
        <v>0</v>
      </c>
      <c r="Z330" s="96" t="b">
        <v>1</v>
      </c>
      <c r="AA330" s="101" t="s">
        <v>124</v>
      </c>
      <c r="AB330" s="167" t="b">
        <f t="shared" si="2"/>
        <v>1</v>
      </c>
      <c r="AC330" s="167" t="b">
        <f t="shared" si="3"/>
        <v>1</v>
      </c>
      <c r="AD330" s="167" t="b">
        <f t="shared" si="4"/>
        <v>0</v>
      </c>
      <c r="AE330" s="230" t="b">
        <f t="shared" si="5"/>
        <v>0</v>
      </c>
    </row>
    <row r="331" ht="14.25" customHeight="1">
      <c r="A331" s="200" t="s">
        <v>116</v>
      </c>
      <c r="B331" s="116">
        <v>7.0</v>
      </c>
      <c r="C331" s="116" t="s">
        <v>1060</v>
      </c>
      <c r="D331" s="201" t="s">
        <v>1061</v>
      </c>
      <c r="E331" s="116" t="s">
        <v>124</v>
      </c>
      <c r="F331" s="165" t="s">
        <v>120</v>
      </c>
      <c r="G331" s="114" t="s">
        <v>275</v>
      </c>
      <c r="H331" s="115" t="s">
        <v>269</v>
      </c>
      <c r="I331" s="116" t="s">
        <v>124</v>
      </c>
      <c r="J331" s="116" t="s">
        <v>124</v>
      </c>
      <c r="K331" s="116" t="s">
        <v>124</v>
      </c>
      <c r="L331" s="116"/>
      <c r="M331" s="116"/>
      <c r="N331" s="116"/>
      <c r="O331" s="203"/>
      <c r="P331" s="203"/>
      <c r="Q331" s="203"/>
      <c r="R331" s="210"/>
      <c r="S331" s="110" t="b">
        <f t="shared" si="7"/>
        <v>1</v>
      </c>
      <c r="T331" s="119"/>
      <c r="U331" s="119"/>
      <c r="V331" s="116"/>
      <c r="W331" s="116"/>
      <c r="X331" s="116" t="b">
        <v>0</v>
      </c>
      <c r="Y331" s="116" t="b">
        <v>0</v>
      </c>
      <c r="Z331" s="110" t="b">
        <v>1</v>
      </c>
      <c r="AA331" s="116" t="s">
        <v>124</v>
      </c>
      <c r="AB331" s="177" t="b">
        <f t="shared" si="2"/>
        <v>1</v>
      </c>
      <c r="AC331" s="177" t="b">
        <f t="shared" si="3"/>
        <v>1</v>
      </c>
      <c r="AD331" s="177" t="b">
        <f t="shared" si="4"/>
        <v>0</v>
      </c>
      <c r="AE331" s="233" t="b">
        <f t="shared" si="5"/>
        <v>0</v>
      </c>
    </row>
    <row r="332" ht="14.25" customHeight="1">
      <c r="A332" s="95" t="s">
        <v>116</v>
      </c>
      <c r="B332" s="101">
        <v>7.0</v>
      </c>
      <c r="C332" s="101" t="s">
        <v>1062</v>
      </c>
      <c r="D332" s="164" t="s">
        <v>1063</v>
      </c>
      <c r="E332" s="101" t="s">
        <v>124</v>
      </c>
      <c r="F332" s="165" t="s">
        <v>120</v>
      </c>
      <c r="G332" s="99" t="s">
        <v>275</v>
      </c>
      <c r="H332" s="100" t="s">
        <v>269</v>
      </c>
      <c r="I332" s="101" t="s">
        <v>124</v>
      </c>
      <c r="J332" s="101" t="s">
        <v>124</v>
      </c>
      <c r="K332" s="101" t="s">
        <v>124</v>
      </c>
      <c r="L332" s="101"/>
      <c r="M332" s="101"/>
      <c r="N332" s="101"/>
      <c r="O332" s="206"/>
      <c r="P332" s="206"/>
      <c r="Q332" s="206"/>
      <c r="R332" s="208"/>
      <c r="S332" s="96" t="b">
        <f t="shared" si="7"/>
        <v>1</v>
      </c>
      <c r="T332" s="104"/>
      <c r="U332" s="104"/>
      <c r="V332" s="101"/>
      <c r="W332" s="101"/>
      <c r="X332" s="101" t="b">
        <v>0</v>
      </c>
      <c r="Y332" s="101" t="b">
        <v>0</v>
      </c>
      <c r="Z332" s="96" t="b">
        <v>1</v>
      </c>
      <c r="AA332" s="101" t="s">
        <v>124</v>
      </c>
      <c r="AB332" s="167" t="b">
        <f t="shared" si="2"/>
        <v>1</v>
      </c>
      <c r="AC332" s="167" t="b">
        <f t="shared" si="3"/>
        <v>1</v>
      </c>
      <c r="AD332" s="167" t="b">
        <f t="shared" si="4"/>
        <v>0</v>
      </c>
      <c r="AE332" s="230" t="b">
        <f t="shared" si="5"/>
        <v>0</v>
      </c>
    </row>
    <row r="333" ht="14.25" customHeight="1">
      <c r="A333" s="200" t="s">
        <v>116</v>
      </c>
      <c r="B333" s="116">
        <v>7.0</v>
      </c>
      <c r="C333" s="116" t="s">
        <v>1064</v>
      </c>
      <c r="D333" s="201" t="s">
        <v>1065</v>
      </c>
      <c r="E333" s="116" t="s">
        <v>124</v>
      </c>
      <c r="F333" s="165" t="s">
        <v>120</v>
      </c>
      <c r="G333" s="114" t="s">
        <v>275</v>
      </c>
      <c r="H333" s="115" t="s">
        <v>269</v>
      </c>
      <c r="I333" s="116" t="s">
        <v>124</v>
      </c>
      <c r="J333" s="116" t="s">
        <v>124</v>
      </c>
      <c r="K333" s="116" t="s">
        <v>124</v>
      </c>
      <c r="L333" s="116"/>
      <c r="M333" s="116"/>
      <c r="N333" s="116"/>
      <c r="O333" s="203"/>
      <c r="P333" s="203"/>
      <c r="Q333" s="203"/>
      <c r="R333" s="210"/>
      <c r="S333" s="110" t="b">
        <f t="shared" si="7"/>
        <v>1</v>
      </c>
      <c r="T333" s="119"/>
      <c r="U333" s="119"/>
      <c r="V333" s="116"/>
      <c r="W333" s="116"/>
      <c r="X333" s="116" t="b">
        <v>0</v>
      </c>
      <c r="Y333" s="116" t="b">
        <v>0</v>
      </c>
      <c r="Z333" s="110" t="b">
        <v>1</v>
      </c>
      <c r="AA333" s="116" t="s">
        <v>124</v>
      </c>
      <c r="AB333" s="177" t="b">
        <f t="shared" si="2"/>
        <v>1</v>
      </c>
      <c r="AC333" s="177" t="b">
        <f t="shared" si="3"/>
        <v>1</v>
      </c>
      <c r="AD333" s="177" t="b">
        <f t="shared" si="4"/>
        <v>0</v>
      </c>
      <c r="AE333" s="233" t="b">
        <f t="shared" si="5"/>
        <v>0</v>
      </c>
    </row>
    <row r="334" ht="14.25" customHeight="1">
      <c r="A334" s="95" t="s">
        <v>116</v>
      </c>
      <c r="B334" s="101">
        <v>7.0</v>
      </c>
      <c r="C334" s="101" t="s">
        <v>1066</v>
      </c>
      <c r="D334" s="164" t="s">
        <v>1067</v>
      </c>
      <c r="E334" s="240" t="s">
        <v>119</v>
      </c>
      <c r="F334" s="165" t="s">
        <v>120</v>
      </c>
      <c r="G334" s="99" t="s">
        <v>275</v>
      </c>
      <c r="H334" s="100" t="s">
        <v>269</v>
      </c>
      <c r="I334" s="101" t="s">
        <v>124</v>
      </c>
      <c r="J334" s="101" t="s">
        <v>1068</v>
      </c>
      <c r="K334" s="101" t="s">
        <v>124</v>
      </c>
      <c r="L334" s="101"/>
      <c r="M334" s="101"/>
      <c r="N334" s="101"/>
      <c r="O334" s="206"/>
      <c r="P334" s="206"/>
      <c r="Q334" s="206"/>
      <c r="R334" s="208"/>
      <c r="S334" s="96" t="b">
        <f t="shared" si="7"/>
        <v>1</v>
      </c>
      <c r="T334" s="104"/>
      <c r="U334" s="104"/>
      <c r="V334" s="101"/>
      <c r="W334" s="101"/>
      <c r="X334" s="101" t="b">
        <v>0</v>
      </c>
      <c r="Y334" s="101" t="b">
        <v>0</v>
      </c>
      <c r="Z334" s="96" t="b">
        <v>1</v>
      </c>
      <c r="AA334" s="101" t="s">
        <v>124</v>
      </c>
      <c r="AB334" s="167" t="b">
        <f t="shared" si="2"/>
        <v>1</v>
      </c>
      <c r="AC334" s="167" t="b">
        <f t="shared" si="3"/>
        <v>1</v>
      </c>
      <c r="AD334" s="167" t="b">
        <f t="shared" si="4"/>
        <v>0</v>
      </c>
      <c r="AE334" s="230" t="b">
        <f t="shared" si="5"/>
        <v>0</v>
      </c>
    </row>
    <row r="335" ht="14.25" customHeight="1">
      <c r="A335" s="200" t="s">
        <v>116</v>
      </c>
      <c r="B335" s="116">
        <v>7.0</v>
      </c>
      <c r="C335" s="116" t="s">
        <v>1066</v>
      </c>
      <c r="D335" s="201" t="s">
        <v>1067</v>
      </c>
      <c r="E335" s="239" t="s">
        <v>133</v>
      </c>
      <c r="F335" s="165" t="s">
        <v>120</v>
      </c>
      <c r="G335" s="114" t="s">
        <v>275</v>
      </c>
      <c r="H335" s="115" t="s">
        <v>269</v>
      </c>
      <c r="I335" s="116" t="s">
        <v>124</v>
      </c>
      <c r="J335" s="116" t="s">
        <v>1069</v>
      </c>
      <c r="K335" s="116" t="s">
        <v>124</v>
      </c>
      <c r="L335" s="116"/>
      <c r="M335" s="116"/>
      <c r="N335" s="116"/>
      <c r="O335" s="203"/>
      <c r="P335" s="203"/>
      <c r="Q335" s="203"/>
      <c r="R335" s="210"/>
      <c r="S335" s="110" t="b">
        <f t="shared" si="7"/>
        <v>1</v>
      </c>
      <c r="T335" s="119"/>
      <c r="U335" s="119"/>
      <c r="V335" s="116"/>
      <c r="W335" s="116"/>
      <c r="X335" s="116" t="b">
        <v>0</v>
      </c>
      <c r="Y335" s="116" t="b">
        <v>0</v>
      </c>
      <c r="Z335" s="110" t="b">
        <v>1</v>
      </c>
      <c r="AA335" s="116" t="s">
        <v>124</v>
      </c>
      <c r="AB335" s="177" t="b">
        <f t="shared" si="2"/>
        <v>1</v>
      </c>
      <c r="AC335" s="177" t="b">
        <f t="shared" si="3"/>
        <v>1</v>
      </c>
      <c r="AD335" s="177" t="b">
        <f t="shared" si="4"/>
        <v>0</v>
      </c>
      <c r="AE335" s="233" t="b">
        <f t="shared" si="5"/>
        <v>0</v>
      </c>
    </row>
    <row r="336" ht="14.25" customHeight="1">
      <c r="A336" s="95" t="s">
        <v>116</v>
      </c>
      <c r="B336" s="101">
        <v>7.0</v>
      </c>
      <c r="C336" s="101" t="s">
        <v>1070</v>
      </c>
      <c r="D336" s="164" t="s">
        <v>1071</v>
      </c>
      <c r="E336" s="101" t="s">
        <v>124</v>
      </c>
      <c r="F336" s="99" t="s">
        <v>268</v>
      </c>
      <c r="G336" s="100" t="s">
        <v>269</v>
      </c>
      <c r="H336" s="100" t="s">
        <v>269</v>
      </c>
      <c r="I336" s="101" t="s">
        <v>124</v>
      </c>
      <c r="J336" s="101" t="s">
        <v>124</v>
      </c>
      <c r="K336" s="101" t="s">
        <v>124</v>
      </c>
      <c r="L336" s="101"/>
      <c r="M336" s="101"/>
      <c r="N336" s="101"/>
      <c r="O336" s="206"/>
      <c r="P336" s="206"/>
      <c r="Q336" s="206"/>
      <c r="R336" s="208"/>
      <c r="S336" s="96" t="b">
        <f t="shared" si="7"/>
        <v>0</v>
      </c>
      <c r="T336" s="104"/>
      <c r="U336" s="104"/>
      <c r="V336" s="101"/>
      <c r="W336" s="101"/>
      <c r="X336" s="101" t="b">
        <v>0</v>
      </c>
      <c r="Y336" s="101" t="b">
        <v>0</v>
      </c>
      <c r="Z336" s="96" t="b">
        <v>1</v>
      </c>
      <c r="AA336" s="101" t="s">
        <v>124</v>
      </c>
      <c r="AB336" s="167" t="b">
        <f t="shared" si="2"/>
        <v>1</v>
      </c>
      <c r="AC336" s="167" t="b">
        <f t="shared" si="3"/>
        <v>0</v>
      </c>
      <c r="AD336" s="167" t="b">
        <f t="shared" si="4"/>
        <v>0</v>
      </c>
      <c r="AE336" s="230" t="b">
        <f t="shared" si="5"/>
        <v>0</v>
      </c>
    </row>
    <row r="337" ht="14.25" customHeight="1">
      <c r="A337" s="200" t="s">
        <v>116</v>
      </c>
      <c r="B337" s="116">
        <v>8.0</v>
      </c>
      <c r="C337" s="116" t="s">
        <v>1072</v>
      </c>
      <c r="D337" s="201" t="s">
        <v>1073</v>
      </c>
      <c r="E337" s="116" t="s">
        <v>124</v>
      </c>
      <c r="F337" s="165" t="s">
        <v>120</v>
      </c>
      <c r="G337" s="114" t="s">
        <v>275</v>
      </c>
      <c r="H337" s="115" t="s">
        <v>269</v>
      </c>
      <c r="I337" s="116" t="s">
        <v>1074</v>
      </c>
      <c r="J337" s="116" t="s">
        <v>124</v>
      </c>
      <c r="K337" s="116" t="s">
        <v>124</v>
      </c>
      <c r="L337" s="116"/>
      <c r="M337" s="116"/>
      <c r="N337" s="116"/>
      <c r="O337" s="203"/>
      <c r="P337" s="203"/>
      <c r="Q337" s="203"/>
      <c r="R337" s="210"/>
      <c r="S337" s="110" t="b">
        <f t="shared" si="7"/>
        <v>1</v>
      </c>
      <c r="T337" s="119"/>
      <c r="U337" s="119"/>
      <c r="V337" s="116"/>
      <c r="W337" s="116"/>
      <c r="X337" s="116" t="b">
        <v>0</v>
      </c>
      <c r="Y337" s="116" t="b">
        <v>0</v>
      </c>
      <c r="Z337" s="110" t="b">
        <v>1</v>
      </c>
      <c r="AA337" s="116" t="s">
        <v>124</v>
      </c>
      <c r="AB337" s="177" t="b">
        <f t="shared" si="2"/>
        <v>1</v>
      </c>
      <c r="AC337" s="177" t="b">
        <f t="shared" si="3"/>
        <v>1</v>
      </c>
      <c r="AD337" s="177" t="b">
        <f t="shared" si="4"/>
        <v>0</v>
      </c>
      <c r="AE337" s="233" t="b">
        <f t="shared" si="5"/>
        <v>0</v>
      </c>
    </row>
    <row r="338" ht="14.25" customHeight="1">
      <c r="A338" s="95" t="s">
        <v>116</v>
      </c>
      <c r="B338" s="101">
        <v>8.0</v>
      </c>
      <c r="C338" s="101" t="s">
        <v>1075</v>
      </c>
      <c r="D338" s="164" t="s">
        <v>1076</v>
      </c>
      <c r="E338" s="101" t="s">
        <v>124</v>
      </c>
      <c r="F338" s="165" t="s">
        <v>120</v>
      </c>
      <c r="G338" s="99" t="s">
        <v>275</v>
      </c>
      <c r="H338" s="100" t="s">
        <v>269</v>
      </c>
      <c r="I338" s="101" t="s">
        <v>124</v>
      </c>
      <c r="J338" s="101" t="s">
        <v>124</v>
      </c>
      <c r="K338" s="101" t="s">
        <v>124</v>
      </c>
      <c r="L338" s="101"/>
      <c r="M338" s="101"/>
      <c r="N338" s="101"/>
      <c r="O338" s="206"/>
      <c r="P338" s="206"/>
      <c r="Q338" s="206"/>
      <c r="R338" s="208"/>
      <c r="S338" s="96" t="b">
        <f t="shared" si="7"/>
        <v>1</v>
      </c>
      <c r="T338" s="104"/>
      <c r="U338" s="104"/>
      <c r="V338" s="101"/>
      <c r="W338" s="101"/>
      <c r="X338" s="101" t="b">
        <v>0</v>
      </c>
      <c r="Y338" s="101" t="b">
        <v>0</v>
      </c>
      <c r="Z338" s="96" t="b">
        <v>1</v>
      </c>
      <c r="AA338" s="101" t="s">
        <v>124</v>
      </c>
      <c r="AB338" s="167" t="b">
        <f t="shared" si="2"/>
        <v>1</v>
      </c>
      <c r="AC338" s="167" t="b">
        <f t="shared" si="3"/>
        <v>1</v>
      </c>
      <c r="AD338" s="167" t="b">
        <f t="shared" si="4"/>
        <v>0</v>
      </c>
      <c r="AE338" s="230" t="b">
        <f t="shared" si="5"/>
        <v>0</v>
      </c>
    </row>
    <row r="339" ht="14.25" customHeight="1">
      <c r="A339" s="200" t="s">
        <v>116</v>
      </c>
      <c r="B339" s="116">
        <v>8.0</v>
      </c>
      <c r="C339" s="116" t="s">
        <v>1077</v>
      </c>
      <c r="D339" s="201" t="s">
        <v>1078</v>
      </c>
      <c r="E339" s="116" t="s">
        <v>124</v>
      </c>
      <c r="F339" s="165" t="s">
        <v>120</v>
      </c>
      <c r="G339" s="114" t="s">
        <v>275</v>
      </c>
      <c r="H339" s="115" t="s">
        <v>269</v>
      </c>
      <c r="I339" s="116" t="s">
        <v>124</v>
      </c>
      <c r="J339" s="116" t="s">
        <v>124</v>
      </c>
      <c r="K339" s="116" t="s">
        <v>124</v>
      </c>
      <c r="L339" s="116"/>
      <c r="M339" s="116"/>
      <c r="N339" s="116"/>
      <c r="O339" s="203"/>
      <c r="P339" s="203"/>
      <c r="Q339" s="203"/>
      <c r="R339" s="210"/>
      <c r="S339" s="110" t="b">
        <f t="shared" si="7"/>
        <v>1</v>
      </c>
      <c r="T339" s="119"/>
      <c r="U339" s="119"/>
      <c r="V339" s="116"/>
      <c r="W339" s="116"/>
      <c r="X339" s="116" t="b">
        <v>0</v>
      </c>
      <c r="Y339" s="116" t="b">
        <v>0</v>
      </c>
      <c r="Z339" s="110" t="b">
        <v>1</v>
      </c>
      <c r="AA339" s="116" t="s">
        <v>124</v>
      </c>
      <c r="AB339" s="177" t="b">
        <f t="shared" si="2"/>
        <v>1</v>
      </c>
      <c r="AC339" s="177" t="b">
        <f t="shared" si="3"/>
        <v>1</v>
      </c>
      <c r="AD339" s="177" t="b">
        <f t="shared" si="4"/>
        <v>0</v>
      </c>
      <c r="AE339" s="233" t="b">
        <f t="shared" si="5"/>
        <v>0</v>
      </c>
    </row>
    <row r="340" ht="14.25" customHeight="1">
      <c r="A340" s="95" t="s">
        <v>116</v>
      </c>
      <c r="B340" s="101">
        <v>8.0</v>
      </c>
      <c r="C340" s="101" t="s">
        <v>1079</v>
      </c>
      <c r="D340" s="164" t="s">
        <v>1080</v>
      </c>
      <c r="E340" s="101" t="s">
        <v>124</v>
      </c>
      <c r="F340" s="165" t="s">
        <v>120</v>
      </c>
      <c r="G340" s="99" t="s">
        <v>275</v>
      </c>
      <c r="H340" s="100" t="s">
        <v>269</v>
      </c>
      <c r="I340" s="101" t="s">
        <v>124</v>
      </c>
      <c r="J340" s="101" t="s">
        <v>124</v>
      </c>
      <c r="K340" s="101" t="s">
        <v>124</v>
      </c>
      <c r="L340" s="101"/>
      <c r="M340" s="101"/>
      <c r="N340" s="101"/>
      <c r="O340" s="206"/>
      <c r="P340" s="206"/>
      <c r="Q340" s="206"/>
      <c r="R340" s="208"/>
      <c r="S340" s="96" t="b">
        <f t="shared" si="7"/>
        <v>1</v>
      </c>
      <c r="T340" s="104"/>
      <c r="U340" s="104"/>
      <c r="V340" s="101"/>
      <c r="W340" s="101"/>
      <c r="X340" s="101" t="b">
        <v>0</v>
      </c>
      <c r="Y340" s="101" t="b">
        <v>0</v>
      </c>
      <c r="Z340" s="96" t="b">
        <v>1</v>
      </c>
      <c r="AA340" s="101" t="s">
        <v>124</v>
      </c>
      <c r="AB340" s="167" t="b">
        <f t="shared" si="2"/>
        <v>1</v>
      </c>
      <c r="AC340" s="167" t="b">
        <f t="shared" si="3"/>
        <v>1</v>
      </c>
      <c r="AD340" s="167" t="b">
        <f t="shared" si="4"/>
        <v>0</v>
      </c>
      <c r="AE340" s="230" t="b">
        <f t="shared" si="5"/>
        <v>0</v>
      </c>
    </row>
    <row r="341" ht="14.25" customHeight="1">
      <c r="A341" s="200" t="s">
        <v>116</v>
      </c>
      <c r="B341" s="116">
        <v>8.0</v>
      </c>
      <c r="C341" s="116" t="s">
        <v>1081</v>
      </c>
      <c r="D341" s="201" t="s">
        <v>1082</v>
      </c>
      <c r="E341" s="240" t="s">
        <v>119</v>
      </c>
      <c r="F341" s="165" t="s">
        <v>120</v>
      </c>
      <c r="G341" s="114" t="s">
        <v>275</v>
      </c>
      <c r="H341" s="115" t="s">
        <v>269</v>
      </c>
      <c r="I341" s="116" t="s">
        <v>124</v>
      </c>
      <c r="J341" s="116" t="s">
        <v>1083</v>
      </c>
      <c r="K341" s="116" t="s">
        <v>124</v>
      </c>
      <c r="L341" s="116"/>
      <c r="M341" s="116"/>
      <c r="N341" s="116"/>
      <c r="O341" s="203"/>
      <c r="P341" s="203"/>
      <c r="Q341" s="203"/>
      <c r="R341" s="210"/>
      <c r="S341" s="110" t="b">
        <f t="shared" si="7"/>
        <v>1</v>
      </c>
      <c r="T341" s="119"/>
      <c r="U341" s="119"/>
      <c r="V341" s="116"/>
      <c r="W341" s="116"/>
      <c r="X341" s="116" t="b">
        <v>0</v>
      </c>
      <c r="Y341" s="116" t="b">
        <v>0</v>
      </c>
      <c r="Z341" s="110" t="b">
        <v>1</v>
      </c>
      <c r="AA341" s="116" t="s">
        <v>124</v>
      </c>
      <c r="AB341" s="177" t="b">
        <f t="shared" si="2"/>
        <v>1</v>
      </c>
      <c r="AC341" s="177" t="b">
        <f t="shared" si="3"/>
        <v>1</v>
      </c>
      <c r="AD341" s="177" t="b">
        <f t="shared" si="4"/>
        <v>0</v>
      </c>
      <c r="AE341" s="233" t="b">
        <f t="shared" si="5"/>
        <v>0</v>
      </c>
    </row>
    <row r="342" ht="14.25" customHeight="1">
      <c r="A342" s="95" t="s">
        <v>116</v>
      </c>
      <c r="B342" s="101">
        <v>8.0</v>
      </c>
      <c r="C342" s="101" t="s">
        <v>1081</v>
      </c>
      <c r="D342" s="164" t="s">
        <v>1082</v>
      </c>
      <c r="E342" s="239" t="s">
        <v>133</v>
      </c>
      <c r="F342" s="165" t="s">
        <v>120</v>
      </c>
      <c r="G342" s="99" t="s">
        <v>275</v>
      </c>
      <c r="H342" s="100" t="s">
        <v>269</v>
      </c>
      <c r="I342" s="101" t="s">
        <v>124</v>
      </c>
      <c r="J342" s="101" t="s">
        <v>1084</v>
      </c>
      <c r="K342" s="101" t="s">
        <v>124</v>
      </c>
      <c r="L342" s="101"/>
      <c r="M342" s="101"/>
      <c r="N342" s="101"/>
      <c r="O342" s="206"/>
      <c r="P342" s="206"/>
      <c r="Q342" s="206"/>
      <c r="R342" s="208"/>
      <c r="S342" s="96" t="b">
        <f t="shared" si="7"/>
        <v>1</v>
      </c>
      <c r="T342" s="104"/>
      <c r="U342" s="104"/>
      <c r="V342" s="101"/>
      <c r="W342" s="101"/>
      <c r="X342" s="101" t="b">
        <v>0</v>
      </c>
      <c r="Y342" s="101" t="b">
        <v>0</v>
      </c>
      <c r="Z342" s="96" t="b">
        <v>1</v>
      </c>
      <c r="AA342" s="101" t="s">
        <v>124</v>
      </c>
      <c r="AB342" s="167" t="b">
        <f t="shared" si="2"/>
        <v>1</v>
      </c>
      <c r="AC342" s="167" t="b">
        <f t="shared" si="3"/>
        <v>1</v>
      </c>
      <c r="AD342" s="167" t="b">
        <f t="shared" si="4"/>
        <v>0</v>
      </c>
      <c r="AE342" s="230" t="b">
        <f t="shared" si="5"/>
        <v>0</v>
      </c>
    </row>
    <row r="343" ht="14.25" customHeight="1">
      <c r="A343" s="200" t="s">
        <v>116</v>
      </c>
      <c r="B343" s="116">
        <v>8.0</v>
      </c>
      <c r="C343" s="116" t="s">
        <v>1081</v>
      </c>
      <c r="D343" s="201" t="s">
        <v>1082</v>
      </c>
      <c r="E343" s="241" t="s">
        <v>151</v>
      </c>
      <c r="F343" s="165" t="s">
        <v>120</v>
      </c>
      <c r="G343" s="114" t="s">
        <v>275</v>
      </c>
      <c r="H343" s="115" t="s">
        <v>269</v>
      </c>
      <c r="I343" s="116" t="s">
        <v>124</v>
      </c>
      <c r="J343" s="116" t="s">
        <v>1085</v>
      </c>
      <c r="K343" s="116" t="s">
        <v>124</v>
      </c>
      <c r="L343" s="116"/>
      <c r="M343" s="116"/>
      <c r="N343" s="116"/>
      <c r="O343" s="203"/>
      <c r="P343" s="203"/>
      <c r="Q343" s="203"/>
      <c r="R343" s="210"/>
      <c r="S343" s="110" t="b">
        <f t="shared" si="7"/>
        <v>1</v>
      </c>
      <c r="T343" s="119"/>
      <c r="U343" s="119"/>
      <c r="V343" s="116"/>
      <c r="W343" s="116"/>
      <c r="X343" s="116" t="b">
        <v>0</v>
      </c>
      <c r="Y343" s="116" t="b">
        <v>0</v>
      </c>
      <c r="Z343" s="110" t="b">
        <v>1</v>
      </c>
      <c r="AA343" s="116" t="s">
        <v>124</v>
      </c>
      <c r="AB343" s="177" t="b">
        <f t="shared" si="2"/>
        <v>1</v>
      </c>
      <c r="AC343" s="177" t="b">
        <f t="shared" si="3"/>
        <v>1</v>
      </c>
      <c r="AD343" s="177" t="b">
        <f t="shared" si="4"/>
        <v>0</v>
      </c>
      <c r="AE343" s="233" t="b">
        <f t="shared" si="5"/>
        <v>0</v>
      </c>
    </row>
    <row r="344" ht="14.25" customHeight="1">
      <c r="A344" s="95" t="s">
        <v>116</v>
      </c>
      <c r="B344" s="101">
        <v>8.0</v>
      </c>
      <c r="C344" s="101" t="s">
        <v>65</v>
      </c>
      <c r="D344" s="164" t="s">
        <v>1086</v>
      </c>
      <c r="E344" s="240" t="s">
        <v>119</v>
      </c>
      <c r="F344" s="165" t="s">
        <v>120</v>
      </c>
      <c r="G344" s="99" t="s">
        <v>275</v>
      </c>
      <c r="H344" s="100" t="s">
        <v>269</v>
      </c>
      <c r="I344" s="101" t="s">
        <v>124</v>
      </c>
      <c r="J344" s="101" t="s">
        <v>124</v>
      </c>
      <c r="K344" s="101" t="s">
        <v>124</v>
      </c>
      <c r="L344" s="101"/>
      <c r="M344" s="101"/>
      <c r="N344" s="101"/>
      <c r="O344" s="206"/>
      <c r="P344" s="206"/>
      <c r="Q344" s="206"/>
      <c r="R344" s="242" t="s">
        <v>66</v>
      </c>
      <c r="S344" s="96" t="b">
        <f t="shared" si="7"/>
        <v>1</v>
      </c>
      <c r="T344" s="104"/>
      <c r="U344" s="104"/>
      <c r="V344" s="101"/>
      <c r="W344" s="101"/>
      <c r="X344" s="101" t="b">
        <v>0</v>
      </c>
      <c r="Y344" s="101" t="b">
        <v>0</v>
      </c>
      <c r="Z344" s="96" t="b">
        <v>1</v>
      </c>
      <c r="AA344" s="101" t="s">
        <v>124</v>
      </c>
      <c r="AB344" s="167" t="b">
        <f t="shared" si="2"/>
        <v>1</v>
      </c>
      <c r="AC344" s="167" t="b">
        <f t="shared" si="3"/>
        <v>1</v>
      </c>
      <c r="AD344" s="167" t="b">
        <f t="shared" si="4"/>
        <v>0</v>
      </c>
      <c r="AE344" s="230" t="b">
        <f t="shared" si="5"/>
        <v>0</v>
      </c>
    </row>
    <row r="345" ht="14.25" customHeight="1">
      <c r="A345" s="200" t="s">
        <v>116</v>
      </c>
      <c r="B345" s="116">
        <v>8.0</v>
      </c>
      <c r="C345" s="116" t="s">
        <v>65</v>
      </c>
      <c r="D345" s="201" t="s">
        <v>1087</v>
      </c>
      <c r="E345" s="239" t="s">
        <v>133</v>
      </c>
      <c r="F345" s="165" t="s">
        <v>120</v>
      </c>
      <c r="G345" s="114" t="s">
        <v>275</v>
      </c>
      <c r="H345" s="115" t="s">
        <v>269</v>
      </c>
      <c r="I345" s="116" t="s">
        <v>124</v>
      </c>
      <c r="J345" s="116" t="s">
        <v>124</v>
      </c>
      <c r="K345" s="116" t="s">
        <v>124</v>
      </c>
      <c r="L345" s="116"/>
      <c r="M345" s="116"/>
      <c r="N345" s="116"/>
      <c r="O345" s="203"/>
      <c r="P345" s="203"/>
      <c r="Q345" s="203"/>
      <c r="R345" s="242" t="s">
        <v>66</v>
      </c>
      <c r="S345" s="110" t="b">
        <f t="shared" si="7"/>
        <v>1</v>
      </c>
      <c r="T345" s="119"/>
      <c r="U345" s="119"/>
      <c r="V345" s="116"/>
      <c r="W345" s="116"/>
      <c r="X345" s="116" t="b">
        <v>0</v>
      </c>
      <c r="Y345" s="116" t="b">
        <v>0</v>
      </c>
      <c r="Z345" s="110" t="b">
        <v>1</v>
      </c>
      <c r="AA345" s="116" t="s">
        <v>124</v>
      </c>
      <c r="AB345" s="177" t="b">
        <f t="shared" si="2"/>
        <v>1</v>
      </c>
      <c r="AC345" s="177" t="b">
        <f t="shared" si="3"/>
        <v>1</v>
      </c>
      <c r="AD345" s="177" t="b">
        <f t="shared" si="4"/>
        <v>0</v>
      </c>
      <c r="AE345" s="233" t="b">
        <f t="shared" si="5"/>
        <v>0</v>
      </c>
    </row>
    <row r="346" ht="14.25" customHeight="1">
      <c r="A346" s="95" t="s">
        <v>116</v>
      </c>
      <c r="B346" s="101">
        <v>8.0</v>
      </c>
      <c r="C346" s="101" t="s">
        <v>1088</v>
      </c>
      <c r="D346" s="164" t="s">
        <v>1089</v>
      </c>
      <c r="E346" s="101" t="s">
        <v>124</v>
      </c>
      <c r="F346" s="165" t="s">
        <v>120</v>
      </c>
      <c r="G346" s="99" t="s">
        <v>275</v>
      </c>
      <c r="H346" s="100" t="s">
        <v>269</v>
      </c>
      <c r="I346" s="101" t="s">
        <v>124</v>
      </c>
      <c r="J346" s="101" t="s">
        <v>124</v>
      </c>
      <c r="K346" s="101" t="s">
        <v>124</v>
      </c>
      <c r="L346" s="101"/>
      <c r="M346" s="101"/>
      <c r="N346" s="101"/>
      <c r="O346" s="206"/>
      <c r="P346" s="206"/>
      <c r="Q346" s="206"/>
      <c r="R346" s="208"/>
      <c r="S346" s="96" t="b">
        <f t="shared" si="7"/>
        <v>1</v>
      </c>
      <c r="T346" s="104"/>
      <c r="U346" s="104"/>
      <c r="V346" s="101"/>
      <c r="W346" s="101"/>
      <c r="X346" s="101" t="b">
        <v>0</v>
      </c>
      <c r="Y346" s="101" t="b">
        <v>0</v>
      </c>
      <c r="Z346" s="96" t="b">
        <v>1</v>
      </c>
      <c r="AA346" s="101" t="s">
        <v>124</v>
      </c>
      <c r="AB346" s="167" t="b">
        <f t="shared" si="2"/>
        <v>1</v>
      </c>
      <c r="AC346" s="167" t="b">
        <f t="shared" si="3"/>
        <v>1</v>
      </c>
      <c r="AD346" s="167" t="b">
        <f t="shared" si="4"/>
        <v>0</v>
      </c>
      <c r="AE346" s="230" t="b">
        <f t="shared" si="5"/>
        <v>0</v>
      </c>
    </row>
    <row r="347" ht="14.25" customHeight="1">
      <c r="A347" s="200" t="s">
        <v>116</v>
      </c>
      <c r="B347" s="116">
        <v>8.0</v>
      </c>
      <c r="C347" s="116" t="s">
        <v>1090</v>
      </c>
      <c r="D347" s="201" t="s">
        <v>1091</v>
      </c>
      <c r="E347" s="116" t="s">
        <v>124</v>
      </c>
      <c r="F347" s="165" t="s">
        <v>120</v>
      </c>
      <c r="G347" s="114" t="s">
        <v>275</v>
      </c>
      <c r="H347" s="115" t="s">
        <v>269</v>
      </c>
      <c r="I347" s="116" t="s">
        <v>124</v>
      </c>
      <c r="J347" s="116" t="s">
        <v>124</v>
      </c>
      <c r="K347" s="116" t="s">
        <v>124</v>
      </c>
      <c r="L347" s="116"/>
      <c r="M347" s="116"/>
      <c r="N347" s="116"/>
      <c r="O347" s="203"/>
      <c r="P347" s="203"/>
      <c r="Q347" s="203"/>
      <c r="R347" s="210"/>
      <c r="S347" s="110" t="b">
        <f t="shared" si="7"/>
        <v>1</v>
      </c>
      <c r="T347" s="119"/>
      <c r="U347" s="119"/>
      <c r="V347" s="116"/>
      <c r="W347" s="116"/>
      <c r="X347" s="116" t="b">
        <v>0</v>
      </c>
      <c r="Y347" s="116" t="b">
        <v>0</v>
      </c>
      <c r="Z347" s="110" t="b">
        <v>1</v>
      </c>
      <c r="AA347" s="116" t="s">
        <v>124</v>
      </c>
      <c r="AB347" s="177" t="b">
        <f t="shared" si="2"/>
        <v>1</v>
      </c>
      <c r="AC347" s="177" t="b">
        <f t="shared" si="3"/>
        <v>1</v>
      </c>
      <c r="AD347" s="177" t="b">
        <f t="shared" si="4"/>
        <v>0</v>
      </c>
      <c r="AE347" s="233" t="b">
        <f t="shared" si="5"/>
        <v>0</v>
      </c>
    </row>
    <row r="348" ht="14.25" customHeight="1">
      <c r="A348" s="95" t="s">
        <v>116</v>
      </c>
      <c r="B348" s="101">
        <v>8.0</v>
      </c>
      <c r="C348" s="101" t="s">
        <v>1092</v>
      </c>
      <c r="D348" s="164" t="s">
        <v>1093</v>
      </c>
      <c r="E348" s="240" t="s">
        <v>119</v>
      </c>
      <c r="F348" s="165" t="s">
        <v>120</v>
      </c>
      <c r="G348" s="99" t="s">
        <v>275</v>
      </c>
      <c r="H348" s="100" t="s">
        <v>269</v>
      </c>
      <c r="I348" s="101" t="s">
        <v>124</v>
      </c>
      <c r="J348" s="101" t="s">
        <v>124</v>
      </c>
      <c r="K348" s="101" t="s">
        <v>124</v>
      </c>
      <c r="L348" s="101"/>
      <c r="M348" s="101"/>
      <c r="N348" s="101"/>
      <c r="O348" s="206"/>
      <c r="P348" s="206"/>
      <c r="Q348" s="206"/>
      <c r="R348" s="208"/>
      <c r="S348" s="96" t="b">
        <f t="shared" si="7"/>
        <v>1</v>
      </c>
      <c r="T348" s="104"/>
      <c r="U348" s="104"/>
      <c r="V348" s="101"/>
      <c r="W348" s="101"/>
      <c r="X348" s="101" t="b">
        <v>0</v>
      </c>
      <c r="Y348" s="101" t="b">
        <v>0</v>
      </c>
      <c r="Z348" s="96" t="b">
        <v>1</v>
      </c>
      <c r="AA348" s="101" t="s">
        <v>124</v>
      </c>
      <c r="AB348" s="167" t="b">
        <f t="shared" si="2"/>
        <v>1</v>
      </c>
      <c r="AC348" s="167" t="b">
        <f t="shared" si="3"/>
        <v>1</v>
      </c>
      <c r="AD348" s="167" t="b">
        <f t="shared" si="4"/>
        <v>0</v>
      </c>
      <c r="AE348" s="230" t="b">
        <f t="shared" si="5"/>
        <v>0</v>
      </c>
    </row>
    <row r="349" ht="14.25" customHeight="1">
      <c r="A349" s="200" t="s">
        <v>116</v>
      </c>
      <c r="B349" s="116">
        <v>8.0</v>
      </c>
      <c r="C349" s="116" t="s">
        <v>1092</v>
      </c>
      <c r="D349" s="201" t="s">
        <v>1093</v>
      </c>
      <c r="E349" s="239" t="s">
        <v>133</v>
      </c>
      <c r="F349" s="165" t="s">
        <v>120</v>
      </c>
      <c r="G349" s="114" t="s">
        <v>275</v>
      </c>
      <c r="H349" s="115" t="s">
        <v>269</v>
      </c>
      <c r="I349" s="116" t="s">
        <v>124</v>
      </c>
      <c r="J349" s="116" t="s">
        <v>124</v>
      </c>
      <c r="K349" s="116" t="s">
        <v>124</v>
      </c>
      <c r="L349" s="116"/>
      <c r="M349" s="116"/>
      <c r="N349" s="116"/>
      <c r="O349" s="203"/>
      <c r="P349" s="203"/>
      <c r="Q349" s="203"/>
      <c r="R349" s="210"/>
      <c r="S349" s="110" t="b">
        <f t="shared" si="7"/>
        <v>1</v>
      </c>
      <c r="T349" s="119"/>
      <c r="U349" s="119"/>
      <c r="V349" s="116"/>
      <c r="W349" s="116"/>
      <c r="X349" s="116" t="b">
        <v>0</v>
      </c>
      <c r="Y349" s="116" t="b">
        <v>0</v>
      </c>
      <c r="Z349" s="110" t="b">
        <v>1</v>
      </c>
      <c r="AA349" s="116" t="s">
        <v>124</v>
      </c>
      <c r="AB349" s="177" t="b">
        <f t="shared" si="2"/>
        <v>1</v>
      </c>
      <c r="AC349" s="177" t="b">
        <f t="shared" si="3"/>
        <v>1</v>
      </c>
      <c r="AD349" s="177" t="b">
        <f t="shared" si="4"/>
        <v>0</v>
      </c>
      <c r="AE349" s="233" t="b">
        <f t="shared" si="5"/>
        <v>0</v>
      </c>
    </row>
    <row r="350" ht="14.25" customHeight="1">
      <c r="A350" s="95" t="s">
        <v>116</v>
      </c>
      <c r="B350" s="101">
        <v>8.0</v>
      </c>
      <c r="C350" s="101" t="s">
        <v>1094</v>
      </c>
      <c r="D350" s="164" t="s">
        <v>1095</v>
      </c>
      <c r="E350" s="101" t="s">
        <v>124</v>
      </c>
      <c r="F350" s="165" t="s">
        <v>120</v>
      </c>
      <c r="G350" s="99" t="s">
        <v>275</v>
      </c>
      <c r="H350" s="100" t="s">
        <v>269</v>
      </c>
      <c r="I350" s="101" t="s">
        <v>1096</v>
      </c>
      <c r="J350" s="101" t="s">
        <v>124</v>
      </c>
      <c r="K350" s="101" t="s">
        <v>124</v>
      </c>
      <c r="L350" s="101"/>
      <c r="M350" s="101"/>
      <c r="N350" s="101"/>
      <c r="O350" s="206"/>
      <c r="P350" s="206"/>
      <c r="Q350" s="206"/>
      <c r="R350" s="208"/>
      <c r="S350" s="96" t="b">
        <f t="shared" si="7"/>
        <v>1</v>
      </c>
      <c r="T350" s="104"/>
      <c r="U350" s="104"/>
      <c r="V350" s="101"/>
      <c r="W350" s="101"/>
      <c r="X350" s="101" t="b">
        <v>0</v>
      </c>
      <c r="Y350" s="101" t="b">
        <v>0</v>
      </c>
      <c r="Z350" s="96" t="b">
        <v>1</v>
      </c>
      <c r="AA350" s="101" t="s">
        <v>124</v>
      </c>
      <c r="AB350" s="167" t="b">
        <f t="shared" si="2"/>
        <v>1</v>
      </c>
      <c r="AC350" s="167" t="b">
        <f t="shared" si="3"/>
        <v>1</v>
      </c>
      <c r="AD350" s="167" t="b">
        <f t="shared" si="4"/>
        <v>0</v>
      </c>
      <c r="AE350" s="230" t="b">
        <f t="shared" si="5"/>
        <v>0</v>
      </c>
    </row>
    <row r="351" ht="14.25" customHeight="1">
      <c r="A351" s="200" t="s">
        <v>116</v>
      </c>
      <c r="B351" s="116">
        <v>8.0</v>
      </c>
      <c r="C351" s="116" t="s">
        <v>1097</v>
      </c>
      <c r="D351" s="201" t="s">
        <v>1098</v>
      </c>
      <c r="E351" s="116" t="s">
        <v>124</v>
      </c>
      <c r="F351" s="165" t="s">
        <v>120</v>
      </c>
      <c r="G351" s="114" t="s">
        <v>275</v>
      </c>
      <c r="H351" s="115" t="s">
        <v>269</v>
      </c>
      <c r="I351" s="116" t="s">
        <v>124</v>
      </c>
      <c r="J351" s="116" t="s">
        <v>124</v>
      </c>
      <c r="K351" s="116" t="s">
        <v>124</v>
      </c>
      <c r="L351" s="116"/>
      <c r="M351" s="116"/>
      <c r="N351" s="116"/>
      <c r="O351" s="203"/>
      <c r="P351" s="203"/>
      <c r="Q351" s="203"/>
      <c r="R351" s="210"/>
      <c r="S351" s="110" t="b">
        <f t="shared" si="7"/>
        <v>1</v>
      </c>
      <c r="T351" s="119"/>
      <c r="U351" s="119"/>
      <c r="V351" s="116"/>
      <c r="W351" s="116"/>
      <c r="X351" s="116" t="b">
        <v>0</v>
      </c>
      <c r="Y351" s="116" t="b">
        <v>0</v>
      </c>
      <c r="Z351" s="110" t="b">
        <v>1</v>
      </c>
      <c r="AA351" s="116" t="s">
        <v>124</v>
      </c>
      <c r="AB351" s="177" t="b">
        <f t="shared" si="2"/>
        <v>1</v>
      </c>
      <c r="AC351" s="177" t="b">
        <f t="shared" si="3"/>
        <v>1</v>
      </c>
      <c r="AD351" s="177" t="b">
        <f t="shared" si="4"/>
        <v>0</v>
      </c>
      <c r="AE351" s="233" t="b">
        <f t="shared" si="5"/>
        <v>0</v>
      </c>
    </row>
    <row r="352" ht="14.25" customHeight="1">
      <c r="A352" s="95" t="s">
        <v>116</v>
      </c>
      <c r="B352" s="101">
        <v>8.0</v>
      </c>
      <c r="C352" s="101" t="s">
        <v>1099</v>
      </c>
      <c r="D352" s="164" t="s">
        <v>1100</v>
      </c>
      <c r="E352" s="101" t="s">
        <v>124</v>
      </c>
      <c r="F352" s="165" t="s">
        <v>120</v>
      </c>
      <c r="G352" s="99" t="s">
        <v>275</v>
      </c>
      <c r="H352" s="100" t="s">
        <v>269</v>
      </c>
      <c r="I352" s="101" t="s">
        <v>124</v>
      </c>
      <c r="J352" s="101" t="s">
        <v>124</v>
      </c>
      <c r="K352" s="101" t="s">
        <v>124</v>
      </c>
      <c r="L352" s="101"/>
      <c r="M352" s="101"/>
      <c r="N352" s="101"/>
      <c r="O352" s="206"/>
      <c r="P352" s="206"/>
      <c r="Q352" s="206"/>
      <c r="R352" s="208"/>
      <c r="S352" s="96" t="b">
        <f t="shared" si="7"/>
        <v>1</v>
      </c>
      <c r="T352" s="104"/>
      <c r="U352" s="104"/>
      <c r="V352" s="101"/>
      <c r="W352" s="101"/>
      <c r="X352" s="101" t="b">
        <v>0</v>
      </c>
      <c r="Y352" s="101" t="b">
        <v>0</v>
      </c>
      <c r="Z352" s="96" t="b">
        <v>1</v>
      </c>
      <c r="AA352" s="101" t="s">
        <v>124</v>
      </c>
      <c r="AB352" s="167" t="b">
        <f t="shared" si="2"/>
        <v>1</v>
      </c>
      <c r="AC352" s="167" t="b">
        <f t="shared" si="3"/>
        <v>1</v>
      </c>
      <c r="AD352" s="167" t="b">
        <f t="shared" si="4"/>
        <v>0</v>
      </c>
      <c r="AE352" s="230" t="b">
        <f t="shared" si="5"/>
        <v>0</v>
      </c>
    </row>
    <row r="353" ht="14.25" customHeight="1">
      <c r="A353" s="200" t="s">
        <v>116</v>
      </c>
      <c r="B353" s="116">
        <v>8.0</v>
      </c>
      <c r="C353" s="116" t="s">
        <v>68</v>
      </c>
      <c r="D353" s="201" t="s">
        <v>70</v>
      </c>
      <c r="E353" s="168" t="s">
        <v>119</v>
      </c>
      <c r="F353" s="165" t="s">
        <v>120</v>
      </c>
      <c r="G353" s="114" t="s">
        <v>275</v>
      </c>
      <c r="H353" s="115" t="s">
        <v>269</v>
      </c>
      <c r="I353" s="116" t="s">
        <v>124</v>
      </c>
      <c r="J353" s="116" t="s">
        <v>124</v>
      </c>
      <c r="K353" s="116" t="s">
        <v>124</v>
      </c>
      <c r="L353" s="116"/>
      <c r="M353" s="116"/>
      <c r="N353" s="116"/>
      <c r="O353" s="203"/>
      <c r="P353" s="203"/>
      <c r="Q353" s="203"/>
      <c r="R353" s="126" t="s">
        <v>69</v>
      </c>
      <c r="S353" s="110" t="b">
        <f t="shared" si="7"/>
        <v>1</v>
      </c>
      <c r="T353" s="119"/>
      <c r="U353" s="119"/>
      <c r="V353" s="116"/>
      <c r="W353" s="116"/>
      <c r="X353" s="116" t="b">
        <v>0</v>
      </c>
      <c r="Y353" s="116" t="b">
        <v>0</v>
      </c>
      <c r="Z353" s="110" t="b">
        <v>1</v>
      </c>
      <c r="AA353" s="116" t="s">
        <v>124</v>
      </c>
      <c r="AB353" s="177" t="b">
        <f t="shared" si="2"/>
        <v>1</v>
      </c>
      <c r="AC353" s="177" t="b">
        <f t="shared" si="3"/>
        <v>1</v>
      </c>
      <c r="AD353" s="177" t="b">
        <f t="shared" si="4"/>
        <v>0</v>
      </c>
      <c r="AE353" s="233" t="b">
        <f t="shared" si="5"/>
        <v>0</v>
      </c>
    </row>
    <row r="354" ht="14.25" customHeight="1">
      <c r="A354" s="95" t="s">
        <v>116</v>
      </c>
      <c r="B354" s="101">
        <v>8.0</v>
      </c>
      <c r="C354" s="101" t="s">
        <v>68</v>
      </c>
      <c r="D354" s="164" t="s">
        <v>70</v>
      </c>
      <c r="E354" s="139" t="s">
        <v>133</v>
      </c>
      <c r="F354" s="165" t="s">
        <v>120</v>
      </c>
      <c r="G354" s="99" t="s">
        <v>275</v>
      </c>
      <c r="H354" s="100" t="s">
        <v>269</v>
      </c>
      <c r="I354" s="101" t="s">
        <v>124</v>
      </c>
      <c r="J354" s="101" t="s">
        <v>124</v>
      </c>
      <c r="K354" s="101" t="s">
        <v>124</v>
      </c>
      <c r="L354" s="101"/>
      <c r="M354" s="101"/>
      <c r="N354" s="101"/>
      <c r="O354" s="206"/>
      <c r="P354" s="206"/>
      <c r="Q354" s="206"/>
      <c r="R354" s="126" t="s">
        <v>69</v>
      </c>
      <c r="S354" s="96" t="b">
        <f t="shared" si="7"/>
        <v>1</v>
      </c>
      <c r="T354" s="104"/>
      <c r="U354" s="104"/>
      <c r="V354" s="101"/>
      <c r="W354" s="101"/>
      <c r="X354" s="101" t="b">
        <v>0</v>
      </c>
      <c r="Y354" s="101" t="b">
        <v>0</v>
      </c>
      <c r="Z354" s="96" t="b">
        <v>1</v>
      </c>
      <c r="AA354" s="101" t="s">
        <v>124</v>
      </c>
      <c r="AB354" s="167" t="b">
        <f t="shared" si="2"/>
        <v>1</v>
      </c>
      <c r="AC354" s="167" t="b">
        <f t="shared" si="3"/>
        <v>1</v>
      </c>
      <c r="AD354" s="167" t="b">
        <f t="shared" si="4"/>
        <v>0</v>
      </c>
      <c r="AE354" s="230" t="b">
        <f t="shared" si="5"/>
        <v>0</v>
      </c>
    </row>
    <row r="355" ht="14.25" customHeight="1">
      <c r="A355" s="200" t="s">
        <v>116</v>
      </c>
      <c r="B355" s="116">
        <v>8.0</v>
      </c>
      <c r="C355" s="116" t="s">
        <v>68</v>
      </c>
      <c r="D355" s="201" t="s">
        <v>70</v>
      </c>
      <c r="E355" s="168" t="s">
        <v>151</v>
      </c>
      <c r="F355" s="165" t="s">
        <v>120</v>
      </c>
      <c r="G355" s="114" t="s">
        <v>275</v>
      </c>
      <c r="H355" s="115" t="s">
        <v>269</v>
      </c>
      <c r="I355" s="116" t="s">
        <v>124</v>
      </c>
      <c r="J355" s="116" t="s">
        <v>124</v>
      </c>
      <c r="K355" s="116" t="s">
        <v>124</v>
      </c>
      <c r="L355" s="116"/>
      <c r="M355" s="116"/>
      <c r="N355" s="116"/>
      <c r="O355" s="203"/>
      <c r="P355" s="203"/>
      <c r="Q355" s="203"/>
      <c r="R355" s="126" t="s">
        <v>69</v>
      </c>
      <c r="S355" s="110" t="b">
        <f t="shared" si="7"/>
        <v>1</v>
      </c>
      <c r="T355" s="119"/>
      <c r="U355" s="119"/>
      <c r="V355" s="116"/>
      <c r="W355" s="116"/>
      <c r="X355" s="116" t="b">
        <v>0</v>
      </c>
      <c r="Y355" s="116" t="b">
        <v>0</v>
      </c>
      <c r="Z355" s="110" t="b">
        <v>1</v>
      </c>
      <c r="AA355" s="116" t="s">
        <v>124</v>
      </c>
      <c r="AB355" s="177" t="b">
        <f t="shared" si="2"/>
        <v>1</v>
      </c>
      <c r="AC355" s="177" t="b">
        <f t="shared" si="3"/>
        <v>1</v>
      </c>
      <c r="AD355" s="177" t="b">
        <f t="shared" si="4"/>
        <v>0</v>
      </c>
      <c r="AE355" s="233" t="b">
        <f t="shared" si="5"/>
        <v>0</v>
      </c>
    </row>
    <row r="356" ht="14.25" customHeight="1">
      <c r="A356" s="95" t="s">
        <v>116</v>
      </c>
      <c r="B356" s="101">
        <v>8.0</v>
      </c>
      <c r="C356" s="101" t="s">
        <v>68</v>
      </c>
      <c r="D356" s="164" t="s">
        <v>70</v>
      </c>
      <c r="E356" s="168" t="s">
        <v>156</v>
      </c>
      <c r="F356" s="165" t="s">
        <v>120</v>
      </c>
      <c r="G356" s="99" t="s">
        <v>275</v>
      </c>
      <c r="H356" s="100" t="s">
        <v>269</v>
      </c>
      <c r="I356" s="101" t="s">
        <v>124</v>
      </c>
      <c r="J356" s="101" t="s">
        <v>124</v>
      </c>
      <c r="K356" s="101" t="s">
        <v>124</v>
      </c>
      <c r="L356" s="101"/>
      <c r="M356" s="101"/>
      <c r="N356" s="101"/>
      <c r="O356" s="206"/>
      <c r="P356" s="206"/>
      <c r="Q356" s="206"/>
      <c r="R356" s="126" t="s">
        <v>69</v>
      </c>
      <c r="S356" s="96" t="b">
        <f t="shared" si="7"/>
        <v>1</v>
      </c>
      <c r="T356" s="104"/>
      <c r="U356" s="104"/>
      <c r="V356" s="101"/>
      <c r="W356" s="101"/>
      <c r="X356" s="101" t="b">
        <v>0</v>
      </c>
      <c r="Y356" s="101" t="b">
        <v>0</v>
      </c>
      <c r="Z356" s="96" t="b">
        <v>1</v>
      </c>
      <c r="AA356" s="101" t="s">
        <v>124</v>
      </c>
      <c r="AB356" s="167" t="b">
        <f t="shared" si="2"/>
        <v>1</v>
      </c>
      <c r="AC356" s="167" t="b">
        <f t="shared" si="3"/>
        <v>1</v>
      </c>
      <c r="AD356" s="167" t="b">
        <f t="shared" si="4"/>
        <v>0</v>
      </c>
      <c r="AE356" s="230" t="b">
        <f t="shared" si="5"/>
        <v>0</v>
      </c>
    </row>
    <row r="357" ht="14.25" customHeight="1">
      <c r="A357" s="200" t="s">
        <v>116</v>
      </c>
      <c r="B357" s="116">
        <v>8.0</v>
      </c>
      <c r="C357" s="116" t="s">
        <v>68</v>
      </c>
      <c r="D357" s="201" t="s">
        <v>70</v>
      </c>
      <c r="E357" s="101" t="s">
        <v>213</v>
      </c>
      <c r="F357" s="165" t="s">
        <v>120</v>
      </c>
      <c r="G357" s="114" t="s">
        <v>275</v>
      </c>
      <c r="H357" s="115" t="s">
        <v>269</v>
      </c>
      <c r="I357" s="116" t="s">
        <v>124</v>
      </c>
      <c r="J357" s="116" t="s">
        <v>124</v>
      </c>
      <c r="K357" s="116" t="s">
        <v>124</v>
      </c>
      <c r="L357" s="116"/>
      <c r="M357" s="116"/>
      <c r="N357" s="116"/>
      <c r="O357" s="203"/>
      <c r="P357" s="203"/>
      <c r="Q357" s="203"/>
      <c r="R357" s="126" t="s">
        <v>69</v>
      </c>
      <c r="S357" s="110" t="b">
        <f t="shared" si="7"/>
        <v>1</v>
      </c>
      <c r="T357" s="119"/>
      <c r="U357" s="119"/>
      <c r="V357" s="116"/>
      <c r="W357" s="116"/>
      <c r="X357" s="116" t="b">
        <v>0</v>
      </c>
      <c r="Y357" s="116" t="b">
        <v>0</v>
      </c>
      <c r="Z357" s="110" t="b">
        <v>1</v>
      </c>
      <c r="AA357" s="116" t="s">
        <v>124</v>
      </c>
      <c r="AB357" s="177" t="b">
        <f t="shared" si="2"/>
        <v>1</v>
      </c>
      <c r="AC357" s="177" t="b">
        <f t="shared" si="3"/>
        <v>1</v>
      </c>
      <c r="AD357" s="177" t="b">
        <f t="shared" si="4"/>
        <v>0</v>
      </c>
      <c r="AE357" s="233" t="b">
        <f t="shared" si="5"/>
        <v>0</v>
      </c>
    </row>
    <row r="358" ht="14.25" customHeight="1">
      <c r="A358" s="95" t="s">
        <v>116</v>
      </c>
      <c r="B358" s="101">
        <v>8.0</v>
      </c>
      <c r="C358" s="101" t="s">
        <v>68</v>
      </c>
      <c r="D358" s="164" t="s">
        <v>70</v>
      </c>
      <c r="E358" s="101" t="s">
        <v>217</v>
      </c>
      <c r="F358" s="165" t="s">
        <v>120</v>
      </c>
      <c r="G358" s="99" t="s">
        <v>275</v>
      </c>
      <c r="H358" s="100" t="s">
        <v>269</v>
      </c>
      <c r="I358" s="101" t="s">
        <v>124</v>
      </c>
      <c r="J358" s="101" t="s">
        <v>124</v>
      </c>
      <c r="K358" s="101" t="s">
        <v>124</v>
      </c>
      <c r="L358" s="101"/>
      <c r="M358" s="101"/>
      <c r="N358" s="101"/>
      <c r="O358" s="206"/>
      <c r="P358" s="206"/>
      <c r="Q358" s="206"/>
      <c r="R358" s="126" t="s">
        <v>69</v>
      </c>
      <c r="S358" s="96" t="b">
        <f t="shared" si="7"/>
        <v>1</v>
      </c>
      <c r="T358" s="104"/>
      <c r="U358" s="104"/>
      <c r="V358" s="101"/>
      <c r="W358" s="101"/>
      <c r="X358" s="101" t="b">
        <v>0</v>
      </c>
      <c r="Y358" s="101" t="b">
        <v>0</v>
      </c>
      <c r="Z358" s="96" t="b">
        <v>1</v>
      </c>
      <c r="AA358" s="101" t="s">
        <v>124</v>
      </c>
      <c r="AB358" s="167" t="b">
        <f t="shared" si="2"/>
        <v>1</v>
      </c>
      <c r="AC358" s="167" t="b">
        <f t="shared" si="3"/>
        <v>1</v>
      </c>
      <c r="AD358" s="167" t="b">
        <f t="shared" si="4"/>
        <v>0</v>
      </c>
      <c r="AE358" s="230" t="b">
        <f t="shared" si="5"/>
        <v>0</v>
      </c>
    </row>
    <row r="359" ht="14.25" customHeight="1">
      <c r="A359" s="200" t="s">
        <v>116</v>
      </c>
      <c r="B359" s="116">
        <v>8.0</v>
      </c>
      <c r="C359" s="116" t="s">
        <v>68</v>
      </c>
      <c r="D359" s="201" t="s">
        <v>70</v>
      </c>
      <c r="E359" s="101" t="s">
        <v>821</v>
      </c>
      <c r="F359" s="165" t="s">
        <v>120</v>
      </c>
      <c r="G359" s="114" t="s">
        <v>275</v>
      </c>
      <c r="H359" s="115" t="s">
        <v>269</v>
      </c>
      <c r="I359" s="116" t="s">
        <v>124</v>
      </c>
      <c r="J359" s="116" t="s">
        <v>124</v>
      </c>
      <c r="K359" s="116" t="s">
        <v>124</v>
      </c>
      <c r="L359" s="116"/>
      <c r="M359" s="116"/>
      <c r="N359" s="116"/>
      <c r="O359" s="203"/>
      <c r="P359" s="203"/>
      <c r="Q359" s="203"/>
      <c r="R359" s="126" t="s">
        <v>69</v>
      </c>
      <c r="S359" s="110" t="b">
        <f t="shared" si="7"/>
        <v>1</v>
      </c>
      <c r="T359" s="119"/>
      <c r="U359" s="119"/>
      <c r="V359" s="116"/>
      <c r="W359" s="116"/>
      <c r="X359" s="116" t="b">
        <v>0</v>
      </c>
      <c r="Y359" s="116" t="b">
        <v>0</v>
      </c>
      <c r="Z359" s="110" t="b">
        <v>1</v>
      </c>
      <c r="AA359" s="116" t="s">
        <v>124</v>
      </c>
      <c r="AB359" s="177" t="b">
        <f t="shared" si="2"/>
        <v>1</v>
      </c>
      <c r="AC359" s="177" t="b">
        <f t="shared" si="3"/>
        <v>1</v>
      </c>
      <c r="AD359" s="177" t="b">
        <f t="shared" si="4"/>
        <v>0</v>
      </c>
      <c r="AE359" s="233" t="b">
        <f t="shared" si="5"/>
        <v>0</v>
      </c>
    </row>
    <row r="360" ht="14.25" customHeight="1">
      <c r="A360" s="95" t="s">
        <v>116</v>
      </c>
      <c r="B360" s="101">
        <v>8.0</v>
      </c>
      <c r="C360" s="101" t="s">
        <v>1101</v>
      </c>
      <c r="D360" s="164" t="s">
        <v>1102</v>
      </c>
      <c r="E360" s="240" t="s">
        <v>119</v>
      </c>
      <c r="F360" s="165" t="s">
        <v>120</v>
      </c>
      <c r="G360" s="99" t="s">
        <v>275</v>
      </c>
      <c r="H360" s="100" t="s">
        <v>269</v>
      </c>
      <c r="I360" s="101" t="s">
        <v>414</v>
      </c>
      <c r="J360" s="101" t="s">
        <v>1103</v>
      </c>
      <c r="K360" s="101" t="s">
        <v>124</v>
      </c>
      <c r="L360" s="101"/>
      <c r="M360" s="101"/>
      <c r="N360" s="101"/>
      <c r="O360" s="206"/>
      <c r="P360" s="206"/>
      <c r="Q360" s="206"/>
      <c r="R360" s="208"/>
      <c r="S360" s="96" t="b">
        <f t="shared" si="7"/>
        <v>1</v>
      </c>
      <c r="T360" s="104"/>
      <c r="U360" s="104"/>
      <c r="V360" s="101"/>
      <c r="W360" s="101"/>
      <c r="X360" s="101" t="b">
        <v>0</v>
      </c>
      <c r="Y360" s="101" t="b">
        <v>0</v>
      </c>
      <c r="Z360" s="96" t="b">
        <v>1</v>
      </c>
      <c r="AA360" s="101" t="s">
        <v>124</v>
      </c>
      <c r="AB360" s="167" t="b">
        <f t="shared" si="2"/>
        <v>1</v>
      </c>
      <c r="AC360" s="167" t="b">
        <f t="shared" si="3"/>
        <v>1</v>
      </c>
      <c r="AD360" s="167" t="b">
        <f t="shared" si="4"/>
        <v>0</v>
      </c>
      <c r="AE360" s="230" t="b">
        <f t="shared" si="5"/>
        <v>0</v>
      </c>
    </row>
    <row r="361" ht="14.25" customHeight="1">
      <c r="A361" s="200" t="s">
        <v>116</v>
      </c>
      <c r="B361" s="116">
        <v>8.0</v>
      </c>
      <c r="C361" s="116" t="s">
        <v>1101</v>
      </c>
      <c r="D361" s="201" t="s">
        <v>1102</v>
      </c>
      <c r="E361" s="239" t="s">
        <v>133</v>
      </c>
      <c r="F361" s="165" t="s">
        <v>120</v>
      </c>
      <c r="G361" s="114" t="s">
        <v>275</v>
      </c>
      <c r="H361" s="115" t="s">
        <v>269</v>
      </c>
      <c r="I361" s="116" t="s">
        <v>414</v>
      </c>
      <c r="J361" s="116" t="s">
        <v>1104</v>
      </c>
      <c r="K361" s="116" t="s">
        <v>124</v>
      </c>
      <c r="L361" s="116"/>
      <c r="M361" s="116"/>
      <c r="N361" s="116"/>
      <c r="O361" s="203"/>
      <c r="P361" s="203"/>
      <c r="Q361" s="203"/>
      <c r="R361" s="210"/>
      <c r="S361" s="110" t="b">
        <f t="shared" si="7"/>
        <v>1</v>
      </c>
      <c r="T361" s="119"/>
      <c r="U361" s="119"/>
      <c r="V361" s="116"/>
      <c r="W361" s="116"/>
      <c r="X361" s="116" t="b">
        <v>0</v>
      </c>
      <c r="Y361" s="116" t="b">
        <v>0</v>
      </c>
      <c r="Z361" s="110" t="b">
        <v>1</v>
      </c>
      <c r="AA361" s="116" t="s">
        <v>124</v>
      </c>
      <c r="AB361" s="177" t="b">
        <f t="shared" si="2"/>
        <v>1</v>
      </c>
      <c r="AC361" s="177" t="b">
        <f t="shared" si="3"/>
        <v>1</v>
      </c>
      <c r="AD361" s="177" t="b">
        <f t="shared" si="4"/>
        <v>0</v>
      </c>
      <c r="AE361" s="233" t="b">
        <f t="shared" si="5"/>
        <v>0</v>
      </c>
    </row>
    <row r="362" ht="14.25" customHeight="1">
      <c r="A362" s="95" t="s">
        <v>116</v>
      </c>
      <c r="B362" s="101">
        <v>8.0</v>
      </c>
      <c r="C362" s="101" t="s">
        <v>71</v>
      </c>
      <c r="D362" s="164" t="s">
        <v>1105</v>
      </c>
      <c r="E362" s="240" t="s">
        <v>119</v>
      </c>
      <c r="F362" s="99" t="s">
        <v>268</v>
      </c>
      <c r="G362" s="100" t="s">
        <v>269</v>
      </c>
      <c r="H362" s="100" t="s">
        <v>269</v>
      </c>
      <c r="I362" s="101" t="s">
        <v>1106</v>
      </c>
      <c r="J362" s="101" t="s">
        <v>124</v>
      </c>
      <c r="K362" s="101" t="s">
        <v>124</v>
      </c>
      <c r="L362" s="101"/>
      <c r="M362" s="101"/>
      <c r="N362" s="101"/>
      <c r="O362" s="206"/>
      <c r="P362" s="206"/>
      <c r="Q362" s="206"/>
      <c r="R362" s="242" t="s">
        <v>72</v>
      </c>
      <c r="S362" s="96" t="b">
        <f t="shared" si="7"/>
        <v>0</v>
      </c>
      <c r="T362" s="104"/>
      <c r="U362" s="104"/>
      <c r="V362" s="101"/>
      <c r="W362" s="101"/>
      <c r="X362" s="101" t="b">
        <v>0</v>
      </c>
      <c r="Y362" s="101" t="b">
        <v>0</v>
      </c>
      <c r="Z362" s="96" t="b">
        <v>1</v>
      </c>
      <c r="AA362" s="101" t="s">
        <v>124</v>
      </c>
      <c r="AB362" s="167" t="b">
        <f t="shared" si="2"/>
        <v>1</v>
      </c>
      <c r="AC362" s="167" t="b">
        <f t="shared" si="3"/>
        <v>0</v>
      </c>
      <c r="AD362" s="167" t="b">
        <f t="shared" si="4"/>
        <v>0</v>
      </c>
      <c r="AE362" s="230" t="b">
        <f t="shared" si="5"/>
        <v>0</v>
      </c>
    </row>
    <row r="363" ht="14.25" customHeight="1">
      <c r="A363" s="200" t="s">
        <v>116</v>
      </c>
      <c r="B363" s="116">
        <v>8.0</v>
      </c>
      <c r="C363" s="116" t="s">
        <v>71</v>
      </c>
      <c r="D363" s="201" t="s">
        <v>1107</v>
      </c>
      <c r="E363" s="239" t="s">
        <v>133</v>
      </c>
      <c r="F363" s="114" t="s">
        <v>268</v>
      </c>
      <c r="G363" s="115" t="s">
        <v>269</v>
      </c>
      <c r="H363" s="115" t="s">
        <v>269</v>
      </c>
      <c r="I363" s="116" t="s">
        <v>1106</v>
      </c>
      <c r="J363" s="116" t="s">
        <v>124</v>
      </c>
      <c r="K363" s="116" t="s">
        <v>124</v>
      </c>
      <c r="L363" s="116"/>
      <c r="M363" s="116"/>
      <c r="N363" s="116"/>
      <c r="O363" s="203"/>
      <c r="P363" s="203"/>
      <c r="Q363" s="203"/>
      <c r="R363" s="242" t="s">
        <v>72</v>
      </c>
      <c r="S363" s="110" t="b">
        <f t="shared" si="7"/>
        <v>0</v>
      </c>
      <c r="T363" s="119"/>
      <c r="U363" s="119"/>
      <c r="V363" s="116"/>
      <c r="W363" s="116"/>
      <c r="X363" s="116" t="b">
        <v>0</v>
      </c>
      <c r="Y363" s="116" t="b">
        <v>0</v>
      </c>
      <c r="Z363" s="110" t="b">
        <v>1</v>
      </c>
      <c r="AA363" s="116" t="s">
        <v>124</v>
      </c>
      <c r="AB363" s="177" t="b">
        <f t="shared" si="2"/>
        <v>1</v>
      </c>
      <c r="AC363" s="177" t="b">
        <f t="shared" si="3"/>
        <v>0</v>
      </c>
      <c r="AD363" s="177" t="b">
        <f t="shared" si="4"/>
        <v>0</v>
      </c>
      <c r="AE363" s="233" t="b">
        <f t="shared" si="5"/>
        <v>0</v>
      </c>
    </row>
    <row r="364" ht="14.25" customHeight="1">
      <c r="A364" s="95" t="s">
        <v>116</v>
      </c>
      <c r="B364" s="101">
        <v>8.0</v>
      </c>
      <c r="C364" s="101" t="s">
        <v>1108</v>
      </c>
      <c r="D364" s="164" t="s">
        <v>1109</v>
      </c>
      <c r="E364" s="101" t="s">
        <v>124</v>
      </c>
      <c r="F364" s="99" t="s">
        <v>268</v>
      </c>
      <c r="G364" s="100" t="s">
        <v>269</v>
      </c>
      <c r="H364" s="100" t="s">
        <v>269</v>
      </c>
      <c r="I364" s="101" t="s">
        <v>1110</v>
      </c>
      <c r="J364" s="101" t="s">
        <v>124</v>
      </c>
      <c r="K364" s="101" t="s">
        <v>124</v>
      </c>
      <c r="L364" s="101"/>
      <c r="M364" s="101"/>
      <c r="N364" s="101"/>
      <c r="O364" s="206"/>
      <c r="P364" s="206"/>
      <c r="Q364" s="206"/>
      <c r="R364" s="208"/>
      <c r="S364" s="96" t="b">
        <f t="shared" si="7"/>
        <v>0</v>
      </c>
      <c r="T364" s="104"/>
      <c r="U364" s="104"/>
      <c r="V364" s="101"/>
      <c r="W364" s="101"/>
      <c r="X364" s="101" t="b">
        <v>0</v>
      </c>
      <c r="Y364" s="101" t="b">
        <v>0</v>
      </c>
      <c r="Z364" s="96" t="b">
        <v>1</v>
      </c>
      <c r="AA364" s="101" t="s">
        <v>124</v>
      </c>
      <c r="AB364" s="167" t="b">
        <f t="shared" si="2"/>
        <v>1</v>
      </c>
      <c r="AC364" s="167" t="b">
        <f t="shared" si="3"/>
        <v>0</v>
      </c>
      <c r="AD364" s="167" t="b">
        <f t="shared" si="4"/>
        <v>0</v>
      </c>
      <c r="AE364" s="230" t="b">
        <f t="shared" si="5"/>
        <v>0</v>
      </c>
    </row>
    <row r="365" ht="14.25" customHeight="1">
      <c r="A365" s="200" t="s">
        <v>116</v>
      </c>
      <c r="B365" s="116">
        <v>8.0</v>
      </c>
      <c r="C365" s="116" t="s">
        <v>1111</v>
      </c>
      <c r="D365" s="201" t="s">
        <v>1112</v>
      </c>
      <c r="E365" s="116" t="s">
        <v>124</v>
      </c>
      <c r="F365" s="165" t="s">
        <v>120</v>
      </c>
      <c r="G365" s="114" t="s">
        <v>275</v>
      </c>
      <c r="H365" s="115" t="s">
        <v>269</v>
      </c>
      <c r="I365" s="116" t="s">
        <v>124</v>
      </c>
      <c r="J365" s="116" t="s">
        <v>124</v>
      </c>
      <c r="K365" s="116" t="s">
        <v>124</v>
      </c>
      <c r="L365" s="116"/>
      <c r="M365" s="116"/>
      <c r="N365" s="116"/>
      <c r="O365" s="203"/>
      <c r="P365" s="203"/>
      <c r="Q365" s="203"/>
      <c r="R365" s="210"/>
      <c r="S365" s="110" t="b">
        <f t="shared" si="7"/>
        <v>1</v>
      </c>
      <c r="T365" s="119"/>
      <c r="U365" s="119"/>
      <c r="V365" s="116"/>
      <c r="W365" s="116"/>
      <c r="X365" s="116" t="b">
        <v>0</v>
      </c>
      <c r="Y365" s="116" t="b">
        <v>0</v>
      </c>
      <c r="Z365" s="110" t="b">
        <v>1</v>
      </c>
      <c r="AA365" s="116" t="s">
        <v>124</v>
      </c>
      <c r="AB365" s="177" t="b">
        <f t="shared" si="2"/>
        <v>1</v>
      </c>
      <c r="AC365" s="177" t="b">
        <f t="shared" si="3"/>
        <v>1</v>
      </c>
      <c r="AD365" s="177" t="b">
        <f t="shared" si="4"/>
        <v>0</v>
      </c>
      <c r="AE365" s="233" t="b">
        <f t="shared" si="5"/>
        <v>0</v>
      </c>
    </row>
    <row r="366" ht="14.25" customHeight="1">
      <c r="A366" s="95" t="s">
        <v>116</v>
      </c>
      <c r="B366" s="101">
        <v>8.0</v>
      </c>
      <c r="C366" s="101" t="s">
        <v>73</v>
      </c>
      <c r="D366" s="164" t="s">
        <v>1113</v>
      </c>
      <c r="E366" s="101" t="s">
        <v>124</v>
      </c>
      <c r="F366" s="99" t="s">
        <v>268</v>
      </c>
      <c r="G366" s="100" t="s">
        <v>269</v>
      </c>
      <c r="H366" s="100" t="s">
        <v>269</v>
      </c>
      <c r="I366" s="101" t="s">
        <v>124</v>
      </c>
      <c r="J366" s="101" t="s">
        <v>124</v>
      </c>
      <c r="K366" s="101" t="s">
        <v>124</v>
      </c>
      <c r="L366" s="101"/>
      <c r="M366" s="101"/>
      <c r="N366" s="101"/>
      <c r="O366" s="206"/>
      <c r="P366" s="206"/>
      <c r="Q366" s="206"/>
      <c r="R366" s="242" t="s">
        <v>74</v>
      </c>
      <c r="S366" s="96" t="b">
        <f t="shared" si="7"/>
        <v>0</v>
      </c>
      <c r="T366" s="104"/>
      <c r="U366" s="104"/>
      <c r="V366" s="101"/>
      <c r="W366" s="101"/>
      <c r="X366" s="101" t="b">
        <v>0</v>
      </c>
      <c r="Y366" s="101" t="b">
        <v>0</v>
      </c>
      <c r="Z366" s="96" t="b">
        <v>1</v>
      </c>
      <c r="AA366" s="101" t="s">
        <v>124</v>
      </c>
      <c r="AB366" s="167" t="b">
        <f t="shared" si="2"/>
        <v>1</v>
      </c>
      <c r="AC366" s="167" t="b">
        <f t="shared" si="3"/>
        <v>0</v>
      </c>
      <c r="AD366" s="167" t="b">
        <f t="shared" si="4"/>
        <v>0</v>
      </c>
      <c r="AE366" s="230" t="b">
        <f t="shared" si="5"/>
        <v>0</v>
      </c>
    </row>
    <row r="367" ht="14.25" customHeight="1">
      <c r="A367" s="200" t="s">
        <v>116</v>
      </c>
      <c r="B367" s="116">
        <v>8.0</v>
      </c>
      <c r="C367" s="116" t="s">
        <v>73</v>
      </c>
      <c r="D367" s="201" t="s">
        <v>1114</v>
      </c>
      <c r="E367" s="116" t="s">
        <v>124</v>
      </c>
      <c r="F367" s="165" t="s">
        <v>120</v>
      </c>
      <c r="G367" s="114" t="s">
        <v>275</v>
      </c>
      <c r="H367" s="115" t="s">
        <v>269</v>
      </c>
      <c r="I367" s="116" t="s">
        <v>124</v>
      </c>
      <c r="J367" s="116" t="s">
        <v>124</v>
      </c>
      <c r="K367" s="116" t="s">
        <v>124</v>
      </c>
      <c r="L367" s="116"/>
      <c r="M367" s="116"/>
      <c r="N367" s="116"/>
      <c r="O367" s="203"/>
      <c r="P367" s="203"/>
      <c r="Q367" s="203"/>
      <c r="R367" s="242" t="s">
        <v>74</v>
      </c>
      <c r="S367" s="110" t="b">
        <f t="shared" si="7"/>
        <v>1</v>
      </c>
      <c r="T367" s="119"/>
      <c r="U367" s="119"/>
      <c r="V367" s="116"/>
      <c r="W367" s="116"/>
      <c r="X367" s="116" t="b">
        <v>0</v>
      </c>
      <c r="Y367" s="116" t="b">
        <v>0</v>
      </c>
      <c r="Z367" s="110" t="b">
        <v>1</v>
      </c>
      <c r="AA367" s="116" t="s">
        <v>124</v>
      </c>
      <c r="AB367" s="177" t="b">
        <f t="shared" si="2"/>
        <v>1</v>
      </c>
      <c r="AC367" s="177" t="b">
        <f t="shared" si="3"/>
        <v>1</v>
      </c>
      <c r="AD367" s="177" t="b">
        <f t="shared" si="4"/>
        <v>0</v>
      </c>
      <c r="AE367" s="233" t="b">
        <f t="shared" si="5"/>
        <v>0</v>
      </c>
    </row>
    <row r="368" ht="14.25" customHeight="1">
      <c r="A368" s="95" t="s">
        <v>116</v>
      </c>
      <c r="B368" s="101">
        <v>8.0</v>
      </c>
      <c r="C368" s="101" t="s">
        <v>1115</v>
      </c>
      <c r="D368" s="164" t="s">
        <v>1116</v>
      </c>
      <c r="E368" s="240" t="s">
        <v>119</v>
      </c>
      <c r="F368" s="165" t="s">
        <v>120</v>
      </c>
      <c r="G368" s="99" t="s">
        <v>275</v>
      </c>
      <c r="H368" s="100" t="s">
        <v>269</v>
      </c>
      <c r="I368" s="101" t="s">
        <v>124</v>
      </c>
      <c r="J368" s="101" t="s">
        <v>124</v>
      </c>
      <c r="K368" s="101" t="s">
        <v>124</v>
      </c>
      <c r="L368" s="101"/>
      <c r="M368" s="101"/>
      <c r="N368" s="101"/>
      <c r="O368" s="206"/>
      <c r="P368" s="206"/>
      <c r="Q368" s="206"/>
      <c r="R368" s="208"/>
      <c r="S368" s="96" t="b">
        <f t="shared" si="7"/>
        <v>1</v>
      </c>
      <c r="T368" s="104"/>
      <c r="U368" s="104"/>
      <c r="V368" s="101"/>
      <c r="W368" s="101"/>
      <c r="X368" s="101" t="b">
        <v>0</v>
      </c>
      <c r="Y368" s="101" t="b">
        <v>0</v>
      </c>
      <c r="Z368" s="96" t="b">
        <v>1</v>
      </c>
      <c r="AA368" s="101" t="s">
        <v>124</v>
      </c>
      <c r="AB368" s="167" t="b">
        <f t="shared" si="2"/>
        <v>1</v>
      </c>
      <c r="AC368" s="167" t="b">
        <f t="shared" si="3"/>
        <v>1</v>
      </c>
      <c r="AD368" s="167" t="b">
        <f t="shared" si="4"/>
        <v>0</v>
      </c>
      <c r="AE368" s="230" t="b">
        <f t="shared" si="5"/>
        <v>0</v>
      </c>
    </row>
    <row r="369" ht="14.25" customHeight="1">
      <c r="A369" s="200" t="s">
        <v>116</v>
      </c>
      <c r="B369" s="116">
        <v>8.0</v>
      </c>
      <c r="C369" s="116" t="s">
        <v>1115</v>
      </c>
      <c r="D369" s="201" t="s">
        <v>1116</v>
      </c>
      <c r="E369" s="239" t="s">
        <v>133</v>
      </c>
      <c r="F369" s="165" t="s">
        <v>120</v>
      </c>
      <c r="G369" s="114" t="s">
        <v>275</v>
      </c>
      <c r="H369" s="115" t="s">
        <v>269</v>
      </c>
      <c r="I369" s="116" t="s">
        <v>124</v>
      </c>
      <c r="J369" s="116" t="s">
        <v>124</v>
      </c>
      <c r="K369" s="116" t="s">
        <v>124</v>
      </c>
      <c r="L369" s="116"/>
      <c r="M369" s="116"/>
      <c r="N369" s="116"/>
      <c r="O369" s="203"/>
      <c r="P369" s="203"/>
      <c r="Q369" s="203"/>
      <c r="R369" s="210"/>
      <c r="S369" s="110" t="b">
        <f t="shared" si="7"/>
        <v>1</v>
      </c>
      <c r="T369" s="119"/>
      <c r="U369" s="119"/>
      <c r="V369" s="116"/>
      <c r="W369" s="116"/>
      <c r="X369" s="116" t="b">
        <v>0</v>
      </c>
      <c r="Y369" s="116" t="b">
        <v>0</v>
      </c>
      <c r="Z369" s="110" t="b">
        <v>1</v>
      </c>
      <c r="AA369" s="116" t="s">
        <v>124</v>
      </c>
      <c r="AB369" s="177" t="b">
        <f t="shared" si="2"/>
        <v>1</v>
      </c>
      <c r="AC369" s="177" t="b">
        <f t="shared" si="3"/>
        <v>1</v>
      </c>
      <c r="AD369" s="177" t="b">
        <f t="shared" si="4"/>
        <v>0</v>
      </c>
      <c r="AE369" s="233" t="b">
        <f t="shared" si="5"/>
        <v>0</v>
      </c>
    </row>
    <row r="370" ht="14.25" customHeight="1">
      <c r="A370" s="95" t="s">
        <v>116</v>
      </c>
      <c r="B370" s="101">
        <v>8.0</v>
      </c>
      <c r="C370" s="101" t="s">
        <v>1115</v>
      </c>
      <c r="D370" s="164" t="s">
        <v>1116</v>
      </c>
      <c r="E370" s="241" t="s">
        <v>151</v>
      </c>
      <c r="F370" s="165" t="s">
        <v>120</v>
      </c>
      <c r="G370" s="99" t="s">
        <v>275</v>
      </c>
      <c r="H370" s="100" t="s">
        <v>269</v>
      </c>
      <c r="I370" s="101" t="s">
        <v>124</v>
      </c>
      <c r="J370" s="101" t="s">
        <v>124</v>
      </c>
      <c r="K370" s="101" t="s">
        <v>124</v>
      </c>
      <c r="L370" s="101"/>
      <c r="M370" s="101"/>
      <c r="N370" s="101"/>
      <c r="O370" s="206"/>
      <c r="P370" s="206"/>
      <c r="Q370" s="206"/>
      <c r="R370" s="208"/>
      <c r="S370" s="96" t="b">
        <f t="shared" si="7"/>
        <v>1</v>
      </c>
      <c r="T370" s="104"/>
      <c r="U370" s="104"/>
      <c r="V370" s="101"/>
      <c r="W370" s="101"/>
      <c r="X370" s="101" t="b">
        <v>0</v>
      </c>
      <c r="Y370" s="101" t="b">
        <v>0</v>
      </c>
      <c r="Z370" s="96" t="b">
        <v>1</v>
      </c>
      <c r="AA370" s="101" t="s">
        <v>124</v>
      </c>
      <c r="AB370" s="167" t="b">
        <f t="shared" si="2"/>
        <v>1</v>
      </c>
      <c r="AC370" s="167" t="b">
        <f t="shared" si="3"/>
        <v>1</v>
      </c>
      <c r="AD370" s="167" t="b">
        <f t="shared" si="4"/>
        <v>0</v>
      </c>
      <c r="AE370" s="230" t="b">
        <f t="shared" si="5"/>
        <v>0</v>
      </c>
    </row>
    <row r="371" ht="14.25" customHeight="1">
      <c r="A371" s="200" t="s">
        <v>116</v>
      </c>
      <c r="B371" s="116">
        <v>8.0</v>
      </c>
      <c r="C371" s="116" t="s">
        <v>1117</v>
      </c>
      <c r="D371" s="201" t="s">
        <v>1118</v>
      </c>
      <c r="E371" s="116" t="s">
        <v>124</v>
      </c>
      <c r="F371" s="165" t="s">
        <v>120</v>
      </c>
      <c r="G371" s="114" t="s">
        <v>275</v>
      </c>
      <c r="H371" s="115" t="s">
        <v>269</v>
      </c>
      <c r="I371" s="116" t="s">
        <v>124</v>
      </c>
      <c r="J371" s="116" t="s">
        <v>124</v>
      </c>
      <c r="K371" s="116" t="s">
        <v>124</v>
      </c>
      <c r="L371" s="116"/>
      <c r="M371" s="116"/>
      <c r="N371" s="116"/>
      <c r="O371" s="203"/>
      <c r="P371" s="203"/>
      <c r="Q371" s="203"/>
      <c r="R371" s="210"/>
      <c r="S371" s="110" t="b">
        <f t="shared" si="7"/>
        <v>1</v>
      </c>
      <c r="T371" s="119"/>
      <c r="U371" s="119"/>
      <c r="V371" s="116"/>
      <c r="W371" s="116"/>
      <c r="X371" s="116" t="b">
        <v>0</v>
      </c>
      <c r="Y371" s="116" t="b">
        <v>0</v>
      </c>
      <c r="Z371" s="110" t="b">
        <v>1</v>
      </c>
      <c r="AA371" s="116" t="s">
        <v>124</v>
      </c>
      <c r="AB371" s="177" t="b">
        <f t="shared" si="2"/>
        <v>1</v>
      </c>
      <c r="AC371" s="177" t="b">
        <f t="shared" si="3"/>
        <v>1</v>
      </c>
      <c r="AD371" s="177" t="b">
        <f t="shared" si="4"/>
        <v>0</v>
      </c>
      <c r="AE371" s="233" t="b">
        <f t="shared" si="5"/>
        <v>0</v>
      </c>
    </row>
    <row r="372" ht="14.25" customHeight="1">
      <c r="A372" s="95" t="s">
        <v>116</v>
      </c>
      <c r="B372" s="101">
        <v>8.0</v>
      </c>
      <c r="C372" s="101" t="s">
        <v>1119</v>
      </c>
      <c r="D372" s="164" t="s">
        <v>1120</v>
      </c>
      <c r="E372" s="101" t="s">
        <v>124</v>
      </c>
      <c r="F372" s="99" t="s">
        <v>268</v>
      </c>
      <c r="G372" s="100" t="s">
        <v>269</v>
      </c>
      <c r="H372" s="100" t="s">
        <v>269</v>
      </c>
      <c r="I372" s="101" t="s">
        <v>1121</v>
      </c>
      <c r="J372" s="101" t="s">
        <v>124</v>
      </c>
      <c r="K372" s="101" t="s">
        <v>124</v>
      </c>
      <c r="L372" s="101"/>
      <c r="M372" s="101"/>
      <c r="N372" s="101"/>
      <c r="O372" s="206"/>
      <c r="P372" s="206"/>
      <c r="Q372" s="206"/>
      <c r="R372" s="208"/>
      <c r="S372" s="96" t="b">
        <f t="shared" si="7"/>
        <v>0</v>
      </c>
      <c r="T372" s="104"/>
      <c r="U372" s="104"/>
      <c r="V372" s="101"/>
      <c r="W372" s="101"/>
      <c r="X372" s="101" t="b">
        <v>0</v>
      </c>
      <c r="Y372" s="101" t="b">
        <v>0</v>
      </c>
      <c r="Z372" s="96" t="b">
        <v>1</v>
      </c>
      <c r="AA372" s="101" t="s">
        <v>124</v>
      </c>
      <c r="AB372" s="167" t="b">
        <f t="shared" si="2"/>
        <v>1</v>
      </c>
      <c r="AC372" s="167" t="b">
        <f t="shared" si="3"/>
        <v>0</v>
      </c>
      <c r="AD372" s="167" t="b">
        <f t="shared" si="4"/>
        <v>0</v>
      </c>
      <c r="AE372" s="230" t="b">
        <f t="shared" si="5"/>
        <v>0</v>
      </c>
    </row>
    <row r="373" ht="14.25" customHeight="1">
      <c r="A373" s="200" t="s">
        <v>116</v>
      </c>
      <c r="B373" s="116">
        <v>8.0</v>
      </c>
      <c r="C373" s="116" t="s">
        <v>1122</v>
      </c>
      <c r="D373" s="201" t="s">
        <v>1123</v>
      </c>
      <c r="E373" s="116" t="s">
        <v>124</v>
      </c>
      <c r="F373" s="165" t="s">
        <v>120</v>
      </c>
      <c r="G373" s="114" t="s">
        <v>275</v>
      </c>
      <c r="H373" s="115" t="s">
        <v>269</v>
      </c>
      <c r="I373" s="116" t="s">
        <v>124</v>
      </c>
      <c r="J373" s="116"/>
      <c r="K373" s="116" t="s">
        <v>124</v>
      </c>
      <c r="L373" s="116"/>
      <c r="M373" s="116"/>
      <c r="N373" s="116"/>
      <c r="O373" s="203"/>
      <c r="P373" s="203"/>
      <c r="Q373" s="203"/>
      <c r="R373" s="210"/>
      <c r="S373" s="110" t="b">
        <f t="shared" si="7"/>
        <v>1</v>
      </c>
      <c r="T373" s="119"/>
      <c r="U373" s="119"/>
      <c r="V373" s="116"/>
      <c r="W373" s="116"/>
      <c r="X373" s="116" t="b">
        <v>0</v>
      </c>
      <c r="Y373" s="116" t="b">
        <v>0</v>
      </c>
      <c r="Z373" s="110" t="b">
        <v>1</v>
      </c>
      <c r="AA373" s="116" t="s">
        <v>124</v>
      </c>
      <c r="AB373" s="177" t="b">
        <f t="shared" si="2"/>
        <v>1</v>
      </c>
      <c r="AC373" s="177" t="b">
        <f t="shared" si="3"/>
        <v>1</v>
      </c>
      <c r="AD373" s="177" t="b">
        <f t="shared" si="4"/>
        <v>0</v>
      </c>
      <c r="AE373" s="233" t="b">
        <f t="shared" si="5"/>
        <v>0</v>
      </c>
    </row>
    <row r="374" ht="14.25" customHeight="1">
      <c r="A374" s="95" t="s">
        <v>116</v>
      </c>
      <c r="B374" s="101">
        <v>8.0</v>
      </c>
      <c r="C374" s="101" t="s">
        <v>1124</v>
      </c>
      <c r="D374" s="164" t="s">
        <v>1125</v>
      </c>
      <c r="E374" s="101" t="s">
        <v>124</v>
      </c>
      <c r="F374" s="165" t="s">
        <v>120</v>
      </c>
      <c r="G374" s="99" t="s">
        <v>275</v>
      </c>
      <c r="H374" s="100" t="s">
        <v>269</v>
      </c>
      <c r="I374" s="101" t="s">
        <v>124</v>
      </c>
      <c r="J374" s="101"/>
      <c r="K374" s="101" t="s">
        <v>124</v>
      </c>
      <c r="L374" s="101"/>
      <c r="M374" s="101"/>
      <c r="N374" s="101"/>
      <c r="O374" s="206"/>
      <c r="P374" s="206"/>
      <c r="Q374" s="206"/>
      <c r="R374" s="208"/>
      <c r="S374" s="96" t="b">
        <f t="shared" si="7"/>
        <v>1</v>
      </c>
      <c r="T374" s="104"/>
      <c r="U374" s="104"/>
      <c r="V374" s="101"/>
      <c r="W374" s="101"/>
      <c r="X374" s="101" t="b">
        <v>0</v>
      </c>
      <c r="Y374" s="101" t="b">
        <v>0</v>
      </c>
      <c r="Z374" s="96" t="b">
        <v>1</v>
      </c>
      <c r="AA374" s="101" t="s">
        <v>124</v>
      </c>
      <c r="AB374" s="167" t="b">
        <f t="shared" si="2"/>
        <v>1</v>
      </c>
      <c r="AC374" s="167" t="b">
        <f t="shared" si="3"/>
        <v>1</v>
      </c>
      <c r="AD374" s="167" t="b">
        <f t="shared" si="4"/>
        <v>0</v>
      </c>
      <c r="AE374" s="230" t="b">
        <f t="shared" si="5"/>
        <v>0</v>
      </c>
    </row>
    <row r="375" ht="14.25" customHeight="1">
      <c r="A375" s="200" t="s">
        <v>116</v>
      </c>
      <c r="B375" s="116">
        <v>9.0</v>
      </c>
      <c r="C375" s="116" t="s">
        <v>1126</v>
      </c>
      <c r="D375" s="201" t="s">
        <v>1127</v>
      </c>
      <c r="E375" s="116" t="s">
        <v>124</v>
      </c>
      <c r="F375" s="114" t="s">
        <v>268</v>
      </c>
      <c r="G375" s="115" t="s">
        <v>269</v>
      </c>
      <c r="H375" s="115" t="s">
        <v>269</v>
      </c>
      <c r="I375" s="116" t="s">
        <v>124</v>
      </c>
      <c r="J375" s="116"/>
      <c r="K375" s="116" t="s">
        <v>124</v>
      </c>
      <c r="L375" s="116"/>
      <c r="M375" s="116"/>
      <c r="N375" s="116"/>
      <c r="O375" s="203"/>
      <c r="P375" s="203"/>
      <c r="Q375" s="203"/>
      <c r="S375" s="110" t="b">
        <f t="shared" si="7"/>
        <v>0</v>
      </c>
      <c r="T375" s="119"/>
      <c r="U375" s="119"/>
      <c r="V375" s="116"/>
      <c r="W375" s="116"/>
      <c r="X375" s="116" t="b">
        <v>0</v>
      </c>
      <c r="Y375" s="116" t="b">
        <v>0</v>
      </c>
      <c r="Z375" s="110" t="b">
        <v>1</v>
      </c>
      <c r="AA375" s="116" t="s">
        <v>124</v>
      </c>
      <c r="AB375" s="177" t="b">
        <f t="shared" si="2"/>
        <v>1</v>
      </c>
      <c r="AC375" s="177" t="b">
        <f t="shared" si="3"/>
        <v>0</v>
      </c>
      <c r="AD375" s="177" t="b">
        <f t="shared" si="4"/>
        <v>0</v>
      </c>
      <c r="AE375" s="233" t="b">
        <f t="shared" si="5"/>
        <v>0</v>
      </c>
    </row>
    <row r="376" ht="14.25" customHeight="1">
      <c r="A376" s="95" t="s">
        <v>116</v>
      </c>
      <c r="B376" s="101">
        <v>9.0</v>
      </c>
      <c r="C376" s="101" t="s">
        <v>75</v>
      </c>
      <c r="D376" s="164" t="s">
        <v>77</v>
      </c>
      <c r="E376" s="101" t="s">
        <v>124</v>
      </c>
      <c r="F376" s="99" t="s">
        <v>268</v>
      </c>
      <c r="G376" s="100" t="s">
        <v>269</v>
      </c>
      <c r="H376" s="100" t="s">
        <v>269</v>
      </c>
      <c r="I376" s="101" t="s">
        <v>124</v>
      </c>
      <c r="J376" s="101"/>
      <c r="K376" s="101" t="s">
        <v>124</v>
      </c>
      <c r="L376" s="101"/>
      <c r="M376" s="101"/>
      <c r="N376" s="101"/>
      <c r="O376" s="206"/>
      <c r="P376" s="206"/>
      <c r="Q376" s="206"/>
      <c r="R376" s="126" t="s">
        <v>76</v>
      </c>
      <c r="S376" s="96" t="b">
        <f t="shared" si="7"/>
        <v>0</v>
      </c>
      <c r="T376" s="104"/>
      <c r="U376" s="104"/>
      <c r="V376" s="101"/>
      <c r="W376" s="101"/>
      <c r="X376" s="101" t="b">
        <v>0</v>
      </c>
      <c r="Y376" s="101" t="b">
        <v>0</v>
      </c>
      <c r="Z376" s="96" t="b">
        <v>1</v>
      </c>
      <c r="AA376" s="101" t="s">
        <v>124</v>
      </c>
      <c r="AB376" s="167" t="b">
        <f t="shared" si="2"/>
        <v>1</v>
      </c>
      <c r="AC376" s="167" t="b">
        <f t="shared" si="3"/>
        <v>0</v>
      </c>
      <c r="AD376" s="167" t="b">
        <f t="shared" si="4"/>
        <v>0</v>
      </c>
      <c r="AE376" s="230" t="b">
        <f t="shared" si="5"/>
        <v>0</v>
      </c>
    </row>
    <row r="377" ht="14.25" customHeight="1">
      <c r="A377" s="200" t="s">
        <v>116</v>
      </c>
      <c r="B377" s="116">
        <v>9.0</v>
      </c>
      <c r="C377" s="116" t="s">
        <v>1128</v>
      </c>
      <c r="D377" s="201" t="s">
        <v>1129</v>
      </c>
      <c r="E377" s="116" t="s">
        <v>124</v>
      </c>
      <c r="F377" s="114" t="s">
        <v>268</v>
      </c>
      <c r="G377" s="115" t="s">
        <v>269</v>
      </c>
      <c r="H377" s="115" t="s">
        <v>269</v>
      </c>
      <c r="I377" s="116" t="s">
        <v>124</v>
      </c>
      <c r="J377" s="116"/>
      <c r="K377" s="116" t="s">
        <v>124</v>
      </c>
      <c r="L377" s="116"/>
      <c r="M377" s="116"/>
      <c r="N377" s="116"/>
      <c r="O377" s="203"/>
      <c r="P377" s="203"/>
      <c r="Q377" s="203"/>
      <c r="R377" s="210"/>
      <c r="S377" s="110" t="b">
        <f t="shared" si="7"/>
        <v>0</v>
      </c>
      <c r="T377" s="119"/>
      <c r="U377" s="119"/>
      <c r="V377" s="116"/>
      <c r="W377" s="116"/>
      <c r="X377" s="116" t="b">
        <v>0</v>
      </c>
      <c r="Y377" s="116" t="b">
        <v>0</v>
      </c>
      <c r="Z377" s="110" t="b">
        <v>1</v>
      </c>
      <c r="AA377" s="116" t="s">
        <v>124</v>
      </c>
      <c r="AB377" s="177" t="b">
        <f t="shared" si="2"/>
        <v>1</v>
      </c>
      <c r="AC377" s="177" t="b">
        <f t="shared" si="3"/>
        <v>0</v>
      </c>
      <c r="AD377" s="177" t="b">
        <f t="shared" si="4"/>
        <v>0</v>
      </c>
      <c r="AE377" s="233" t="b">
        <f t="shared" si="5"/>
        <v>0</v>
      </c>
    </row>
    <row r="378" ht="14.25" customHeight="1">
      <c r="A378" s="95" t="s">
        <v>116</v>
      </c>
      <c r="B378" s="101">
        <v>9.0</v>
      </c>
      <c r="C378" s="101" t="s">
        <v>1130</v>
      </c>
      <c r="D378" s="164" t="s">
        <v>1131</v>
      </c>
      <c r="E378" s="101" t="s">
        <v>124</v>
      </c>
      <c r="F378" s="99" t="s">
        <v>268</v>
      </c>
      <c r="G378" s="100" t="s">
        <v>269</v>
      </c>
      <c r="H378" s="100" t="s">
        <v>269</v>
      </c>
      <c r="I378" s="101" t="s">
        <v>124</v>
      </c>
      <c r="J378" s="101"/>
      <c r="K378" s="101" t="s">
        <v>124</v>
      </c>
      <c r="L378" s="101"/>
      <c r="M378" s="101"/>
      <c r="N378" s="101"/>
      <c r="O378" s="206"/>
      <c r="P378" s="206"/>
      <c r="Q378" s="206"/>
      <c r="R378" s="208"/>
      <c r="S378" s="96" t="b">
        <f t="shared" si="7"/>
        <v>0</v>
      </c>
      <c r="T378" s="104"/>
      <c r="U378" s="104"/>
      <c r="V378" s="101"/>
      <c r="W378" s="101"/>
      <c r="X378" s="101" t="b">
        <v>0</v>
      </c>
      <c r="Y378" s="101" t="b">
        <v>0</v>
      </c>
      <c r="Z378" s="96" t="b">
        <v>1</v>
      </c>
      <c r="AA378" s="101" t="s">
        <v>124</v>
      </c>
      <c r="AB378" s="167" t="b">
        <f t="shared" si="2"/>
        <v>1</v>
      </c>
      <c r="AC378" s="167" t="b">
        <f t="shared" si="3"/>
        <v>0</v>
      </c>
      <c r="AD378" s="167" t="b">
        <f t="shared" si="4"/>
        <v>0</v>
      </c>
      <c r="AE378" s="230" t="b">
        <f t="shared" si="5"/>
        <v>0</v>
      </c>
    </row>
    <row r="379" ht="14.25" customHeight="1">
      <c r="A379" s="200" t="s">
        <v>116</v>
      </c>
      <c r="B379" s="116">
        <v>9.0</v>
      </c>
      <c r="C379" s="116" t="s">
        <v>1132</v>
      </c>
      <c r="D379" s="201" t="s">
        <v>1133</v>
      </c>
      <c r="E379" s="240" t="s">
        <v>119</v>
      </c>
      <c r="F379" s="165" t="s">
        <v>120</v>
      </c>
      <c r="G379" s="114" t="s">
        <v>275</v>
      </c>
      <c r="H379" s="115" t="s">
        <v>269</v>
      </c>
      <c r="I379" s="116" t="s">
        <v>124</v>
      </c>
      <c r="J379" s="116" t="s">
        <v>1134</v>
      </c>
      <c r="K379" s="116" t="s">
        <v>124</v>
      </c>
      <c r="L379" s="116"/>
      <c r="M379" s="116"/>
      <c r="N379" s="116"/>
      <c r="O379" s="203"/>
      <c r="P379" s="203"/>
      <c r="Q379" s="203"/>
      <c r="R379" s="210"/>
      <c r="S379" s="110" t="b">
        <f t="shared" si="7"/>
        <v>1</v>
      </c>
      <c r="T379" s="119"/>
      <c r="U379" s="119"/>
      <c r="V379" s="116"/>
      <c r="W379" s="116"/>
      <c r="X379" s="116" t="b">
        <v>0</v>
      </c>
      <c r="Y379" s="116" t="b">
        <v>0</v>
      </c>
      <c r="Z379" s="110" t="b">
        <v>1</v>
      </c>
      <c r="AA379" s="116" t="s">
        <v>124</v>
      </c>
      <c r="AB379" s="177" t="b">
        <f t="shared" si="2"/>
        <v>1</v>
      </c>
      <c r="AC379" s="177" t="b">
        <f t="shared" si="3"/>
        <v>1</v>
      </c>
      <c r="AD379" s="177" t="b">
        <f t="shared" si="4"/>
        <v>0</v>
      </c>
      <c r="AE379" s="233" t="b">
        <f t="shared" si="5"/>
        <v>0</v>
      </c>
    </row>
    <row r="380" ht="14.25" customHeight="1">
      <c r="A380" s="95" t="s">
        <v>116</v>
      </c>
      <c r="B380" s="101">
        <v>9.0</v>
      </c>
      <c r="C380" s="101" t="s">
        <v>1132</v>
      </c>
      <c r="D380" s="164" t="s">
        <v>1133</v>
      </c>
      <c r="E380" s="239" t="s">
        <v>133</v>
      </c>
      <c r="F380" s="165" t="s">
        <v>120</v>
      </c>
      <c r="G380" s="99" t="s">
        <v>275</v>
      </c>
      <c r="H380" s="100" t="s">
        <v>269</v>
      </c>
      <c r="I380" s="101" t="s">
        <v>124</v>
      </c>
      <c r="J380" s="101" t="s">
        <v>1134</v>
      </c>
      <c r="K380" s="101" t="s">
        <v>124</v>
      </c>
      <c r="L380" s="101"/>
      <c r="M380" s="101"/>
      <c r="N380" s="101"/>
      <c r="O380" s="206"/>
      <c r="P380" s="206"/>
      <c r="Q380" s="206"/>
      <c r="R380" s="208"/>
      <c r="S380" s="96" t="b">
        <f t="shared" si="7"/>
        <v>1</v>
      </c>
      <c r="T380" s="104"/>
      <c r="U380" s="104"/>
      <c r="V380" s="101"/>
      <c r="W380" s="101"/>
      <c r="X380" s="101" t="b">
        <v>0</v>
      </c>
      <c r="Y380" s="101" t="b">
        <v>0</v>
      </c>
      <c r="Z380" s="96" t="b">
        <v>1</v>
      </c>
      <c r="AA380" s="101" t="s">
        <v>124</v>
      </c>
      <c r="AB380" s="167" t="b">
        <f t="shared" si="2"/>
        <v>1</v>
      </c>
      <c r="AC380" s="167" t="b">
        <f t="shared" si="3"/>
        <v>1</v>
      </c>
      <c r="AD380" s="167" t="b">
        <f t="shared" si="4"/>
        <v>0</v>
      </c>
      <c r="AE380" s="230" t="b">
        <f t="shared" si="5"/>
        <v>0</v>
      </c>
    </row>
    <row r="381" ht="14.25" customHeight="1">
      <c r="A381" s="200" t="s">
        <v>116</v>
      </c>
      <c r="B381" s="116">
        <v>9.0</v>
      </c>
      <c r="C381" s="116" t="s">
        <v>1135</v>
      </c>
      <c r="D381" s="201" t="s">
        <v>1136</v>
      </c>
      <c r="E381" s="240" t="s">
        <v>119</v>
      </c>
      <c r="F381" s="165" t="s">
        <v>120</v>
      </c>
      <c r="G381" s="114" t="s">
        <v>275</v>
      </c>
      <c r="H381" s="115" t="s">
        <v>269</v>
      </c>
      <c r="I381" s="116" t="s">
        <v>124</v>
      </c>
      <c r="J381" s="116" t="s">
        <v>1134</v>
      </c>
      <c r="K381" s="116" t="s">
        <v>124</v>
      </c>
      <c r="L381" s="116"/>
      <c r="M381" s="116"/>
      <c r="N381" s="116"/>
      <c r="O381" s="203"/>
      <c r="P381" s="203"/>
      <c r="Q381" s="203"/>
      <c r="R381" s="210"/>
      <c r="S381" s="110" t="b">
        <f t="shared" si="7"/>
        <v>1</v>
      </c>
      <c r="T381" s="119"/>
      <c r="U381" s="119"/>
      <c r="V381" s="116"/>
      <c r="W381" s="116"/>
      <c r="X381" s="116" t="b">
        <v>0</v>
      </c>
      <c r="Y381" s="116" t="b">
        <v>0</v>
      </c>
      <c r="Z381" s="110" t="b">
        <v>1</v>
      </c>
      <c r="AA381" s="116" t="s">
        <v>124</v>
      </c>
      <c r="AB381" s="177" t="b">
        <f t="shared" si="2"/>
        <v>1</v>
      </c>
      <c r="AC381" s="177" t="b">
        <f t="shared" si="3"/>
        <v>1</v>
      </c>
      <c r="AD381" s="177" t="b">
        <f t="shared" si="4"/>
        <v>0</v>
      </c>
      <c r="AE381" s="233" t="b">
        <f t="shared" si="5"/>
        <v>0</v>
      </c>
    </row>
    <row r="382" ht="14.25" customHeight="1">
      <c r="A382" s="95" t="s">
        <v>116</v>
      </c>
      <c r="B382" s="101">
        <v>9.0</v>
      </c>
      <c r="C382" s="101" t="s">
        <v>1135</v>
      </c>
      <c r="D382" s="164" t="s">
        <v>1136</v>
      </c>
      <c r="E382" s="239" t="s">
        <v>133</v>
      </c>
      <c r="F382" s="165" t="s">
        <v>120</v>
      </c>
      <c r="G382" s="99" t="s">
        <v>275</v>
      </c>
      <c r="H382" s="100" t="s">
        <v>269</v>
      </c>
      <c r="I382" s="101" t="s">
        <v>124</v>
      </c>
      <c r="J382" s="101" t="s">
        <v>1134</v>
      </c>
      <c r="K382" s="101" t="s">
        <v>124</v>
      </c>
      <c r="L382" s="101"/>
      <c r="M382" s="101"/>
      <c r="N382" s="101"/>
      <c r="O382" s="206"/>
      <c r="P382" s="206"/>
      <c r="Q382" s="206"/>
      <c r="R382" s="208"/>
      <c r="S382" s="96" t="b">
        <f t="shared" si="7"/>
        <v>1</v>
      </c>
      <c r="T382" s="104"/>
      <c r="U382" s="104"/>
      <c r="V382" s="101"/>
      <c r="W382" s="101"/>
      <c r="X382" s="101" t="b">
        <v>0</v>
      </c>
      <c r="Y382" s="101" t="b">
        <v>0</v>
      </c>
      <c r="Z382" s="96" t="b">
        <v>1</v>
      </c>
      <c r="AA382" s="101" t="s">
        <v>124</v>
      </c>
      <c r="AB382" s="167" t="b">
        <f t="shared" si="2"/>
        <v>1</v>
      </c>
      <c r="AC382" s="167" t="b">
        <f t="shared" si="3"/>
        <v>1</v>
      </c>
      <c r="AD382" s="167" t="b">
        <f t="shared" si="4"/>
        <v>0</v>
      </c>
      <c r="AE382" s="230" t="b">
        <f t="shared" si="5"/>
        <v>0</v>
      </c>
    </row>
    <row r="383" ht="14.25" customHeight="1">
      <c r="A383" s="200" t="s">
        <v>116</v>
      </c>
      <c r="B383" s="116">
        <v>9.0</v>
      </c>
      <c r="C383" s="116" t="s">
        <v>427</v>
      </c>
      <c r="D383" s="201" t="s">
        <v>1137</v>
      </c>
      <c r="E383" s="240" t="s">
        <v>119</v>
      </c>
      <c r="F383" s="165" t="s">
        <v>120</v>
      </c>
      <c r="G383" s="236" t="s">
        <v>121</v>
      </c>
      <c r="H383" s="115" t="s">
        <v>16</v>
      </c>
      <c r="I383" s="116" t="s">
        <v>124</v>
      </c>
      <c r="J383" s="116" t="s">
        <v>124</v>
      </c>
      <c r="K383" s="116" t="s">
        <v>124</v>
      </c>
      <c r="L383" s="116"/>
      <c r="M383" s="116"/>
      <c r="N383" s="116"/>
      <c r="O383" s="203"/>
      <c r="P383" s="213" t="s">
        <v>424</v>
      </c>
      <c r="Q383" s="203"/>
      <c r="R383" s="210"/>
      <c r="S383" s="110" t="b">
        <f t="shared" si="7"/>
        <v>1</v>
      </c>
      <c r="T383" s="119"/>
      <c r="U383" s="119"/>
      <c r="V383" s="116"/>
      <c r="W383" s="116"/>
      <c r="X383" s="116" t="b">
        <v>0</v>
      </c>
      <c r="Y383" s="110" t="b">
        <v>1</v>
      </c>
      <c r="Z383" s="116" t="b">
        <v>1</v>
      </c>
      <c r="AA383" s="116" t="s">
        <v>420</v>
      </c>
      <c r="AB383" s="177" t="b">
        <f t="shared" si="2"/>
        <v>0</v>
      </c>
      <c r="AC383" s="177" t="b">
        <f t="shared" si="3"/>
        <v>0</v>
      </c>
      <c r="AD383" s="177" t="b">
        <f t="shared" si="4"/>
        <v>0</v>
      </c>
      <c r="AE383" s="233" t="b">
        <f t="shared" si="5"/>
        <v>0</v>
      </c>
    </row>
    <row r="384" ht="14.25" customHeight="1">
      <c r="A384" s="95" t="s">
        <v>116</v>
      </c>
      <c r="B384" s="101">
        <v>9.0</v>
      </c>
      <c r="C384" s="101" t="s">
        <v>427</v>
      </c>
      <c r="D384" s="164" t="s">
        <v>1137</v>
      </c>
      <c r="E384" s="239" t="s">
        <v>133</v>
      </c>
      <c r="F384" s="165" t="s">
        <v>120</v>
      </c>
      <c r="G384" s="236" t="s">
        <v>121</v>
      </c>
      <c r="H384" s="100" t="s">
        <v>16</v>
      </c>
      <c r="I384" s="101" t="s">
        <v>124</v>
      </c>
      <c r="J384" s="101" t="s">
        <v>124</v>
      </c>
      <c r="K384" s="101" t="s">
        <v>124</v>
      </c>
      <c r="L384" s="101"/>
      <c r="M384" s="101"/>
      <c r="N384" s="101"/>
      <c r="O384" s="206"/>
      <c r="P384" s="206"/>
      <c r="Q384" s="213" t="s">
        <v>428</v>
      </c>
      <c r="R384" s="208"/>
      <c r="S384" s="96" t="b">
        <f t="shared" si="7"/>
        <v>1</v>
      </c>
      <c r="T384" s="104"/>
      <c r="U384" s="104"/>
      <c r="V384" s="101"/>
      <c r="W384" s="101"/>
      <c r="X384" s="101" t="b">
        <v>0</v>
      </c>
      <c r="Y384" s="96" t="b">
        <v>1</v>
      </c>
      <c r="Z384" s="101" t="b">
        <v>1</v>
      </c>
      <c r="AA384" s="101" t="s">
        <v>420</v>
      </c>
      <c r="AB384" s="167" t="b">
        <f t="shared" si="2"/>
        <v>0</v>
      </c>
      <c r="AC384" s="167" t="b">
        <f t="shared" si="3"/>
        <v>0</v>
      </c>
      <c r="AD384" s="167" t="b">
        <f t="shared" si="4"/>
        <v>0</v>
      </c>
      <c r="AE384" s="230" t="b">
        <f t="shared" si="5"/>
        <v>0</v>
      </c>
    </row>
    <row r="385" ht="14.25" customHeight="1">
      <c r="A385" s="200" t="s">
        <v>116</v>
      </c>
      <c r="B385" s="116">
        <v>9.0</v>
      </c>
      <c r="C385" s="116" t="s">
        <v>1138</v>
      </c>
      <c r="D385" s="201" t="s">
        <v>1139</v>
      </c>
      <c r="E385" s="243" t="s">
        <v>119</v>
      </c>
      <c r="F385" s="165" t="s">
        <v>120</v>
      </c>
      <c r="G385" s="114" t="s">
        <v>275</v>
      </c>
      <c r="H385" s="115" t="s">
        <v>269</v>
      </c>
      <c r="I385" s="116" t="s">
        <v>124</v>
      </c>
      <c r="J385" s="116" t="s">
        <v>1134</v>
      </c>
      <c r="K385" s="116" t="s">
        <v>124</v>
      </c>
      <c r="L385" s="116"/>
      <c r="M385" s="116"/>
      <c r="N385" s="116"/>
      <c r="O385" s="203"/>
      <c r="P385" s="203"/>
      <c r="Q385" s="203"/>
      <c r="R385" s="210"/>
      <c r="S385" s="110" t="b">
        <f t="shared" si="7"/>
        <v>1</v>
      </c>
      <c r="T385" s="119"/>
      <c r="U385" s="119"/>
      <c r="V385" s="116"/>
      <c r="W385" s="116"/>
      <c r="X385" s="116" t="b">
        <v>0</v>
      </c>
      <c r="Y385" s="116" t="b">
        <v>0</v>
      </c>
      <c r="Z385" s="110" t="b">
        <v>1</v>
      </c>
      <c r="AA385" s="116" t="s">
        <v>124</v>
      </c>
      <c r="AB385" s="177" t="b">
        <f t="shared" si="2"/>
        <v>1</v>
      </c>
      <c r="AC385" s="177" t="b">
        <f t="shared" si="3"/>
        <v>1</v>
      </c>
      <c r="AD385" s="177" t="b">
        <f t="shared" si="4"/>
        <v>0</v>
      </c>
      <c r="AE385" s="233" t="b">
        <f t="shared" si="5"/>
        <v>0</v>
      </c>
    </row>
    <row r="386" ht="14.25" customHeight="1">
      <c r="A386" s="95" t="s">
        <v>116</v>
      </c>
      <c r="B386" s="101">
        <v>9.0</v>
      </c>
      <c r="C386" s="101" t="s">
        <v>1138</v>
      </c>
      <c r="D386" s="164" t="s">
        <v>1139</v>
      </c>
      <c r="E386" s="244" t="s">
        <v>133</v>
      </c>
      <c r="F386" s="165" t="s">
        <v>120</v>
      </c>
      <c r="G386" s="99" t="s">
        <v>275</v>
      </c>
      <c r="H386" s="100" t="s">
        <v>269</v>
      </c>
      <c r="I386" s="101" t="s">
        <v>124</v>
      </c>
      <c r="J386" s="101" t="s">
        <v>1134</v>
      </c>
      <c r="K386" s="101" t="s">
        <v>124</v>
      </c>
      <c r="L386" s="101"/>
      <c r="M386" s="101"/>
      <c r="N386" s="101"/>
      <c r="O386" s="206"/>
      <c r="P386" s="206"/>
      <c r="Q386" s="206"/>
      <c r="R386" s="208"/>
      <c r="S386" s="96" t="b">
        <f t="shared" si="7"/>
        <v>1</v>
      </c>
      <c r="T386" s="104"/>
      <c r="U386" s="104"/>
      <c r="V386" s="101"/>
      <c r="W386" s="101"/>
      <c r="X386" s="101" t="b">
        <v>0</v>
      </c>
      <c r="Y386" s="101" t="b">
        <v>0</v>
      </c>
      <c r="Z386" s="96" t="b">
        <v>1</v>
      </c>
      <c r="AA386" s="101" t="s">
        <v>124</v>
      </c>
      <c r="AB386" s="167" t="b">
        <f t="shared" si="2"/>
        <v>1</v>
      </c>
      <c r="AC386" s="167" t="b">
        <f t="shared" si="3"/>
        <v>1</v>
      </c>
      <c r="AD386" s="167" t="b">
        <f t="shared" si="4"/>
        <v>0</v>
      </c>
      <c r="AE386" s="230" t="b">
        <f t="shared" si="5"/>
        <v>0</v>
      </c>
    </row>
    <row r="387" ht="14.25" customHeight="1">
      <c r="A387" s="200" t="s">
        <v>116</v>
      </c>
      <c r="B387" s="116">
        <v>9.0</v>
      </c>
      <c r="C387" s="116" t="s">
        <v>1140</v>
      </c>
      <c r="D387" s="201" t="s">
        <v>1141</v>
      </c>
      <c r="E387" s="243" t="s">
        <v>119</v>
      </c>
      <c r="F387" s="165" t="s">
        <v>120</v>
      </c>
      <c r="G387" s="114" t="s">
        <v>275</v>
      </c>
      <c r="H387" s="115" t="s">
        <v>269</v>
      </c>
      <c r="I387" s="116" t="s">
        <v>124</v>
      </c>
      <c r="J387" s="116" t="s">
        <v>1134</v>
      </c>
      <c r="K387" s="116" t="s">
        <v>124</v>
      </c>
      <c r="L387" s="116"/>
      <c r="M387" s="116"/>
      <c r="N387" s="116"/>
      <c r="O387" s="203"/>
      <c r="P387" s="203"/>
      <c r="Q387" s="203"/>
      <c r="R387" s="210"/>
      <c r="S387" s="110" t="b">
        <f t="shared" si="7"/>
        <v>1</v>
      </c>
      <c r="T387" s="119"/>
      <c r="U387" s="119"/>
      <c r="V387" s="116"/>
      <c r="W387" s="116"/>
      <c r="X387" s="116" t="b">
        <v>0</v>
      </c>
      <c r="Y387" s="116" t="b">
        <v>0</v>
      </c>
      <c r="Z387" s="110" t="b">
        <v>1</v>
      </c>
      <c r="AA387" s="116" t="s">
        <v>124</v>
      </c>
      <c r="AB387" s="177" t="b">
        <f t="shared" si="2"/>
        <v>1</v>
      </c>
      <c r="AC387" s="177" t="b">
        <f t="shared" si="3"/>
        <v>1</v>
      </c>
      <c r="AD387" s="177" t="b">
        <f t="shared" si="4"/>
        <v>0</v>
      </c>
      <c r="AE387" s="233" t="b">
        <f t="shared" si="5"/>
        <v>0</v>
      </c>
    </row>
    <row r="388" ht="14.25" customHeight="1">
      <c r="A388" s="95" t="s">
        <v>116</v>
      </c>
      <c r="B388" s="101">
        <v>9.0</v>
      </c>
      <c r="C388" s="101" t="s">
        <v>1140</v>
      </c>
      <c r="D388" s="164" t="s">
        <v>1141</v>
      </c>
      <c r="E388" s="244" t="s">
        <v>133</v>
      </c>
      <c r="F388" s="165" t="s">
        <v>120</v>
      </c>
      <c r="G388" s="99" t="s">
        <v>275</v>
      </c>
      <c r="H388" s="100" t="s">
        <v>269</v>
      </c>
      <c r="I388" s="101" t="s">
        <v>124</v>
      </c>
      <c r="J388" s="101" t="s">
        <v>1134</v>
      </c>
      <c r="K388" s="101" t="s">
        <v>124</v>
      </c>
      <c r="L388" s="101"/>
      <c r="M388" s="101"/>
      <c r="N388" s="101"/>
      <c r="O388" s="206"/>
      <c r="P388" s="206"/>
      <c r="Q388" s="206"/>
      <c r="R388" s="208"/>
      <c r="S388" s="96" t="b">
        <f t="shared" si="7"/>
        <v>1</v>
      </c>
      <c r="T388" s="104"/>
      <c r="U388" s="104"/>
      <c r="V388" s="101"/>
      <c r="W388" s="101"/>
      <c r="X388" s="101" t="b">
        <v>0</v>
      </c>
      <c r="Y388" s="101" t="b">
        <v>0</v>
      </c>
      <c r="Z388" s="96" t="b">
        <v>1</v>
      </c>
      <c r="AA388" s="101" t="s">
        <v>124</v>
      </c>
      <c r="AB388" s="167" t="b">
        <f t="shared" si="2"/>
        <v>1</v>
      </c>
      <c r="AC388" s="167" t="b">
        <f t="shared" si="3"/>
        <v>1</v>
      </c>
      <c r="AD388" s="167" t="b">
        <f t="shared" si="4"/>
        <v>0</v>
      </c>
      <c r="AE388" s="230" t="b">
        <f t="shared" si="5"/>
        <v>0</v>
      </c>
    </row>
    <row r="389" ht="14.25" customHeight="1">
      <c r="A389" s="200" t="s">
        <v>116</v>
      </c>
      <c r="B389" s="116">
        <v>9.0</v>
      </c>
      <c r="C389" s="116" t="s">
        <v>1142</v>
      </c>
      <c r="D389" s="201" t="s">
        <v>1143</v>
      </c>
      <c r="E389" s="243" t="s">
        <v>119</v>
      </c>
      <c r="F389" s="165" t="s">
        <v>120</v>
      </c>
      <c r="G389" s="114" t="s">
        <v>275</v>
      </c>
      <c r="H389" s="115" t="s">
        <v>269</v>
      </c>
      <c r="I389" s="116" t="s">
        <v>124</v>
      </c>
      <c r="J389" s="116" t="s">
        <v>1134</v>
      </c>
      <c r="K389" s="116" t="s">
        <v>124</v>
      </c>
      <c r="L389" s="116"/>
      <c r="M389" s="116"/>
      <c r="N389" s="116"/>
      <c r="O389" s="203"/>
      <c r="P389" s="203"/>
      <c r="Q389" s="203"/>
      <c r="R389" s="210"/>
      <c r="S389" s="110" t="b">
        <f t="shared" si="7"/>
        <v>1</v>
      </c>
      <c r="T389" s="119"/>
      <c r="U389" s="119"/>
      <c r="V389" s="116"/>
      <c r="W389" s="116"/>
      <c r="X389" s="116" t="b">
        <v>0</v>
      </c>
      <c r="Y389" s="116" t="b">
        <v>0</v>
      </c>
      <c r="Z389" s="110" t="b">
        <v>1</v>
      </c>
      <c r="AA389" s="116" t="s">
        <v>124</v>
      </c>
      <c r="AB389" s="177" t="b">
        <f t="shared" si="2"/>
        <v>1</v>
      </c>
      <c r="AC389" s="177" t="b">
        <f t="shared" si="3"/>
        <v>1</v>
      </c>
      <c r="AD389" s="177" t="b">
        <f t="shared" si="4"/>
        <v>0</v>
      </c>
      <c r="AE389" s="233" t="b">
        <f t="shared" si="5"/>
        <v>0</v>
      </c>
    </row>
    <row r="390" ht="14.25" customHeight="1">
      <c r="A390" s="95" t="s">
        <v>116</v>
      </c>
      <c r="B390" s="101">
        <v>9.0</v>
      </c>
      <c r="C390" s="101" t="s">
        <v>1142</v>
      </c>
      <c r="D390" s="164" t="s">
        <v>1143</v>
      </c>
      <c r="E390" s="244" t="s">
        <v>133</v>
      </c>
      <c r="F390" s="165" t="s">
        <v>120</v>
      </c>
      <c r="G390" s="99" t="s">
        <v>275</v>
      </c>
      <c r="H390" s="100" t="s">
        <v>269</v>
      </c>
      <c r="I390" s="101" t="s">
        <v>124</v>
      </c>
      <c r="J390" s="101" t="s">
        <v>1134</v>
      </c>
      <c r="K390" s="101" t="s">
        <v>124</v>
      </c>
      <c r="L390" s="101"/>
      <c r="M390" s="101"/>
      <c r="N390" s="101"/>
      <c r="O390" s="206"/>
      <c r="P390" s="206"/>
      <c r="Q390" s="206"/>
      <c r="R390" s="208"/>
      <c r="S390" s="96" t="b">
        <f t="shared" si="7"/>
        <v>1</v>
      </c>
      <c r="T390" s="104"/>
      <c r="U390" s="104"/>
      <c r="V390" s="101"/>
      <c r="W390" s="101"/>
      <c r="X390" s="101" t="b">
        <v>0</v>
      </c>
      <c r="Y390" s="101" t="b">
        <v>0</v>
      </c>
      <c r="Z390" s="96" t="b">
        <v>1</v>
      </c>
      <c r="AA390" s="101" t="s">
        <v>124</v>
      </c>
      <c r="AB390" s="167" t="b">
        <f t="shared" si="2"/>
        <v>1</v>
      </c>
      <c r="AC390" s="167" t="b">
        <f t="shared" si="3"/>
        <v>1</v>
      </c>
      <c r="AD390" s="167" t="b">
        <f t="shared" si="4"/>
        <v>0</v>
      </c>
      <c r="AE390" s="230" t="b">
        <f t="shared" si="5"/>
        <v>0</v>
      </c>
    </row>
    <row r="391" ht="14.25" customHeight="1">
      <c r="A391" s="200" t="s">
        <v>116</v>
      </c>
      <c r="B391" s="116">
        <v>9.0</v>
      </c>
      <c r="C391" s="116" t="s">
        <v>1144</v>
      </c>
      <c r="D391" s="201" t="s">
        <v>1145</v>
      </c>
      <c r="E391" s="116" t="s">
        <v>124</v>
      </c>
      <c r="F391" s="165" t="s">
        <v>120</v>
      </c>
      <c r="G391" s="114" t="s">
        <v>275</v>
      </c>
      <c r="H391" s="115" t="s">
        <v>269</v>
      </c>
      <c r="I391" s="116" t="s">
        <v>124</v>
      </c>
      <c r="J391" s="116" t="s">
        <v>124</v>
      </c>
      <c r="K391" s="116" t="s">
        <v>124</v>
      </c>
      <c r="L391" s="116"/>
      <c r="M391" s="116"/>
      <c r="N391" s="116"/>
      <c r="O391" s="203"/>
      <c r="P391" s="203"/>
      <c r="Q391" s="203"/>
      <c r="R391" s="210"/>
      <c r="S391" s="110" t="b">
        <f t="shared" si="7"/>
        <v>1</v>
      </c>
      <c r="T391" s="119"/>
      <c r="U391" s="119"/>
      <c r="V391" s="116"/>
      <c r="W391" s="116"/>
      <c r="X391" s="116" t="b">
        <v>0</v>
      </c>
      <c r="Y391" s="116" t="b">
        <v>0</v>
      </c>
      <c r="Z391" s="110" t="b">
        <v>1</v>
      </c>
      <c r="AA391" s="116" t="s">
        <v>124</v>
      </c>
      <c r="AB391" s="177" t="b">
        <f t="shared" si="2"/>
        <v>1</v>
      </c>
      <c r="AC391" s="177" t="b">
        <f t="shared" si="3"/>
        <v>1</v>
      </c>
      <c r="AD391" s="177" t="b">
        <f t="shared" si="4"/>
        <v>0</v>
      </c>
      <c r="AE391" s="233" t="b">
        <f t="shared" si="5"/>
        <v>0</v>
      </c>
    </row>
    <row r="392" ht="14.25" customHeight="1">
      <c r="A392" s="95" t="s">
        <v>116</v>
      </c>
      <c r="B392" s="101">
        <v>9.0</v>
      </c>
      <c r="C392" s="101" t="s">
        <v>1146</v>
      </c>
      <c r="D392" s="164" t="s">
        <v>1147</v>
      </c>
      <c r="E392" s="244" t="s">
        <v>119</v>
      </c>
      <c r="F392" s="165" t="s">
        <v>120</v>
      </c>
      <c r="G392" s="99" t="s">
        <v>275</v>
      </c>
      <c r="H392" s="100" t="s">
        <v>269</v>
      </c>
      <c r="I392" s="101" t="s">
        <v>124</v>
      </c>
      <c r="J392" s="101" t="s">
        <v>124</v>
      </c>
      <c r="K392" s="101" t="s">
        <v>124</v>
      </c>
      <c r="L392" s="101"/>
      <c r="M392" s="101"/>
      <c r="N392" s="101"/>
      <c r="O392" s="206"/>
      <c r="P392" s="206"/>
      <c r="Q392" s="206"/>
      <c r="R392" s="208"/>
      <c r="S392" s="96" t="b">
        <f t="shared" si="7"/>
        <v>1</v>
      </c>
      <c r="T392" s="104"/>
      <c r="U392" s="104"/>
      <c r="V392" s="101"/>
      <c r="W392" s="101"/>
      <c r="X392" s="101" t="b">
        <v>0</v>
      </c>
      <c r="Y392" s="101" t="b">
        <v>0</v>
      </c>
      <c r="Z392" s="96" t="b">
        <v>1</v>
      </c>
      <c r="AA392" s="101" t="s">
        <v>124</v>
      </c>
      <c r="AB392" s="167" t="b">
        <f t="shared" si="2"/>
        <v>1</v>
      </c>
      <c r="AC392" s="167" t="b">
        <f t="shared" si="3"/>
        <v>1</v>
      </c>
      <c r="AD392" s="167" t="b">
        <f t="shared" si="4"/>
        <v>0</v>
      </c>
      <c r="AE392" s="230" t="b">
        <f t="shared" si="5"/>
        <v>0</v>
      </c>
    </row>
    <row r="393" ht="14.25" customHeight="1">
      <c r="A393" s="200" t="s">
        <v>116</v>
      </c>
      <c r="B393" s="116">
        <v>9.0</v>
      </c>
      <c r="C393" s="116" t="s">
        <v>1146</v>
      </c>
      <c r="D393" s="201" t="s">
        <v>1147</v>
      </c>
      <c r="E393" s="243" t="s">
        <v>133</v>
      </c>
      <c r="F393" s="165" t="s">
        <v>120</v>
      </c>
      <c r="G393" s="114" t="s">
        <v>275</v>
      </c>
      <c r="H393" s="115" t="s">
        <v>269</v>
      </c>
      <c r="I393" s="116" t="s">
        <v>124</v>
      </c>
      <c r="J393" s="116" t="s">
        <v>124</v>
      </c>
      <c r="K393" s="116" t="s">
        <v>124</v>
      </c>
      <c r="L393" s="116"/>
      <c r="M393" s="116"/>
      <c r="N393" s="116"/>
      <c r="O393" s="203"/>
      <c r="P393" s="203"/>
      <c r="Q393" s="203"/>
      <c r="R393" s="210"/>
      <c r="S393" s="110" t="b">
        <f t="shared" si="7"/>
        <v>1</v>
      </c>
      <c r="T393" s="119"/>
      <c r="U393" s="119"/>
      <c r="V393" s="116"/>
      <c r="W393" s="116"/>
      <c r="X393" s="116" t="b">
        <v>0</v>
      </c>
      <c r="Y393" s="116" t="b">
        <v>0</v>
      </c>
      <c r="Z393" s="110" t="b">
        <v>1</v>
      </c>
      <c r="AA393" s="116" t="s">
        <v>124</v>
      </c>
      <c r="AB393" s="177" t="b">
        <f t="shared" si="2"/>
        <v>1</v>
      </c>
      <c r="AC393" s="177" t="b">
        <f t="shared" si="3"/>
        <v>1</v>
      </c>
      <c r="AD393" s="177" t="b">
        <f t="shared" si="4"/>
        <v>0</v>
      </c>
      <c r="AE393" s="233" t="b">
        <f t="shared" si="5"/>
        <v>0</v>
      </c>
    </row>
    <row r="394" ht="14.25" customHeight="1">
      <c r="A394" s="95" t="s">
        <v>116</v>
      </c>
      <c r="B394" s="101">
        <v>9.0</v>
      </c>
      <c r="C394" s="101" t="s">
        <v>1148</v>
      </c>
      <c r="D394" s="164" t="s">
        <v>1149</v>
      </c>
      <c r="E394" s="101" t="s">
        <v>124</v>
      </c>
      <c r="F394" s="165" t="s">
        <v>120</v>
      </c>
      <c r="G394" s="99" t="s">
        <v>275</v>
      </c>
      <c r="H394" s="100" t="s">
        <v>269</v>
      </c>
      <c r="I394" s="101" t="s">
        <v>124</v>
      </c>
      <c r="J394" s="101" t="s">
        <v>124</v>
      </c>
      <c r="K394" s="101" t="s">
        <v>124</v>
      </c>
      <c r="L394" s="101"/>
      <c r="M394" s="101"/>
      <c r="N394" s="101"/>
      <c r="O394" s="206"/>
      <c r="P394" s="206"/>
      <c r="Q394" s="206"/>
      <c r="R394" s="208"/>
      <c r="S394" s="96" t="b">
        <f t="shared" si="7"/>
        <v>1</v>
      </c>
      <c r="T394" s="104"/>
      <c r="U394" s="104"/>
      <c r="V394" s="101"/>
      <c r="W394" s="101"/>
      <c r="X394" s="101" t="b">
        <v>0</v>
      </c>
      <c r="Y394" s="101" t="b">
        <v>0</v>
      </c>
      <c r="Z394" s="96" t="b">
        <v>1</v>
      </c>
      <c r="AA394" s="101" t="s">
        <v>124</v>
      </c>
      <c r="AB394" s="167" t="b">
        <f t="shared" si="2"/>
        <v>1</v>
      </c>
      <c r="AC394" s="167" t="b">
        <f t="shared" si="3"/>
        <v>1</v>
      </c>
      <c r="AD394" s="167" t="b">
        <f t="shared" si="4"/>
        <v>0</v>
      </c>
      <c r="AE394" s="230" t="b">
        <f t="shared" si="5"/>
        <v>0</v>
      </c>
    </row>
    <row r="395" ht="14.25" customHeight="1">
      <c r="A395" s="200" t="s">
        <v>116</v>
      </c>
      <c r="B395" s="116">
        <v>9.0</v>
      </c>
      <c r="C395" s="116" t="s">
        <v>1150</v>
      </c>
      <c r="D395" s="201" t="s">
        <v>1151</v>
      </c>
      <c r="E395" s="116" t="s">
        <v>124</v>
      </c>
      <c r="F395" s="165" t="s">
        <v>120</v>
      </c>
      <c r="G395" s="114" t="s">
        <v>275</v>
      </c>
      <c r="H395" s="115" t="s">
        <v>269</v>
      </c>
      <c r="I395" s="116" t="s">
        <v>124</v>
      </c>
      <c r="J395" s="116" t="s">
        <v>124</v>
      </c>
      <c r="K395" s="116" t="s">
        <v>124</v>
      </c>
      <c r="L395" s="116"/>
      <c r="M395" s="116"/>
      <c r="N395" s="116"/>
      <c r="O395" s="203"/>
      <c r="P395" s="203"/>
      <c r="Q395" s="203"/>
      <c r="R395" s="210"/>
      <c r="S395" s="110" t="b">
        <f t="shared" si="7"/>
        <v>1</v>
      </c>
      <c r="T395" s="119"/>
      <c r="U395" s="119"/>
      <c r="V395" s="116"/>
      <c r="W395" s="116"/>
      <c r="X395" s="116" t="b">
        <v>0</v>
      </c>
      <c r="Y395" s="116" t="b">
        <v>0</v>
      </c>
      <c r="Z395" s="110" t="b">
        <v>1</v>
      </c>
      <c r="AA395" s="116" t="s">
        <v>124</v>
      </c>
      <c r="AB395" s="177" t="b">
        <f t="shared" si="2"/>
        <v>1</v>
      </c>
      <c r="AC395" s="177" t="b">
        <f t="shared" si="3"/>
        <v>1</v>
      </c>
      <c r="AD395" s="177" t="b">
        <f t="shared" si="4"/>
        <v>0</v>
      </c>
      <c r="AE395" s="233" t="b">
        <f t="shared" si="5"/>
        <v>0</v>
      </c>
    </row>
    <row r="396" ht="14.25" customHeight="1">
      <c r="A396" s="95" t="s">
        <v>116</v>
      </c>
      <c r="B396" s="101">
        <v>9.0</v>
      </c>
      <c r="C396" s="101" t="s">
        <v>1152</v>
      </c>
      <c r="D396" s="164" t="s">
        <v>1153</v>
      </c>
      <c r="E396" s="101" t="s">
        <v>124</v>
      </c>
      <c r="F396" s="165" t="s">
        <v>120</v>
      </c>
      <c r="G396" s="99" t="s">
        <v>275</v>
      </c>
      <c r="H396" s="100" t="s">
        <v>269</v>
      </c>
      <c r="I396" s="101" t="s">
        <v>124</v>
      </c>
      <c r="J396" s="101" t="s">
        <v>124</v>
      </c>
      <c r="K396" s="101" t="s">
        <v>124</v>
      </c>
      <c r="L396" s="101"/>
      <c r="M396" s="101"/>
      <c r="N396" s="101"/>
      <c r="O396" s="206"/>
      <c r="P396" s="206"/>
      <c r="Q396" s="206"/>
      <c r="R396" s="208"/>
      <c r="S396" s="96" t="b">
        <f t="shared" si="7"/>
        <v>1</v>
      </c>
      <c r="T396" s="104"/>
      <c r="U396" s="104"/>
      <c r="V396" s="101"/>
      <c r="W396" s="101"/>
      <c r="X396" s="101" t="b">
        <v>0</v>
      </c>
      <c r="Y396" s="101" t="b">
        <v>0</v>
      </c>
      <c r="Z396" s="96" t="b">
        <v>1</v>
      </c>
      <c r="AA396" s="101" t="s">
        <v>124</v>
      </c>
      <c r="AB396" s="167" t="b">
        <f t="shared" si="2"/>
        <v>1</v>
      </c>
      <c r="AC396" s="167" t="b">
        <f t="shared" si="3"/>
        <v>1</v>
      </c>
      <c r="AD396" s="167" t="b">
        <f t="shared" si="4"/>
        <v>0</v>
      </c>
      <c r="AE396" s="230" t="b">
        <f t="shared" si="5"/>
        <v>0</v>
      </c>
    </row>
    <row r="397" ht="14.25" customHeight="1">
      <c r="A397" s="200" t="s">
        <v>116</v>
      </c>
      <c r="B397" s="116">
        <v>9.0</v>
      </c>
      <c r="C397" s="116" t="s">
        <v>1154</v>
      </c>
      <c r="D397" s="201" t="s">
        <v>1155</v>
      </c>
      <c r="E397" s="116" t="s">
        <v>124</v>
      </c>
      <c r="F397" s="165" t="s">
        <v>120</v>
      </c>
      <c r="G397" s="114" t="s">
        <v>275</v>
      </c>
      <c r="H397" s="115" t="s">
        <v>269</v>
      </c>
      <c r="I397" s="116" t="s">
        <v>124</v>
      </c>
      <c r="J397" s="116" t="s">
        <v>124</v>
      </c>
      <c r="K397" s="116" t="s">
        <v>124</v>
      </c>
      <c r="L397" s="116"/>
      <c r="M397" s="116"/>
      <c r="N397" s="116"/>
      <c r="O397" s="203"/>
      <c r="P397" s="203"/>
      <c r="Q397" s="203"/>
      <c r="R397" s="210"/>
      <c r="S397" s="110" t="b">
        <f t="shared" si="7"/>
        <v>1</v>
      </c>
      <c r="T397" s="119"/>
      <c r="U397" s="119"/>
      <c r="V397" s="116"/>
      <c r="W397" s="116"/>
      <c r="X397" s="116" t="b">
        <v>0</v>
      </c>
      <c r="Y397" s="116" t="b">
        <v>0</v>
      </c>
      <c r="Z397" s="110" t="b">
        <v>1</v>
      </c>
      <c r="AA397" s="116" t="s">
        <v>124</v>
      </c>
      <c r="AB397" s="177" t="b">
        <f t="shared" si="2"/>
        <v>1</v>
      </c>
      <c r="AC397" s="177" t="b">
        <f t="shared" si="3"/>
        <v>1</v>
      </c>
      <c r="AD397" s="177" t="b">
        <f t="shared" si="4"/>
        <v>0</v>
      </c>
      <c r="AE397" s="233" t="b">
        <f t="shared" si="5"/>
        <v>0</v>
      </c>
    </row>
    <row r="398" ht="14.25" customHeight="1">
      <c r="A398" s="95" t="s">
        <v>116</v>
      </c>
      <c r="B398" s="101">
        <v>9.0</v>
      </c>
      <c r="C398" s="101" t="s">
        <v>1156</v>
      </c>
      <c r="D398" s="164" t="s">
        <v>1157</v>
      </c>
      <c r="E398" s="101" t="s">
        <v>124</v>
      </c>
      <c r="F398" s="165" t="s">
        <v>120</v>
      </c>
      <c r="G398" s="99" t="s">
        <v>275</v>
      </c>
      <c r="H398" s="100" t="s">
        <v>269</v>
      </c>
      <c r="I398" s="101" t="s">
        <v>124</v>
      </c>
      <c r="J398" s="101" t="s">
        <v>124</v>
      </c>
      <c r="K398" s="101" t="s">
        <v>124</v>
      </c>
      <c r="L398" s="101"/>
      <c r="M398" s="101"/>
      <c r="N398" s="101"/>
      <c r="O398" s="206"/>
      <c r="P398" s="206"/>
      <c r="Q398" s="206"/>
      <c r="R398" s="208"/>
      <c r="S398" s="96" t="b">
        <f t="shared" si="7"/>
        <v>1</v>
      </c>
      <c r="T398" s="104"/>
      <c r="U398" s="104"/>
      <c r="V398" s="101"/>
      <c r="W398" s="101"/>
      <c r="X398" s="101" t="b">
        <v>0</v>
      </c>
      <c r="Y398" s="101" t="b">
        <v>0</v>
      </c>
      <c r="Z398" s="96" t="b">
        <v>1</v>
      </c>
      <c r="AA398" s="101" t="s">
        <v>124</v>
      </c>
      <c r="AB398" s="167" t="b">
        <f t="shared" si="2"/>
        <v>1</v>
      </c>
      <c r="AC398" s="167" t="b">
        <f t="shared" si="3"/>
        <v>1</v>
      </c>
      <c r="AD398" s="167" t="b">
        <f t="shared" si="4"/>
        <v>0</v>
      </c>
      <c r="AE398" s="230" t="b">
        <f t="shared" si="5"/>
        <v>0</v>
      </c>
    </row>
    <row r="399" ht="14.25" customHeight="1">
      <c r="A399" s="200" t="s">
        <v>116</v>
      </c>
      <c r="B399" s="116">
        <v>9.0</v>
      </c>
      <c r="C399" s="116" t="s">
        <v>1158</v>
      </c>
      <c r="D399" s="201" t="s">
        <v>1159</v>
      </c>
      <c r="E399" s="116" t="s">
        <v>124</v>
      </c>
      <c r="F399" s="165" t="s">
        <v>120</v>
      </c>
      <c r="G399" s="114" t="s">
        <v>275</v>
      </c>
      <c r="H399" s="115" t="s">
        <v>269</v>
      </c>
      <c r="I399" s="116" t="s">
        <v>124</v>
      </c>
      <c r="J399" s="116" t="s">
        <v>124</v>
      </c>
      <c r="K399" s="116" t="s">
        <v>124</v>
      </c>
      <c r="L399" s="116"/>
      <c r="M399" s="116"/>
      <c r="N399" s="116"/>
      <c r="O399" s="203"/>
      <c r="P399" s="203"/>
      <c r="Q399" s="203"/>
      <c r="R399" s="210"/>
      <c r="S399" s="110" t="b">
        <f t="shared" si="7"/>
        <v>1</v>
      </c>
      <c r="T399" s="119"/>
      <c r="U399" s="119"/>
      <c r="V399" s="116"/>
      <c r="W399" s="116"/>
      <c r="X399" s="116" t="b">
        <v>0</v>
      </c>
      <c r="Y399" s="116" t="b">
        <v>0</v>
      </c>
      <c r="Z399" s="110" t="b">
        <v>1</v>
      </c>
      <c r="AA399" s="116" t="s">
        <v>124</v>
      </c>
      <c r="AB399" s="177" t="b">
        <f t="shared" si="2"/>
        <v>1</v>
      </c>
      <c r="AC399" s="177" t="b">
        <f t="shared" si="3"/>
        <v>1</v>
      </c>
      <c r="AD399" s="177" t="b">
        <f t="shared" si="4"/>
        <v>0</v>
      </c>
      <c r="AE399" s="233" t="b">
        <f t="shared" si="5"/>
        <v>0</v>
      </c>
    </row>
    <row r="400" ht="14.25" customHeight="1">
      <c r="A400" s="95" t="s">
        <v>116</v>
      </c>
      <c r="B400" s="101">
        <v>9.0</v>
      </c>
      <c r="C400" s="101" t="s">
        <v>1160</v>
      </c>
      <c r="D400" s="164" t="s">
        <v>1161</v>
      </c>
      <c r="E400" s="101" t="s">
        <v>124</v>
      </c>
      <c r="F400" s="165" t="s">
        <v>120</v>
      </c>
      <c r="G400" s="99" t="s">
        <v>275</v>
      </c>
      <c r="H400" s="100" t="s">
        <v>269</v>
      </c>
      <c r="I400" s="101" t="s">
        <v>124</v>
      </c>
      <c r="J400" s="101" t="s">
        <v>124</v>
      </c>
      <c r="K400" s="101" t="s">
        <v>124</v>
      </c>
      <c r="L400" s="101"/>
      <c r="M400" s="101"/>
      <c r="N400" s="101"/>
      <c r="O400" s="206"/>
      <c r="P400" s="206"/>
      <c r="Q400" s="206"/>
      <c r="R400" s="208"/>
      <c r="S400" s="96" t="b">
        <f t="shared" si="7"/>
        <v>1</v>
      </c>
      <c r="T400" s="104"/>
      <c r="U400" s="104"/>
      <c r="V400" s="101"/>
      <c r="W400" s="101"/>
      <c r="X400" s="101" t="b">
        <v>0</v>
      </c>
      <c r="Y400" s="101" t="b">
        <v>0</v>
      </c>
      <c r="Z400" s="96" t="b">
        <v>1</v>
      </c>
      <c r="AA400" s="101" t="s">
        <v>124</v>
      </c>
      <c r="AB400" s="167" t="b">
        <f t="shared" si="2"/>
        <v>1</v>
      </c>
      <c r="AC400" s="167" t="b">
        <f t="shared" si="3"/>
        <v>1</v>
      </c>
      <c r="AD400" s="167" t="b">
        <f t="shared" si="4"/>
        <v>0</v>
      </c>
      <c r="AE400" s="230" t="b">
        <f t="shared" si="5"/>
        <v>0</v>
      </c>
    </row>
    <row r="401" ht="14.25" customHeight="1">
      <c r="A401" s="200" t="s">
        <v>116</v>
      </c>
      <c r="B401" s="116">
        <v>9.0</v>
      </c>
      <c r="C401" s="116" t="s">
        <v>431</v>
      </c>
      <c r="D401" s="201" t="s">
        <v>1162</v>
      </c>
      <c r="E401" s="116" t="s">
        <v>124</v>
      </c>
      <c r="F401" s="114" t="s">
        <v>268</v>
      </c>
      <c r="G401" s="115" t="s">
        <v>269</v>
      </c>
      <c r="H401" s="115" t="s">
        <v>269</v>
      </c>
      <c r="I401" s="116" t="s">
        <v>124</v>
      </c>
      <c r="J401" s="116" t="s">
        <v>124</v>
      </c>
      <c r="K401" s="116" t="s">
        <v>124</v>
      </c>
      <c r="L401" s="116"/>
      <c r="M401" s="116"/>
      <c r="N401" s="116"/>
      <c r="O401" s="203"/>
      <c r="P401" s="203"/>
      <c r="Q401" s="203"/>
      <c r="R401" s="210"/>
      <c r="S401" s="110" t="b">
        <f t="shared" si="7"/>
        <v>0</v>
      </c>
      <c r="T401" s="119"/>
      <c r="U401" s="119"/>
      <c r="V401" s="116"/>
      <c r="W401" s="116"/>
      <c r="X401" s="116" t="b">
        <v>0</v>
      </c>
      <c r="Y401" s="110" t="b">
        <v>1</v>
      </c>
      <c r="Z401" s="116" t="b">
        <v>1</v>
      </c>
      <c r="AA401" s="116" t="s">
        <v>429</v>
      </c>
      <c r="AB401" s="177" t="b">
        <f t="shared" si="2"/>
        <v>0</v>
      </c>
      <c r="AC401" s="177" t="b">
        <f t="shared" si="3"/>
        <v>0</v>
      </c>
      <c r="AD401" s="177" t="b">
        <f t="shared" si="4"/>
        <v>0</v>
      </c>
      <c r="AE401" s="233" t="b">
        <f t="shared" si="5"/>
        <v>0</v>
      </c>
    </row>
    <row r="402" ht="14.25" customHeight="1">
      <c r="A402" s="95" t="s">
        <v>116</v>
      </c>
      <c r="B402" s="101">
        <v>9.0</v>
      </c>
      <c r="C402" s="101" t="s">
        <v>1163</v>
      </c>
      <c r="D402" s="164" t="s">
        <v>1164</v>
      </c>
      <c r="E402" s="101" t="s">
        <v>124</v>
      </c>
      <c r="F402" s="165" t="s">
        <v>120</v>
      </c>
      <c r="G402" s="99" t="s">
        <v>275</v>
      </c>
      <c r="H402" s="100" t="s">
        <v>269</v>
      </c>
      <c r="I402" s="101" t="s">
        <v>124</v>
      </c>
      <c r="J402" s="101" t="s">
        <v>124</v>
      </c>
      <c r="K402" s="101" t="s">
        <v>124</v>
      </c>
      <c r="L402" s="101"/>
      <c r="M402" s="101"/>
      <c r="N402" s="101"/>
      <c r="O402" s="206"/>
      <c r="P402" s="206"/>
      <c r="Q402" s="206"/>
      <c r="R402" s="208"/>
      <c r="S402" s="96" t="b">
        <f t="shared" si="7"/>
        <v>1</v>
      </c>
      <c r="T402" s="104"/>
      <c r="U402" s="104"/>
      <c r="V402" s="101"/>
      <c r="W402" s="101"/>
      <c r="X402" s="101" t="b">
        <v>0</v>
      </c>
      <c r="Y402" s="101" t="b">
        <v>0</v>
      </c>
      <c r="Z402" s="96" t="b">
        <v>1</v>
      </c>
      <c r="AA402" s="101" t="s">
        <v>124</v>
      </c>
      <c r="AB402" s="167" t="b">
        <f t="shared" si="2"/>
        <v>1</v>
      </c>
      <c r="AC402" s="167" t="b">
        <f t="shared" si="3"/>
        <v>1</v>
      </c>
      <c r="AD402" s="167" t="b">
        <f t="shared" si="4"/>
        <v>0</v>
      </c>
      <c r="AE402" s="230" t="b">
        <f t="shared" si="5"/>
        <v>0</v>
      </c>
    </row>
    <row r="403" ht="14.25" customHeight="1">
      <c r="A403" s="200" t="s">
        <v>116</v>
      </c>
      <c r="B403" s="116">
        <v>9.0</v>
      </c>
      <c r="C403" s="116" t="s">
        <v>1165</v>
      </c>
      <c r="D403" s="201" t="s">
        <v>1166</v>
      </c>
      <c r="E403" s="116" t="s">
        <v>124</v>
      </c>
      <c r="F403" s="165" t="s">
        <v>120</v>
      </c>
      <c r="G403" s="114" t="s">
        <v>275</v>
      </c>
      <c r="H403" s="115" t="s">
        <v>269</v>
      </c>
      <c r="I403" s="116" t="s">
        <v>124</v>
      </c>
      <c r="J403" s="116" t="s">
        <v>124</v>
      </c>
      <c r="K403" s="116" t="s">
        <v>124</v>
      </c>
      <c r="L403" s="116"/>
      <c r="M403" s="116"/>
      <c r="N403" s="116"/>
      <c r="O403" s="203"/>
      <c r="P403" s="203"/>
      <c r="Q403" s="203"/>
      <c r="R403" s="210"/>
      <c r="S403" s="110" t="b">
        <f t="shared" si="7"/>
        <v>1</v>
      </c>
      <c r="T403" s="119"/>
      <c r="U403" s="119"/>
      <c r="V403" s="116"/>
      <c r="W403" s="116"/>
      <c r="X403" s="116" t="b">
        <v>0</v>
      </c>
      <c r="Y403" s="116" t="b">
        <v>0</v>
      </c>
      <c r="Z403" s="110" t="b">
        <v>1</v>
      </c>
      <c r="AA403" s="116" t="s">
        <v>124</v>
      </c>
      <c r="AB403" s="177" t="b">
        <f t="shared" si="2"/>
        <v>1</v>
      </c>
      <c r="AC403" s="177" t="b">
        <f t="shared" si="3"/>
        <v>1</v>
      </c>
      <c r="AD403" s="177" t="b">
        <f t="shared" si="4"/>
        <v>0</v>
      </c>
      <c r="AE403" s="233" t="b">
        <f t="shared" si="5"/>
        <v>0</v>
      </c>
    </row>
    <row r="404" ht="14.25" customHeight="1">
      <c r="A404" s="95" t="s">
        <v>116</v>
      </c>
      <c r="B404" s="101">
        <v>9.0</v>
      </c>
      <c r="C404" s="101" t="s">
        <v>1167</v>
      </c>
      <c r="D404" s="164" t="s">
        <v>1168</v>
      </c>
      <c r="E404" s="101" t="s">
        <v>124</v>
      </c>
      <c r="F404" s="165" t="s">
        <v>120</v>
      </c>
      <c r="G404" s="99" t="s">
        <v>275</v>
      </c>
      <c r="H404" s="100" t="s">
        <v>269</v>
      </c>
      <c r="I404" s="101" t="s">
        <v>124</v>
      </c>
      <c r="J404" s="101" t="s">
        <v>124</v>
      </c>
      <c r="K404" s="101" t="s">
        <v>124</v>
      </c>
      <c r="L404" s="101"/>
      <c r="M404" s="101"/>
      <c r="N404" s="101"/>
      <c r="O404" s="206"/>
      <c r="P404" s="206"/>
      <c r="Q404" s="206"/>
      <c r="R404" s="208"/>
      <c r="S404" s="96" t="b">
        <f t="shared" si="7"/>
        <v>1</v>
      </c>
      <c r="T404" s="104"/>
      <c r="U404" s="104"/>
      <c r="V404" s="101"/>
      <c r="W404" s="101"/>
      <c r="X404" s="101" t="b">
        <v>0</v>
      </c>
      <c r="Y404" s="101" t="b">
        <v>0</v>
      </c>
      <c r="Z404" s="96" t="b">
        <v>1</v>
      </c>
      <c r="AA404" s="101" t="s">
        <v>124</v>
      </c>
      <c r="AB404" s="167" t="b">
        <f t="shared" si="2"/>
        <v>1</v>
      </c>
      <c r="AC404" s="167" t="b">
        <f t="shared" si="3"/>
        <v>1</v>
      </c>
      <c r="AD404" s="167" t="b">
        <f t="shared" si="4"/>
        <v>0</v>
      </c>
      <c r="AE404" s="230" t="b">
        <f t="shared" si="5"/>
        <v>0</v>
      </c>
    </row>
    <row r="405" ht="14.25" customHeight="1">
      <c r="A405" s="200" t="s">
        <v>116</v>
      </c>
      <c r="B405" s="116">
        <v>10.0</v>
      </c>
      <c r="C405" s="116" t="s">
        <v>1169</v>
      </c>
      <c r="D405" s="201" t="s">
        <v>1170</v>
      </c>
      <c r="E405" s="116" t="s">
        <v>124</v>
      </c>
      <c r="F405" s="165" t="s">
        <v>120</v>
      </c>
      <c r="G405" s="114" t="s">
        <v>275</v>
      </c>
      <c r="H405" s="115" t="s">
        <v>269</v>
      </c>
      <c r="I405" s="116" t="s">
        <v>124</v>
      </c>
      <c r="J405" s="116" t="s">
        <v>124</v>
      </c>
      <c r="K405" s="116" t="s">
        <v>124</v>
      </c>
      <c r="L405" s="116"/>
      <c r="M405" s="116"/>
      <c r="N405" s="116"/>
      <c r="O405" s="203"/>
      <c r="P405" s="203"/>
      <c r="Q405" s="203"/>
      <c r="R405" s="210"/>
      <c r="S405" s="110" t="b">
        <f t="shared" si="7"/>
        <v>1</v>
      </c>
      <c r="T405" s="119"/>
      <c r="U405" s="119"/>
      <c r="V405" s="116"/>
      <c r="W405" s="116"/>
      <c r="X405" s="116" t="b">
        <v>0</v>
      </c>
      <c r="Y405" s="116" t="b">
        <v>0</v>
      </c>
      <c r="Z405" s="110" t="b">
        <v>1</v>
      </c>
      <c r="AA405" s="116" t="s">
        <v>124</v>
      </c>
      <c r="AB405" s="177" t="b">
        <f t="shared" si="2"/>
        <v>1</v>
      </c>
      <c r="AC405" s="177" t="b">
        <f t="shared" si="3"/>
        <v>1</v>
      </c>
      <c r="AD405" s="177" t="b">
        <f t="shared" si="4"/>
        <v>0</v>
      </c>
      <c r="AE405" s="233" t="b">
        <f t="shared" si="5"/>
        <v>0</v>
      </c>
    </row>
    <row r="406" ht="14.25" customHeight="1">
      <c r="A406" s="95" t="s">
        <v>116</v>
      </c>
      <c r="B406" s="101">
        <v>10.0</v>
      </c>
      <c r="C406" s="101" t="s">
        <v>1171</v>
      </c>
      <c r="D406" s="164" t="s">
        <v>1172</v>
      </c>
      <c r="E406" s="244" t="s">
        <v>119</v>
      </c>
      <c r="F406" s="165" t="s">
        <v>120</v>
      </c>
      <c r="G406" s="99" t="s">
        <v>275</v>
      </c>
      <c r="H406" s="100" t="s">
        <v>269</v>
      </c>
      <c r="I406" s="101" t="s">
        <v>124</v>
      </c>
      <c r="J406" s="101" t="s">
        <v>1173</v>
      </c>
      <c r="K406" s="101" t="s">
        <v>124</v>
      </c>
      <c r="L406" s="101"/>
      <c r="M406" s="101"/>
      <c r="N406" s="101"/>
      <c r="O406" s="206"/>
      <c r="P406" s="206"/>
      <c r="Q406" s="206"/>
      <c r="R406" s="208"/>
      <c r="S406" s="96" t="b">
        <f t="shared" si="7"/>
        <v>1</v>
      </c>
      <c r="T406" s="104"/>
      <c r="U406" s="104"/>
      <c r="V406" s="101"/>
      <c r="W406" s="101"/>
      <c r="X406" s="101" t="b">
        <v>0</v>
      </c>
      <c r="Y406" s="101" t="b">
        <v>0</v>
      </c>
      <c r="Z406" s="96" t="b">
        <v>1</v>
      </c>
      <c r="AA406" s="101" t="s">
        <v>124</v>
      </c>
      <c r="AB406" s="167" t="b">
        <f t="shared" si="2"/>
        <v>1</v>
      </c>
      <c r="AC406" s="167" t="b">
        <f t="shared" si="3"/>
        <v>1</v>
      </c>
      <c r="AD406" s="167" t="b">
        <f t="shared" si="4"/>
        <v>0</v>
      </c>
      <c r="AE406" s="230" t="b">
        <f t="shared" si="5"/>
        <v>0</v>
      </c>
    </row>
    <row r="407" ht="14.25" customHeight="1">
      <c r="A407" s="200" t="s">
        <v>116</v>
      </c>
      <c r="B407" s="116">
        <v>10.0</v>
      </c>
      <c r="C407" s="116" t="s">
        <v>1171</v>
      </c>
      <c r="D407" s="201" t="s">
        <v>1172</v>
      </c>
      <c r="E407" s="243" t="s">
        <v>133</v>
      </c>
      <c r="F407" s="165" t="s">
        <v>120</v>
      </c>
      <c r="G407" s="114" t="s">
        <v>275</v>
      </c>
      <c r="H407" s="115" t="s">
        <v>269</v>
      </c>
      <c r="I407" s="116" t="s">
        <v>124</v>
      </c>
      <c r="J407" s="116" t="s">
        <v>1174</v>
      </c>
      <c r="K407" s="116" t="s">
        <v>124</v>
      </c>
      <c r="L407" s="116"/>
      <c r="M407" s="116"/>
      <c r="N407" s="116"/>
      <c r="O407" s="203"/>
      <c r="P407" s="203"/>
      <c r="Q407" s="203"/>
      <c r="R407" s="210"/>
      <c r="S407" s="110" t="b">
        <f t="shared" si="7"/>
        <v>1</v>
      </c>
      <c r="T407" s="119"/>
      <c r="U407" s="119"/>
      <c r="V407" s="116"/>
      <c r="W407" s="116"/>
      <c r="X407" s="116" t="b">
        <v>0</v>
      </c>
      <c r="Y407" s="116" t="b">
        <v>0</v>
      </c>
      <c r="Z407" s="110" t="b">
        <v>1</v>
      </c>
      <c r="AA407" s="116" t="s">
        <v>124</v>
      </c>
      <c r="AB407" s="177" t="b">
        <f t="shared" si="2"/>
        <v>1</v>
      </c>
      <c r="AC407" s="177" t="b">
        <f t="shared" si="3"/>
        <v>1</v>
      </c>
      <c r="AD407" s="177" t="b">
        <f t="shared" si="4"/>
        <v>0</v>
      </c>
      <c r="AE407" s="233" t="b">
        <f t="shared" si="5"/>
        <v>0</v>
      </c>
    </row>
    <row r="408" ht="14.25" customHeight="1">
      <c r="A408" s="95" t="s">
        <v>116</v>
      </c>
      <c r="B408" s="101">
        <v>10.0</v>
      </c>
      <c r="C408" s="101" t="s">
        <v>1171</v>
      </c>
      <c r="D408" s="164" t="s">
        <v>1172</v>
      </c>
      <c r="E408" s="245" t="s">
        <v>151</v>
      </c>
      <c r="F408" s="165" t="s">
        <v>120</v>
      </c>
      <c r="G408" s="99" t="s">
        <v>275</v>
      </c>
      <c r="H408" s="100" t="s">
        <v>269</v>
      </c>
      <c r="I408" s="101" t="s">
        <v>124</v>
      </c>
      <c r="J408" s="101" t="s">
        <v>1175</v>
      </c>
      <c r="K408" s="101" t="s">
        <v>124</v>
      </c>
      <c r="L408" s="101"/>
      <c r="M408" s="101"/>
      <c r="N408" s="101"/>
      <c r="O408" s="206"/>
      <c r="P408" s="206"/>
      <c r="Q408" s="206"/>
      <c r="R408" s="208"/>
      <c r="S408" s="96" t="b">
        <f t="shared" si="7"/>
        <v>1</v>
      </c>
      <c r="T408" s="104"/>
      <c r="U408" s="104"/>
      <c r="V408" s="101"/>
      <c r="W408" s="101"/>
      <c r="X408" s="101" t="b">
        <v>0</v>
      </c>
      <c r="Y408" s="101" t="b">
        <v>0</v>
      </c>
      <c r="Z408" s="96" t="b">
        <v>1</v>
      </c>
      <c r="AA408" s="101" t="s">
        <v>124</v>
      </c>
      <c r="AB408" s="167" t="b">
        <f t="shared" si="2"/>
        <v>1</v>
      </c>
      <c r="AC408" s="167" t="b">
        <f t="shared" si="3"/>
        <v>1</v>
      </c>
      <c r="AD408" s="167" t="b">
        <f t="shared" si="4"/>
        <v>0</v>
      </c>
      <c r="AE408" s="230" t="b">
        <f t="shared" si="5"/>
        <v>0</v>
      </c>
    </row>
    <row r="409" ht="14.25" customHeight="1">
      <c r="A409" s="200" t="s">
        <v>116</v>
      </c>
      <c r="B409" s="116">
        <v>10.0</v>
      </c>
      <c r="C409" s="116" t="s">
        <v>1171</v>
      </c>
      <c r="D409" s="201" t="s">
        <v>1172</v>
      </c>
      <c r="E409" s="241" t="s">
        <v>156</v>
      </c>
      <c r="F409" s="165" t="s">
        <v>120</v>
      </c>
      <c r="G409" s="114" t="s">
        <v>275</v>
      </c>
      <c r="H409" s="115" t="s">
        <v>269</v>
      </c>
      <c r="I409" s="116" t="s">
        <v>124</v>
      </c>
      <c r="J409" s="116" t="s">
        <v>1176</v>
      </c>
      <c r="K409" s="116" t="s">
        <v>124</v>
      </c>
      <c r="L409" s="116"/>
      <c r="M409" s="116"/>
      <c r="N409" s="116"/>
      <c r="O409" s="203"/>
      <c r="P409" s="203"/>
      <c r="Q409" s="203"/>
      <c r="R409" s="210"/>
      <c r="S409" s="110" t="b">
        <f t="shared" si="7"/>
        <v>1</v>
      </c>
      <c r="T409" s="119"/>
      <c r="U409" s="119"/>
      <c r="V409" s="116"/>
      <c r="W409" s="116"/>
      <c r="X409" s="116" t="b">
        <v>0</v>
      </c>
      <c r="Y409" s="116" t="b">
        <v>0</v>
      </c>
      <c r="Z409" s="110" t="b">
        <v>1</v>
      </c>
      <c r="AA409" s="116" t="s">
        <v>124</v>
      </c>
      <c r="AB409" s="177" t="b">
        <f t="shared" si="2"/>
        <v>1</v>
      </c>
      <c r="AC409" s="177" t="b">
        <f t="shared" si="3"/>
        <v>1</v>
      </c>
      <c r="AD409" s="177" t="b">
        <f t="shared" si="4"/>
        <v>0</v>
      </c>
      <c r="AE409" s="233" t="b">
        <f t="shared" si="5"/>
        <v>0</v>
      </c>
    </row>
    <row r="410" ht="14.25" customHeight="1">
      <c r="A410" s="95" t="s">
        <v>116</v>
      </c>
      <c r="B410" s="101">
        <v>10.0</v>
      </c>
      <c r="C410" s="101" t="s">
        <v>1177</v>
      </c>
      <c r="D410" s="164" t="s">
        <v>1178</v>
      </c>
      <c r="E410" s="244" t="s">
        <v>119</v>
      </c>
      <c r="F410" s="165" t="s">
        <v>120</v>
      </c>
      <c r="G410" s="99" t="s">
        <v>275</v>
      </c>
      <c r="H410" s="100" t="s">
        <v>269</v>
      </c>
      <c r="I410" s="101" t="s">
        <v>124</v>
      </c>
      <c r="J410" s="101" t="s">
        <v>1179</v>
      </c>
      <c r="K410" s="101" t="s">
        <v>124</v>
      </c>
      <c r="L410" s="101"/>
      <c r="M410" s="101"/>
      <c r="N410" s="101"/>
      <c r="O410" s="206"/>
      <c r="P410" s="206"/>
      <c r="Q410" s="206"/>
      <c r="R410" s="208"/>
      <c r="S410" s="96" t="b">
        <f t="shared" si="7"/>
        <v>1</v>
      </c>
      <c r="T410" s="104"/>
      <c r="U410" s="104"/>
      <c r="V410" s="101"/>
      <c r="W410" s="101"/>
      <c r="X410" s="101" t="b">
        <v>0</v>
      </c>
      <c r="Y410" s="101" t="b">
        <v>0</v>
      </c>
      <c r="Z410" s="96" t="b">
        <v>1</v>
      </c>
      <c r="AA410" s="101" t="s">
        <v>124</v>
      </c>
      <c r="AB410" s="167" t="b">
        <f t="shared" si="2"/>
        <v>1</v>
      </c>
      <c r="AC410" s="167" t="b">
        <f t="shared" si="3"/>
        <v>1</v>
      </c>
      <c r="AD410" s="167" t="b">
        <f t="shared" si="4"/>
        <v>0</v>
      </c>
      <c r="AE410" s="230" t="b">
        <f t="shared" si="5"/>
        <v>0</v>
      </c>
    </row>
    <row r="411" ht="14.25" customHeight="1">
      <c r="A411" s="200" t="s">
        <v>116</v>
      </c>
      <c r="B411" s="116">
        <v>10.0</v>
      </c>
      <c r="C411" s="116" t="s">
        <v>1177</v>
      </c>
      <c r="D411" s="201" t="s">
        <v>1178</v>
      </c>
      <c r="E411" s="243" t="s">
        <v>133</v>
      </c>
      <c r="F411" s="165" t="s">
        <v>120</v>
      </c>
      <c r="G411" s="114" t="s">
        <v>275</v>
      </c>
      <c r="H411" s="115" t="s">
        <v>269</v>
      </c>
      <c r="I411" s="116" t="s">
        <v>124</v>
      </c>
      <c r="J411" s="116" t="s">
        <v>1180</v>
      </c>
      <c r="K411" s="116" t="s">
        <v>124</v>
      </c>
      <c r="L411" s="116"/>
      <c r="M411" s="116"/>
      <c r="N411" s="116"/>
      <c r="O411" s="203"/>
      <c r="P411" s="203"/>
      <c r="Q411" s="203"/>
      <c r="R411" s="210"/>
      <c r="S411" s="110" t="b">
        <f t="shared" si="7"/>
        <v>1</v>
      </c>
      <c r="T411" s="119"/>
      <c r="U411" s="119"/>
      <c r="V411" s="116"/>
      <c r="W411" s="116"/>
      <c r="X411" s="116" t="b">
        <v>0</v>
      </c>
      <c r="Y411" s="116" t="b">
        <v>0</v>
      </c>
      <c r="Z411" s="110" t="b">
        <v>1</v>
      </c>
      <c r="AA411" s="116" t="s">
        <v>124</v>
      </c>
      <c r="AB411" s="177" t="b">
        <f t="shared" si="2"/>
        <v>1</v>
      </c>
      <c r="AC411" s="177" t="b">
        <f t="shared" si="3"/>
        <v>1</v>
      </c>
      <c r="AD411" s="177" t="b">
        <f t="shared" si="4"/>
        <v>0</v>
      </c>
      <c r="AE411" s="233" t="b">
        <f t="shared" si="5"/>
        <v>0</v>
      </c>
    </row>
    <row r="412" ht="14.25" customHeight="1">
      <c r="A412" s="95" t="s">
        <v>116</v>
      </c>
      <c r="B412" s="101">
        <v>10.0</v>
      </c>
      <c r="C412" s="101" t="s">
        <v>1181</v>
      </c>
      <c r="D412" s="164" t="s">
        <v>1182</v>
      </c>
      <c r="E412" s="101" t="s">
        <v>124</v>
      </c>
      <c r="F412" s="99" t="s">
        <v>268</v>
      </c>
      <c r="G412" s="100" t="s">
        <v>269</v>
      </c>
      <c r="H412" s="100" t="s">
        <v>269</v>
      </c>
      <c r="I412" s="101" t="s">
        <v>124</v>
      </c>
      <c r="J412" s="101" t="s">
        <v>124</v>
      </c>
      <c r="K412" s="101" t="s">
        <v>124</v>
      </c>
      <c r="L412" s="101"/>
      <c r="M412" s="101"/>
      <c r="N412" s="101"/>
      <c r="O412" s="206"/>
      <c r="P412" s="206"/>
      <c r="Q412" s="206"/>
      <c r="R412" s="208"/>
      <c r="S412" s="96" t="b">
        <f t="shared" si="7"/>
        <v>0</v>
      </c>
      <c r="T412" s="104"/>
      <c r="U412" s="104"/>
      <c r="V412" s="101"/>
      <c r="W412" s="101"/>
      <c r="X412" s="101" t="b">
        <v>0</v>
      </c>
      <c r="Y412" s="101" t="b">
        <v>0</v>
      </c>
      <c r="Z412" s="96" t="b">
        <v>1</v>
      </c>
      <c r="AA412" s="101" t="s">
        <v>124</v>
      </c>
      <c r="AB412" s="167" t="b">
        <f t="shared" si="2"/>
        <v>1</v>
      </c>
      <c r="AC412" s="167" t="b">
        <f t="shared" si="3"/>
        <v>0</v>
      </c>
      <c r="AD412" s="167" t="b">
        <f t="shared" si="4"/>
        <v>0</v>
      </c>
      <c r="AE412" s="230" t="b">
        <f t="shared" si="5"/>
        <v>0</v>
      </c>
    </row>
    <row r="413" ht="14.25" customHeight="1">
      <c r="A413" s="200" t="s">
        <v>116</v>
      </c>
      <c r="B413" s="116">
        <v>10.0</v>
      </c>
      <c r="C413" s="116" t="s">
        <v>1183</v>
      </c>
      <c r="D413" s="201" t="s">
        <v>1184</v>
      </c>
      <c r="E413" s="116" t="s">
        <v>124</v>
      </c>
      <c r="F413" s="165" t="s">
        <v>120</v>
      </c>
      <c r="G413" s="114" t="s">
        <v>275</v>
      </c>
      <c r="H413" s="115" t="s">
        <v>269</v>
      </c>
      <c r="I413" s="116" t="s">
        <v>124</v>
      </c>
      <c r="J413" s="116" t="s">
        <v>124</v>
      </c>
      <c r="K413" s="116" t="s">
        <v>124</v>
      </c>
      <c r="L413" s="116"/>
      <c r="M413" s="116"/>
      <c r="N413" s="116"/>
      <c r="O413" s="203"/>
      <c r="P413" s="203"/>
      <c r="Q413" s="203"/>
      <c r="R413" s="210"/>
      <c r="S413" s="110" t="b">
        <f t="shared" si="7"/>
        <v>1</v>
      </c>
      <c r="T413" s="119"/>
      <c r="U413" s="119"/>
      <c r="V413" s="116"/>
      <c r="W413" s="116"/>
      <c r="X413" s="116" t="b">
        <v>0</v>
      </c>
      <c r="Y413" s="116" t="b">
        <v>0</v>
      </c>
      <c r="Z413" s="110" t="b">
        <v>1</v>
      </c>
      <c r="AA413" s="116" t="s">
        <v>124</v>
      </c>
      <c r="AB413" s="177" t="b">
        <f t="shared" si="2"/>
        <v>1</v>
      </c>
      <c r="AC413" s="177" t="b">
        <f t="shared" si="3"/>
        <v>1</v>
      </c>
      <c r="AD413" s="177" t="b">
        <f t="shared" si="4"/>
        <v>0</v>
      </c>
      <c r="AE413" s="233" t="b">
        <f t="shared" si="5"/>
        <v>0</v>
      </c>
    </row>
    <row r="414" ht="14.25" customHeight="1">
      <c r="A414" s="95" t="s">
        <v>116</v>
      </c>
      <c r="B414" s="101">
        <v>10.0</v>
      </c>
      <c r="C414" s="101" t="s">
        <v>1185</v>
      </c>
      <c r="D414" s="164" t="s">
        <v>1186</v>
      </c>
      <c r="E414" s="101" t="s">
        <v>124</v>
      </c>
      <c r="F414" s="165" t="s">
        <v>120</v>
      </c>
      <c r="G414" s="99" t="s">
        <v>275</v>
      </c>
      <c r="H414" s="100" t="s">
        <v>269</v>
      </c>
      <c r="I414" s="101" t="s">
        <v>1187</v>
      </c>
      <c r="J414" s="246" t="s">
        <v>124</v>
      </c>
      <c r="K414" s="101" t="s">
        <v>124</v>
      </c>
      <c r="L414" s="101"/>
      <c r="M414" s="101"/>
      <c r="N414" s="101"/>
      <c r="O414" s="206"/>
      <c r="P414" s="206"/>
      <c r="Q414" s="206"/>
      <c r="R414" s="208"/>
      <c r="S414" s="96" t="b">
        <f t="shared" si="7"/>
        <v>1</v>
      </c>
      <c r="T414" s="104"/>
      <c r="U414" s="104"/>
      <c r="V414" s="101"/>
      <c r="W414" s="101"/>
      <c r="X414" s="101" t="b">
        <v>0</v>
      </c>
      <c r="Y414" s="101" t="b">
        <v>0</v>
      </c>
      <c r="Z414" s="96" t="b">
        <v>1</v>
      </c>
      <c r="AA414" s="101" t="s">
        <v>124</v>
      </c>
      <c r="AB414" s="167" t="b">
        <f t="shared" si="2"/>
        <v>1</v>
      </c>
      <c r="AC414" s="167" t="b">
        <f t="shared" si="3"/>
        <v>1</v>
      </c>
      <c r="AD414" s="167" t="b">
        <f t="shared" si="4"/>
        <v>0</v>
      </c>
      <c r="AE414" s="230" t="b">
        <f t="shared" si="5"/>
        <v>0</v>
      </c>
    </row>
    <row r="415" ht="14.25" customHeight="1">
      <c r="A415" s="200" t="s">
        <v>116</v>
      </c>
      <c r="B415" s="116">
        <v>10.0</v>
      </c>
      <c r="C415" s="116" t="s">
        <v>1188</v>
      </c>
      <c r="D415" s="201" t="s">
        <v>1189</v>
      </c>
      <c r="E415" s="116" t="s">
        <v>124</v>
      </c>
      <c r="F415" s="165" t="s">
        <v>120</v>
      </c>
      <c r="G415" s="114" t="s">
        <v>275</v>
      </c>
      <c r="H415" s="115" t="s">
        <v>269</v>
      </c>
      <c r="I415" s="116" t="s">
        <v>124</v>
      </c>
      <c r="J415" s="116" t="s">
        <v>124</v>
      </c>
      <c r="K415" s="116" t="s">
        <v>124</v>
      </c>
      <c r="L415" s="116"/>
      <c r="M415" s="116"/>
      <c r="N415" s="116"/>
      <c r="O415" s="203"/>
      <c r="P415" s="203"/>
      <c r="Q415" s="203"/>
      <c r="R415" s="210"/>
      <c r="S415" s="110" t="b">
        <f t="shared" si="7"/>
        <v>1</v>
      </c>
      <c r="T415" s="119"/>
      <c r="U415" s="119"/>
      <c r="V415" s="116"/>
      <c r="W415" s="116"/>
      <c r="X415" s="116" t="b">
        <v>0</v>
      </c>
      <c r="Y415" s="116" t="b">
        <v>0</v>
      </c>
      <c r="Z415" s="110" t="b">
        <v>1</v>
      </c>
      <c r="AA415" s="116" t="s">
        <v>124</v>
      </c>
      <c r="AB415" s="177" t="b">
        <f t="shared" si="2"/>
        <v>1</v>
      </c>
      <c r="AC415" s="177" t="b">
        <f t="shared" si="3"/>
        <v>1</v>
      </c>
      <c r="AD415" s="177" t="b">
        <f t="shared" si="4"/>
        <v>0</v>
      </c>
      <c r="AE415" s="233" t="b">
        <f t="shared" si="5"/>
        <v>0</v>
      </c>
    </row>
    <row r="416" ht="14.25" customHeight="1">
      <c r="A416" s="95" t="s">
        <v>116</v>
      </c>
      <c r="B416" s="101">
        <v>10.0</v>
      </c>
      <c r="C416" s="101" t="s">
        <v>1190</v>
      </c>
      <c r="D416" s="164" t="s">
        <v>1191</v>
      </c>
      <c r="E416" s="101" t="s">
        <v>124</v>
      </c>
      <c r="F416" s="165" t="s">
        <v>120</v>
      </c>
      <c r="G416" s="99" t="s">
        <v>275</v>
      </c>
      <c r="H416" s="100" t="s">
        <v>269</v>
      </c>
      <c r="I416" s="101" t="s">
        <v>124</v>
      </c>
      <c r="J416" s="101" t="s">
        <v>124</v>
      </c>
      <c r="K416" s="101" t="s">
        <v>124</v>
      </c>
      <c r="L416" s="101"/>
      <c r="M416" s="101"/>
      <c r="N416" s="101"/>
      <c r="O416" s="206"/>
      <c r="P416" s="206"/>
      <c r="Q416" s="206"/>
      <c r="R416" s="208"/>
      <c r="S416" s="96" t="b">
        <f t="shared" si="7"/>
        <v>1</v>
      </c>
      <c r="T416" s="104"/>
      <c r="U416" s="104"/>
      <c r="V416" s="101"/>
      <c r="W416" s="101"/>
      <c r="X416" s="101" t="b">
        <v>0</v>
      </c>
      <c r="Y416" s="101" t="b">
        <v>0</v>
      </c>
      <c r="Z416" s="96" t="b">
        <v>1</v>
      </c>
      <c r="AA416" s="101" t="s">
        <v>124</v>
      </c>
      <c r="AB416" s="167" t="b">
        <f t="shared" si="2"/>
        <v>1</v>
      </c>
      <c r="AC416" s="167" t="b">
        <f t="shared" si="3"/>
        <v>1</v>
      </c>
      <c r="AD416" s="167" t="b">
        <f t="shared" si="4"/>
        <v>0</v>
      </c>
      <c r="AE416" s="230" t="b">
        <f t="shared" si="5"/>
        <v>0</v>
      </c>
    </row>
    <row r="417" ht="14.25" customHeight="1">
      <c r="A417" s="200" t="s">
        <v>116</v>
      </c>
      <c r="B417" s="116">
        <v>10.0</v>
      </c>
      <c r="C417" s="116" t="s">
        <v>1192</v>
      </c>
      <c r="D417" s="201" t="s">
        <v>1193</v>
      </c>
      <c r="E417" s="116" t="s">
        <v>124</v>
      </c>
      <c r="F417" s="165" t="s">
        <v>120</v>
      </c>
      <c r="G417" s="114" t="s">
        <v>275</v>
      </c>
      <c r="H417" s="115" t="s">
        <v>269</v>
      </c>
      <c r="I417" s="116" t="s">
        <v>124</v>
      </c>
      <c r="J417" s="116" t="s">
        <v>124</v>
      </c>
      <c r="K417" s="116" t="s">
        <v>124</v>
      </c>
      <c r="L417" s="116"/>
      <c r="M417" s="116"/>
      <c r="N417" s="116"/>
      <c r="O417" s="203"/>
      <c r="P417" s="203"/>
      <c r="Q417" s="203"/>
      <c r="R417" s="210"/>
      <c r="S417" s="110" t="b">
        <f t="shared" si="7"/>
        <v>1</v>
      </c>
      <c r="T417" s="119"/>
      <c r="U417" s="119"/>
      <c r="V417" s="116"/>
      <c r="W417" s="116"/>
      <c r="X417" s="116" t="b">
        <v>0</v>
      </c>
      <c r="Y417" s="116" t="b">
        <v>0</v>
      </c>
      <c r="Z417" s="110" t="b">
        <v>1</v>
      </c>
      <c r="AA417" s="116" t="s">
        <v>124</v>
      </c>
      <c r="AB417" s="177" t="b">
        <f t="shared" si="2"/>
        <v>1</v>
      </c>
      <c r="AC417" s="177" t="b">
        <f t="shared" si="3"/>
        <v>1</v>
      </c>
      <c r="AD417" s="177" t="b">
        <f t="shared" si="4"/>
        <v>0</v>
      </c>
      <c r="AE417" s="233" t="b">
        <f t="shared" si="5"/>
        <v>0</v>
      </c>
    </row>
    <row r="418" ht="14.25" customHeight="1">
      <c r="A418" s="95" t="s">
        <v>116</v>
      </c>
      <c r="B418" s="101">
        <v>10.0</v>
      </c>
      <c r="C418" s="101" t="s">
        <v>1194</v>
      </c>
      <c r="D418" s="164" t="s">
        <v>1195</v>
      </c>
      <c r="E418" s="101" t="s">
        <v>124</v>
      </c>
      <c r="F418" s="165" t="s">
        <v>120</v>
      </c>
      <c r="G418" s="99" t="s">
        <v>275</v>
      </c>
      <c r="H418" s="100" t="s">
        <v>269</v>
      </c>
      <c r="I418" s="101" t="s">
        <v>124</v>
      </c>
      <c r="J418" s="101" t="s">
        <v>124</v>
      </c>
      <c r="K418" s="101" t="s">
        <v>124</v>
      </c>
      <c r="L418" s="101"/>
      <c r="M418" s="101"/>
      <c r="N418" s="101"/>
      <c r="O418" s="206"/>
      <c r="P418" s="206"/>
      <c r="Q418" s="206"/>
      <c r="R418" s="208"/>
      <c r="S418" s="96" t="b">
        <f t="shared" si="7"/>
        <v>1</v>
      </c>
      <c r="T418" s="104"/>
      <c r="U418" s="104"/>
      <c r="V418" s="101"/>
      <c r="W418" s="101"/>
      <c r="X418" s="101" t="b">
        <v>0</v>
      </c>
      <c r="Y418" s="101" t="b">
        <v>0</v>
      </c>
      <c r="Z418" s="96" t="b">
        <v>1</v>
      </c>
      <c r="AA418" s="101" t="s">
        <v>124</v>
      </c>
      <c r="AB418" s="167" t="b">
        <f t="shared" si="2"/>
        <v>1</v>
      </c>
      <c r="AC418" s="167" t="b">
        <f t="shared" si="3"/>
        <v>1</v>
      </c>
      <c r="AD418" s="167" t="b">
        <f t="shared" si="4"/>
        <v>0</v>
      </c>
      <c r="AE418" s="230" t="b">
        <f t="shared" si="5"/>
        <v>0</v>
      </c>
    </row>
    <row r="419" ht="14.25" customHeight="1">
      <c r="A419" s="200" t="s">
        <v>116</v>
      </c>
      <c r="B419" s="116">
        <v>10.0</v>
      </c>
      <c r="C419" s="116" t="s">
        <v>1196</v>
      </c>
      <c r="D419" s="201" t="s">
        <v>1197</v>
      </c>
      <c r="E419" s="116" t="s">
        <v>124</v>
      </c>
      <c r="F419" s="165" t="s">
        <v>120</v>
      </c>
      <c r="G419" s="114" t="s">
        <v>275</v>
      </c>
      <c r="H419" s="115" t="s">
        <v>269</v>
      </c>
      <c r="I419" s="116" t="s">
        <v>124</v>
      </c>
      <c r="J419" s="116" t="s">
        <v>124</v>
      </c>
      <c r="K419" s="116" t="s">
        <v>124</v>
      </c>
      <c r="L419" s="116"/>
      <c r="M419" s="116"/>
      <c r="N419" s="116"/>
      <c r="O419" s="203"/>
      <c r="P419" s="203"/>
      <c r="Q419" s="203"/>
      <c r="R419" s="210"/>
      <c r="S419" s="110" t="b">
        <f t="shared" si="7"/>
        <v>1</v>
      </c>
      <c r="T419" s="119"/>
      <c r="U419" s="119"/>
      <c r="V419" s="116"/>
      <c r="W419" s="116"/>
      <c r="X419" s="116" t="b">
        <v>0</v>
      </c>
      <c r="Y419" s="116" t="b">
        <v>0</v>
      </c>
      <c r="Z419" s="110" t="b">
        <v>1</v>
      </c>
      <c r="AA419" s="116" t="s">
        <v>124</v>
      </c>
      <c r="AB419" s="177" t="b">
        <f t="shared" si="2"/>
        <v>1</v>
      </c>
      <c r="AC419" s="177" t="b">
        <f t="shared" si="3"/>
        <v>1</v>
      </c>
      <c r="AD419" s="177" t="b">
        <f t="shared" si="4"/>
        <v>0</v>
      </c>
      <c r="AE419" s="233" t="b">
        <f t="shared" si="5"/>
        <v>0</v>
      </c>
    </row>
    <row r="420" ht="14.25" customHeight="1">
      <c r="A420" s="95" t="s">
        <v>116</v>
      </c>
      <c r="B420" s="101">
        <v>10.0</v>
      </c>
      <c r="C420" s="101" t="s">
        <v>1198</v>
      </c>
      <c r="D420" s="164" t="s">
        <v>1199</v>
      </c>
      <c r="E420" s="101" t="s">
        <v>124</v>
      </c>
      <c r="F420" s="165" t="s">
        <v>120</v>
      </c>
      <c r="G420" s="99" t="s">
        <v>275</v>
      </c>
      <c r="H420" s="100" t="s">
        <v>269</v>
      </c>
      <c r="I420" s="101" t="s">
        <v>1200</v>
      </c>
      <c r="J420" s="246" t="s">
        <v>124</v>
      </c>
      <c r="K420" s="101" t="s">
        <v>124</v>
      </c>
      <c r="L420" s="101"/>
      <c r="M420" s="101"/>
      <c r="N420" s="101"/>
      <c r="O420" s="206"/>
      <c r="P420" s="206"/>
      <c r="Q420" s="206"/>
      <c r="R420" s="208"/>
      <c r="S420" s="96" t="b">
        <f t="shared" si="7"/>
        <v>1</v>
      </c>
      <c r="T420" s="104"/>
      <c r="U420" s="104"/>
      <c r="V420" s="101"/>
      <c r="W420" s="101"/>
      <c r="X420" s="101" t="b">
        <v>0</v>
      </c>
      <c r="Y420" s="101" t="b">
        <v>0</v>
      </c>
      <c r="Z420" s="96" t="b">
        <v>1</v>
      </c>
      <c r="AA420" s="101" t="s">
        <v>124</v>
      </c>
      <c r="AB420" s="167" t="b">
        <f t="shared" si="2"/>
        <v>1</v>
      </c>
      <c r="AC420" s="167" t="b">
        <f t="shared" si="3"/>
        <v>1</v>
      </c>
      <c r="AD420" s="167" t="b">
        <f t="shared" si="4"/>
        <v>0</v>
      </c>
      <c r="AE420" s="230" t="b">
        <f t="shared" si="5"/>
        <v>0</v>
      </c>
    </row>
    <row r="421" ht="14.25" customHeight="1">
      <c r="A421" s="200" t="s">
        <v>116</v>
      </c>
      <c r="B421" s="116">
        <v>10.0</v>
      </c>
      <c r="C421" s="116" t="s">
        <v>1201</v>
      </c>
      <c r="D421" s="201" t="s">
        <v>1202</v>
      </c>
      <c r="E421" s="116" t="s">
        <v>124</v>
      </c>
      <c r="F421" s="165" t="s">
        <v>120</v>
      </c>
      <c r="G421" s="114" t="s">
        <v>275</v>
      </c>
      <c r="H421" s="115" t="s">
        <v>269</v>
      </c>
      <c r="I421" s="239" t="s">
        <v>124</v>
      </c>
      <c r="J421" s="239" t="s">
        <v>124</v>
      </c>
      <c r="K421" s="239" t="s">
        <v>124</v>
      </c>
      <c r="L421" s="116"/>
      <c r="M421" s="116"/>
      <c r="N421" s="116"/>
      <c r="O421" s="203"/>
      <c r="P421" s="203"/>
      <c r="Q421" s="203"/>
      <c r="R421" s="210"/>
      <c r="S421" s="110" t="b">
        <f t="shared" si="7"/>
        <v>1</v>
      </c>
      <c r="T421" s="119"/>
      <c r="U421" s="119"/>
      <c r="V421" s="116"/>
      <c r="W421" s="116"/>
      <c r="X421" s="116" t="b">
        <v>0</v>
      </c>
      <c r="Y421" s="116" t="b">
        <v>0</v>
      </c>
      <c r="Z421" s="110" t="b">
        <v>1</v>
      </c>
      <c r="AA421" s="116" t="s">
        <v>124</v>
      </c>
      <c r="AB421" s="177" t="b">
        <f t="shared" si="2"/>
        <v>1</v>
      </c>
      <c r="AC421" s="177" t="b">
        <f t="shared" si="3"/>
        <v>1</v>
      </c>
      <c r="AD421" s="177" t="b">
        <f t="shared" si="4"/>
        <v>0</v>
      </c>
      <c r="AE421" s="233" t="b">
        <f t="shared" si="5"/>
        <v>0</v>
      </c>
    </row>
    <row r="422" ht="14.25" customHeight="1">
      <c r="A422" s="95" t="s">
        <v>116</v>
      </c>
      <c r="B422" s="101">
        <v>10.0</v>
      </c>
      <c r="C422" s="101" t="s">
        <v>1203</v>
      </c>
      <c r="D422" s="164" t="s">
        <v>1204</v>
      </c>
      <c r="E422" s="101" t="s">
        <v>124</v>
      </c>
      <c r="F422" s="165" t="s">
        <v>120</v>
      </c>
      <c r="G422" s="99" t="s">
        <v>275</v>
      </c>
      <c r="H422" s="100" t="s">
        <v>269</v>
      </c>
      <c r="I422" s="241" t="s">
        <v>1205</v>
      </c>
      <c r="J422" s="246" t="s">
        <v>124</v>
      </c>
      <c r="K422" s="239" t="s">
        <v>124</v>
      </c>
      <c r="L422" s="101"/>
      <c r="M422" s="101"/>
      <c r="N422" s="101"/>
      <c r="O422" s="206"/>
      <c r="P422" s="206"/>
      <c r="Q422" s="206"/>
      <c r="R422" s="208"/>
      <c r="S422" s="96" t="b">
        <f t="shared" si="7"/>
        <v>1</v>
      </c>
      <c r="T422" s="104"/>
      <c r="U422" s="104"/>
      <c r="V422" s="101"/>
      <c r="W422" s="101"/>
      <c r="X422" s="101" t="b">
        <v>0</v>
      </c>
      <c r="Y422" s="101" t="b">
        <v>0</v>
      </c>
      <c r="Z422" s="96" t="b">
        <v>1</v>
      </c>
      <c r="AA422" s="101" t="s">
        <v>124</v>
      </c>
      <c r="AB422" s="167" t="b">
        <f t="shared" si="2"/>
        <v>1</v>
      </c>
      <c r="AC422" s="167" t="b">
        <f t="shared" si="3"/>
        <v>1</v>
      </c>
      <c r="AD422" s="167" t="b">
        <f t="shared" si="4"/>
        <v>0</v>
      </c>
      <c r="AE422" s="230" t="b">
        <f t="shared" si="5"/>
        <v>0</v>
      </c>
    </row>
    <row r="423" ht="14.25" customHeight="1">
      <c r="A423" s="200" t="s">
        <v>116</v>
      </c>
      <c r="B423" s="116">
        <v>10.0</v>
      </c>
      <c r="C423" s="116" t="s">
        <v>1206</v>
      </c>
      <c r="D423" s="201" t="s">
        <v>1207</v>
      </c>
      <c r="E423" s="116" t="s">
        <v>124</v>
      </c>
      <c r="F423" s="165" t="s">
        <v>120</v>
      </c>
      <c r="G423" s="114" t="s">
        <v>275</v>
      </c>
      <c r="H423" s="115" t="s">
        <v>269</v>
      </c>
      <c r="I423" s="241" t="s">
        <v>1208</v>
      </c>
      <c r="J423" s="247" t="s">
        <v>124</v>
      </c>
      <c r="K423" s="239" t="s">
        <v>124</v>
      </c>
      <c r="L423" s="116"/>
      <c r="M423" s="116"/>
      <c r="N423" s="116"/>
      <c r="O423" s="203"/>
      <c r="P423" s="203"/>
      <c r="Q423" s="203"/>
      <c r="R423" s="210"/>
      <c r="S423" s="110" t="b">
        <f t="shared" si="7"/>
        <v>1</v>
      </c>
      <c r="T423" s="119"/>
      <c r="U423" s="119"/>
      <c r="V423" s="116"/>
      <c r="W423" s="116"/>
      <c r="X423" s="116" t="b">
        <v>0</v>
      </c>
      <c r="Y423" s="116" t="b">
        <v>0</v>
      </c>
      <c r="Z423" s="110" t="b">
        <v>1</v>
      </c>
      <c r="AA423" s="116" t="s">
        <v>124</v>
      </c>
      <c r="AB423" s="177" t="b">
        <f t="shared" si="2"/>
        <v>1</v>
      </c>
      <c r="AC423" s="177" t="b">
        <f t="shared" si="3"/>
        <v>1</v>
      </c>
      <c r="AD423" s="177" t="b">
        <f t="shared" si="4"/>
        <v>0</v>
      </c>
      <c r="AE423" s="233" t="b">
        <f t="shared" si="5"/>
        <v>0</v>
      </c>
    </row>
    <row r="424" ht="14.25" customHeight="1">
      <c r="A424" s="95" t="s">
        <v>116</v>
      </c>
      <c r="B424" s="101">
        <v>10.0</v>
      </c>
      <c r="C424" s="101" t="s">
        <v>1209</v>
      </c>
      <c r="D424" s="164" t="s">
        <v>1210</v>
      </c>
      <c r="E424" s="101" t="s">
        <v>124</v>
      </c>
      <c r="F424" s="165" t="s">
        <v>120</v>
      </c>
      <c r="G424" s="99" t="s">
        <v>275</v>
      </c>
      <c r="H424" s="100" t="s">
        <v>269</v>
      </c>
      <c r="I424" s="241" t="s">
        <v>1211</v>
      </c>
      <c r="J424" s="246" t="s">
        <v>124</v>
      </c>
      <c r="K424" s="239" t="s">
        <v>124</v>
      </c>
      <c r="L424" s="101"/>
      <c r="M424" s="101"/>
      <c r="N424" s="101"/>
      <c r="O424" s="206"/>
      <c r="P424" s="206"/>
      <c r="Q424" s="206"/>
      <c r="R424" s="208"/>
      <c r="S424" s="96" t="b">
        <f t="shared" si="7"/>
        <v>1</v>
      </c>
      <c r="T424" s="104"/>
      <c r="U424" s="104"/>
      <c r="V424" s="101"/>
      <c r="W424" s="101"/>
      <c r="X424" s="101" t="b">
        <v>0</v>
      </c>
      <c r="Y424" s="101" t="b">
        <v>0</v>
      </c>
      <c r="Z424" s="96" t="b">
        <v>1</v>
      </c>
      <c r="AA424" s="101" t="s">
        <v>124</v>
      </c>
      <c r="AB424" s="167" t="b">
        <f t="shared" si="2"/>
        <v>1</v>
      </c>
      <c r="AC424" s="167" t="b">
        <f t="shared" si="3"/>
        <v>1</v>
      </c>
      <c r="AD424" s="167" t="b">
        <f t="shared" si="4"/>
        <v>0</v>
      </c>
      <c r="AE424" s="230" t="b">
        <f t="shared" si="5"/>
        <v>0</v>
      </c>
    </row>
    <row r="425" ht="14.25" customHeight="1">
      <c r="A425" s="200" t="s">
        <v>116</v>
      </c>
      <c r="B425" s="116">
        <v>10.0</v>
      </c>
      <c r="C425" s="116" t="s">
        <v>1212</v>
      </c>
      <c r="D425" s="201" t="s">
        <v>1213</v>
      </c>
      <c r="E425" s="116" t="s">
        <v>124</v>
      </c>
      <c r="F425" s="165" t="s">
        <v>120</v>
      </c>
      <c r="G425" s="114" t="s">
        <v>275</v>
      </c>
      <c r="H425" s="115" t="s">
        <v>269</v>
      </c>
      <c r="I425" s="239" t="s">
        <v>124</v>
      </c>
      <c r="J425" s="239" t="s">
        <v>124</v>
      </c>
      <c r="K425" s="239" t="s">
        <v>124</v>
      </c>
      <c r="L425" s="116"/>
      <c r="M425" s="116"/>
      <c r="N425" s="116"/>
      <c r="O425" s="203"/>
      <c r="P425" s="203"/>
      <c r="Q425" s="203"/>
      <c r="R425" s="210"/>
      <c r="S425" s="110" t="b">
        <f t="shared" si="7"/>
        <v>1</v>
      </c>
      <c r="T425" s="119"/>
      <c r="U425" s="119"/>
      <c r="V425" s="116"/>
      <c r="W425" s="116"/>
      <c r="X425" s="116" t="b">
        <v>0</v>
      </c>
      <c r="Y425" s="116" t="b">
        <v>0</v>
      </c>
      <c r="Z425" s="110" t="b">
        <v>1</v>
      </c>
      <c r="AA425" s="116" t="s">
        <v>124</v>
      </c>
      <c r="AB425" s="177" t="b">
        <f t="shared" si="2"/>
        <v>1</v>
      </c>
      <c r="AC425" s="177" t="b">
        <f t="shared" si="3"/>
        <v>1</v>
      </c>
      <c r="AD425" s="177" t="b">
        <f t="shared" si="4"/>
        <v>0</v>
      </c>
      <c r="AE425" s="233" t="b">
        <f t="shared" si="5"/>
        <v>0</v>
      </c>
    </row>
    <row r="426" ht="14.25" customHeight="1">
      <c r="A426" s="95" t="s">
        <v>116</v>
      </c>
      <c r="B426" s="101">
        <v>10.0</v>
      </c>
      <c r="C426" s="101" t="s">
        <v>1214</v>
      </c>
      <c r="D426" s="164" t="s">
        <v>1215</v>
      </c>
      <c r="E426" s="101" t="s">
        <v>124</v>
      </c>
      <c r="F426" s="165" t="s">
        <v>120</v>
      </c>
      <c r="G426" s="99" t="s">
        <v>275</v>
      </c>
      <c r="H426" s="100" t="s">
        <v>269</v>
      </c>
      <c r="I426" s="239" t="s">
        <v>124</v>
      </c>
      <c r="J426" s="239" t="s">
        <v>124</v>
      </c>
      <c r="K426" s="239" t="s">
        <v>124</v>
      </c>
      <c r="L426" s="101"/>
      <c r="M426" s="101"/>
      <c r="N426" s="101"/>
      <c r="O426" s="206"/>
      <c r="P426" s="206"/>
      <c r="Q426" s="206"/>
      <c r="R426" s="208"/>
      <c r="S426" s="96" t="b">
        <f t="shared" si="7"/>
        <v>1</v>
      </c>
      <c r="T426" s="104"/>
      <c r="U426" s="104"/>
      <c r="V426" s="101"/>
      <c r="W426" s="101"/>
      <c r="X426" s="101" t="b">
        <v>0</v>
      </c>
      <c r="Y426" s="101" t="b">
        <v>0</v>
      </c>
      <c r="Z426" s="96" t="b">
        <v>1</v>
      </c>
      <c r="AA426" s="101" t="s">
        <v>124</v>
      </c>
      <c r="AB426" s="167" t="b">
        <f t="shared" si="2"/>
        <v>1</v>
      </c>
      <c r="AC426" s="167" t="b">
        <f t="shared" si="3"/>
        <v>1</v>
      </c>
      <c r="AD426" s="167" t="b">
        <f t="shared" si="4"/>
        <v>0</v>
      </c>
      <c r="AE426" s="230" t="b">
        <f t="shared" si="5"/>
        <v>0</v>
      </c>
    </row>
    <row r="427" ht="14.25" customHeight="1">
      <c r="A427" s="200" t="s">
        <v>116</v>
      </c>
      <c r="B427" s="116">
        <v>10.0</v>
      </c>
      <c r="C427" s="116" t="s">
        <v>1216</v>
      </c>
      <c r="D427" s="201" t="s">
        <v>1217</v>
      </c>
      <c r="E427" s="110" t="s">
        <v>119</v>
      </c>
      <c r="F427" s="165" t="s">
        <v>120</v>
      </c>
      <c r="G427" s="114" t="s">
        <v>275</v>
      </c>
      <c r="H427" s="115" t="s">
        <v>269</v>
      </c>
      <c r="I427" s="239" t="s">
        <v>124</v>
      </c>
      <c r="J427" s="241" t="s">
        <v>1218</v>
      </c>
      <c r="K427" s="239" t="s">
        <v>124</v>
      </c>
      <c r="L427" s="116"/>
      <c r="M427" s="116"/>
      <c r="N427" s="116"/>
      <c r="O427" s="203"/>
      <c r="P427" s="203"/>
      <c r="Q427" s="203"/>
      <c r="R427" s="210"/>
      <c r="S427" s="110" t="b">
        <f t="shared" si="7"/>
        <v>1</v>
      </c>
      <c r="T427" s="119"/>
      <c r="U427" s="119"/>
      <c r="V427" s="116"/>
      <c r="W427" s="116"/>
      <c r="X427" s="116" t="b">
        <v>0</v>
      </c>
      <c r="Y427" s="116" t="b">
        <v>0</v>
      </c>
      <c r="Z427" s="110" t="b">
        <v>1</v>
      </c>
      <c r="AA427" s="116" t="s">
        <v>124</v>
      </c>
      <c r="AB427" s="177" t="b">
        <f t="shared" si="2"/>
        <v>1</v>
      </c>
      <c r="AC427" s="177" t="b">
        <f t="shared" si="3"/>
        <v>1</v>
      </c>
      <c r="AD427" s="177" t="b">
        <f t="shared" si="4"/>
        <v>0</v>
      </c>
      <c r="AE427" s="233" t="b">
        <f t="shared" si="5"/>
        <v>0</v>
      </c>
    </row>
    <row r="428" ht="14.25" customHeight="1">
      <c r="A428" s="95" t="s">
        <v>116</v>
      </c>
      <c r="B428" s="101">
        <v>10.0</v>
      </c>
      <c r="C428" s="101" t="s">
        <v>1216</v>
      </c>
      <c r="D428" s="164" t="s">
        <v>1217</v>
      </c>
      <c r="E428" s="104" t="s">
        <v>133</v>
      </c>
      <c r="F428" s="165" t="s">
        <v>120</v>
      </c>
      <c r="G428" s="99" t="s">
        <v>275</v>
      </c>
      <c r="H428" s="100" t="s">
        <v>269</v>
      </c>
      <c r="I428" s="239" t="s">
        <v>124</v>
      </c>
      <c r="J428" s="241" t="s">
        <v>1219</v>
      </c>
      <c r="K428" s="239" t="s">
        <v>124</v>
      </c>
      <c r="L428" s="101"/>
      <c r="M428" s="101"/>
      <c r="N428" s="101"/>
      <c r="O428" s="206"/>
      <c r="P428" s="206"/>
      <c r="Q428" s="206"/>
      <c r="R428" s="208"/>
      <c r="S428" s="96" t="b">
        <f t="shared" si="7"/>
        <v>1</v>
      </c>
      <c r="T428" s="104"/>
      <c r="U428" s="104"/>
      <c r="V428" s="101"/>
      <c r="W428" s="101"/>
      <c r="X428" s="101" t="b">
        <v>0</v>
      </c>
      <c r="Y428" s="101" t="b">
        <v>0</v>
      </c>
      <c r="Z428" s="96" t="b">
        <v>1</v>
      </c>
      <c r="AA428" s="101" t="s">
        <v>124</v>
      </c>
      <c r="AB428" s="167" t="b">
        <f t="shared" si="2"/>
        <v>1</v>
      </c>
      <c r="AC428" s="167" t="b">
        <f t="shared" si="3"/>
        <v>1</v>
      </c>
      <c r="AD428" s="167" t="b">
        <f t="shared" si="4"/>
        <v>0</v>
      </c>
      <c r="AE428" s="230" t="b">
        <f t="shared" si="5"/>
        <v>0</v>
      </c>
    </row>
    <row r="429" ht="14.25" customHeight="1">
      <c r="A429" s="200" t="s">
        <v>116</v>
      </c>
      <c r="B429" s="116">
        <v>10.0</v>
      </c>
      <c r="C429" s="116" t="s">
        <v>1216</v>
      </c>
      <c r="D429" s="201" t="s">
        <v>1217</v>
      </c>
      <c r="E429" s="110" t="s">
        <v>151</v>
      </c>
      <c r="F429" s="165" t="s">
        <v>120</v>
      </c>
      <c r="G429" s="114" t="s">
        <v>275</v>
      </c>
      <c r="H429" s="115" t="s">
        <v>269</v>
      </c>
      <c r="I429" s="239" t="s">
        <v>124</v>
      </c>
      <c r="J429" s="241" t="s">
        <v>1220</v>
      </c>
      <c r="K429" s="239" t="s">
        <v>124</v>
      </c>
      <c r="L429" s="116"/>
      <c r="M429" s="116"/>
      <c r="N429" s="116"/>
      <c r="O429" s="203"/>
      <c r="P429" s="203"/>
      <c r="Q429" s="203"/>
      <c r="R429" s="210"/>
      <c r="S429" s="110" t="b">
        <f t="shared" si="7"/>
        <v>1</v>
      </c>
      <c r="T429" s="119"/>
      <c r="U429" s="119"/>
      <c r="V429" s="116"/>
      <c r="W429" s="116"/>
      <c r="X429" s="116" t="b">
        <v>0</v>
      </c>
      <c r="Y429" s="116" t="b">
        <v>0</v>
      </c>
      <c r="Z429" s="110" t="b">
        <v>1</v>
      </c>
      <c r="AA429" s="116" t="s">
        <v>124</v>
      </c>
      <c r="AB429" s="177" t="b">
        <f t="shared" si="2"/>
        <v>1</v>
      </c>
      <c r="AC429" s="177" t="b">
        <f t="shared" si="3"/>
        <v>1</v>
      </c>
      <c r="AD429" s="177" t="b">
        <f t="shared" si="4"/>
        <v>0</v>
      </c>
      <c r="AE429" s="233" t="b">
        <f t="shared" si="5"/>
        <v>0</v>
      </c>
    </row>
    <row r="430" ht="14.25" customHeight="1">
      <c r="A430" s="95" t="s">
        <v>116</v>
      </c>
      <c r="B430" s="101">
        <v>10.0</v>
      </c>
      <c r="C430" s="101" t="s">
        <v>1216</v>
      </c>
      <c r="D430" s="164" t="s">
        <v>1217</v>
      </c>
      <c r="E430" s="104" t="s">
        <v>156</v>
      </c>
      <c r="F430" s="165" t="s">
        <v>120</v>
      </c>
      <c r="G430" s="99" t="s">
        <v>275</v>
      </c>
      <c r="H430" s="100" t="s">
        <v>269</v>
      </c>
      <c r="I430" s="239" t="s">
        <v>124</v>
      </c>
      <c r="J430" s="241" t="s">
        <v>1221</v>
      </c>
      <c r="K430" s="239" t="s">
        <v>124</v>
      </c>
      <c r="L430" s="101"/>
      <c r="M430" s="101"/>
      <c r="N430" s="101"/>
      <c r="O430" s="206"/>
      <c r="P430" s="206"/>
      <c r="Q430" s="206"/>
      <c r="R430" s="208"/>
      <c r="S430" s="96" t="b">
        <f t="shared" si="7"/>
        <v>1</v>
      </c>
      <c r="T430" s="104"/>
      <c r="U430" s="104"/>
      <c r="V430" s="101"/>
      <c r="W430" s="101"/>
      <c r="X430" s="101" t="b">
        <v>0</v>
      </c>
      <c r="Y430" s="101" t="b">
        <v>0</v>
      </c>
      <c r="Z430" s="96" t="b">
        <v>1</v>
      </c>
      <c r="AA430" s="101" t="s">
        <v>124</v>
      </c>
      <c r="AB430" s="167" t="b">
        <f t="shared" si="2"/>
        <v>1</v>
      </c>
      <c r="AC430" s="167" t="b">
        <f t="shared" si="3"/>
        <v>1</v>
      </c>
      <c r="AD430" s="167" t="b">
        <f t="shared" si="4"/>
        <v>0</v>
      </c>
      <c r="AE430" s="230" t="b">
        <f t="shared" si="5"/>
        <v>0</v>
      </c>
    </row>
    <row r="431" ht="14.25" customHeight="1">
      <c r="A431" s="200" t="s">
        <v>116</v>
      </c>
      <c r="B431" s="116">
        <v>10.0</v>
      </c>
      <c r="C431" s="116" t="s">
        <v>1216</v>
      </c>
      <c r="D431" s="201" t="s">
        <v>1217</v>
      </c>
      <c r="E431" s="119" t="s">
        <v>213</v>
      </c>
      <c r="F431" s="165" t="s">
        <v>120</v>
      </c>
      <c r="G431" s="114" t="s">
        <v>275</v>
      </c>
      <c r="H431" s="115" t="s">
        <v>269</v>
      </c>
      <c r="I431" s="239" t="s">
        <v>124</v>
      </c>
      <c r="J431" s="241" t="s">
        <v>1222</v>
      </c>
      <c r="K431" s="239" t="s">
        <v>124</v>
      </c>
      <c r="L431" s="116"/>
      <c r="M431" s="116"/>
      <c r="N431" s="116"/>
      <c r="O431" s="203"/>
      <c r="P431" s="203"/>
      <c r="Q431" s="203"/>
      <c r="R431" s="210"/>
      <c r="S431" s="110" t="b">
        <f t="shared" si="7"/>
        <v>1</v>
      </c>
      <c r="T431" s="119"/>
      <c r="U431" s="119"/>
      <c r="V431" s="116"/>
      <c r="W431" s="116"/>
      <c r="X431" s="116" t="b">
        <v>0</v>
      </c>
      <c r="Y431" s="116" t="b">
        <v>0</v>
      </c>
      <c r="Z431" s="110" t="b">
        <v>1</v>
      </c>
      <c r="AA431" s="116" t="s">
        <v>124</v>
      </c>
      <c r="AB431" s="177" t="b">
        <f t="shared" si="2"/>
        <v>1</v>
      </c>
      <c r="AC431" s="177" t="b">
        <f t="shared" si="3"/>
        <v>1</v>
      </c>
      <c r="AD431" s="177" t="b">
        <f t="shared" si="4"/>
        <v>0</v>
      </c>
      <c r="AE431" s="233" t="b">
        <f t="shared" si="5"/>
        <v>0</v>
      </c>
    </row>
    <row r="432" ht="14.25" customHeight="1">
      <c r="A432" s="95" t="s">
        <v>116</v>
      </c>
      <c r="B432" s="101">
        <v>10.0</v>
      </c>
      <c r="C432" s="101" t="s">
        <v>1216</v>
      </c>
      <c r="D432" s="164" t="s">
        <v>1217</v>
      </c>
      <c r="E432" s="104" t="s">
        <v>217</v>
      </c>
      <c r="F432" s="165" t="s">
        <v>120</v>
      </c>
      <c r="G432" s="99" t="s">
        <v>275</v>
      </c>
      <c r="H432" s="100" t="s">
        <v>269</v>
      </c>
      <c r="I432" s="239" t="s">
        <v>124</v>
      </c>
      <c r="J432" s="241" t="s">
        <v>1223</v>
      </c>
      <c r="K432" s="239" t="s">
        <v>124</v>
      </c>
      <c r="L432" s="101"/>
      <c r="M432" s="101"/>
      <c r="N432" s="101"/>
      <c r="O432" s="206"/>
      <c r="P432" s="206"/>
      <c r="Q432" s="206"/>
      <c r="R432" s="208"/>
      <c r="S432" s="96" t="b">
        <f t="shared" si="7"/>
        <v>1</v>
      </c>
      <c r="T432" s="104"/>
      <c r="U432" s="104"/>
      <c r="V432" s="101"/>
      <c r="W432" s="101"/>
      <c r="X432" s="101" t="b">
        <v>0</v>
      </c>
      <c r="Y432" s="101" t="b">
        <v>0</v>
      </c>
      <c r="Z432" s="96" t="b">
        <v>1</v>
      </c>
      <c r="AA432" s="101" t="s">
        <v>124</v>
      </c>
      <c r="AB432" s="167" t="b">
        <f t="shared" si="2"/>
        <v>1</v>
      </c>
      <c r="AC432" s="167" t="b">
        <f t="shared" si="3"/>
        <v>1</v>
      </c>
      <c r="AD432" s="167" t="b">
        <f t="shared" si="4"/>
        <v>0</v>
      </c>
      <c r="AE432" s="230" t="b">
        <f t="shared" si="5"/>
        <v>0</v>
      </c>
    </row>
    <row r="433" ht="14.25" customHeight="1">
      <c r="A433" s="200" t="s">
        <v>116</v>
      </c>
      <c r="B433" s="116">
        <v>10.0</v>
      </c>
      <c r="C433" s="116" t="s">
        <v>1216</v>
      </c>
      <c r="D433" s="201" t="s">
        <v>1217</v>
      </c>
      <c r="E433" s="110" t="s">
        <v>821</v>
      </c>
      <c r="F433" s="165" t="s">
        <v>120</v>
      </c>
      <c r="G433" s="114" t="s">
        <v>275</v>
      </c>
      <c r="H433" s="115" t="s">
        <v>269</v>
      </c>
      <c r="I433" s="239" t="s">
        <v>124</v>
      </c>
      <c r="J433" s="241" t="s">
        <v>1224</v>
      </c>
      <c r="K433" s="239" t="s">
        <v>124</v>
      </c>
      <c r="L433" s="116"/>
      <c r="M433" s="116"/>
      <c r="N433" s="116"/>
      <c r="O433" s="203"/>
      <c r="P433" s="203"/>
      <c r="Q433" s="203"/>
      <c r="R433" s="210"/>
      <c r="S433" s="110" t="b">
        <f t="shared" si="7"/>
        <v>1</v>
      </c>
      <c r="T433" s="119"/>
      <c r="U433" s="119"/>
      <c r="V433" s="116"/>
      <c r="W433" s="116"/>
      <c r="X433" s="116" t="b">
        <v>0</v>
      </c>
      <c r="Y433" s="116" t="b">
        <v>0</v>
      </c>
      <c r="Z433" s="110" t="b">
        <v>1</v>
      </c>
      <c r="AA433" s="116" t="s">
        <v>124</v>
      </c>
      <c r="AB433" s="177" t="b">
        <f t="shared" si="2"/>
        <v>1</v>
      </c>
      <c r="AC433" s="177" t="b">
        <f t="shared" si="3"/>
        <v>1</v>
      </c>
      <c r="AD433" s="177" t="b">
        <f t="shared" si="4"/>
        <v>0</v>
      </c>
      <c r="AE433" s="233" t="b">
        <f t="shared" si="5"/>
        <v>0</v>
      </c>
    </row>
    <row r="434" ht="14.25" customHeight="1">
      <c r="A434" s="95" t="s">
        <v>116</v>
      </c>
      <c r="B434" s="101">
        <v>10.0</v>
      </c>
      <c r="C434" s="101" t="s">
        <v>1225</v>
      </c>
      <c r="D434" s="164" t="s">
        <v>1226</v>
      </c>
      <c r="E434" s="96" t="s">
        <v>119</v>
      </c>
      <c r="F434" s="165" t="s">
        <v>120</v>
      </c>
      <c r="G434" s="99" t="s">
        <v>275</v>
      </c>
      <c r="H434" s="100" t="s">
        <v>269</v>
      </c>
      <c r="I434" s="239" t="s">
        <v>124</v>
      </c>
      <c r="J434" s="241" t="s">
        <v>1218</v>
      </c>
      <c r="K434" s="239" t="s">
        <v>124</v>
      </c>
      <c r="L434" s="101"/>
      <c r="M434" s="101"/>
      <c r="N434" s="101"/>
      <c r="O434" s="206"/>
      <c r="P434" s="206"/>
      <c r="Q434" s="206"/>
      <c r="R434" s="208"/>
      <c r="S434" s="96" t="b">
        <f t="shared" si="7"/>
        <v>1</v>
      </c>
      <c r="T434" s="104"/>
      <c r="U434" s="104"/>
      <c r="V434" s="101"/>
      <c r="W434" s="101"/>
      <c r="X434" s="101" t="b">
        <v>0</v>
      </c>
      <c r="Y434" s="101" t="b">
        <v>0</v>
      </c>
      <c r="Z434" s="96" t="b">
        <v>1</v>
      </c>
      <c r="AA434" s="101" t="s">
        <v>124</v>
      </c>
      <c r="AB434" s="167" t="b">
        <f t="shared" si="2"/>
        <v>1</v>
      </c>
      <c r="AC434" s="167" t="b">
        <f t="shared" si="3"/>
        <v>1</v>
      </c>
      <c r="AD434" s="167" t="b">
        <f t="shared" si="4"/>
        <v>0</v>
      </c>
      <c r="AE434" s="230" t="b">
        <f t="shared" si="5"/>
        <v>0</v>
      </c>
    </row>
    <row r="435" ht="14.25" customHeight="1">
      <c r="A435" s="200" t="s">
        <v>116</v>
      </c>
      <c r="B435" s="116">
        <v>10.0</v>
      </c>
      <c r="C435" s="116" t="s">
        <v>1225</v>
      </c>
      <c r="D435" s="201" t="s">
        <v>1226</v>
      </c>
      <c r="E435" s="119" t="s">
        <v>133</v>
      </c>
      <c r="F435" s="165" t="s">
        <v>120</v>
      </c>
      <c r="G435" s="114" t="s">
        <v>275</v>
      </c>
      <c r="H435" s="115" t="s">
        <v>269</v>
      </c>
      <c r="I435" s="239" t="s">
        <v>124</v>
      </c>
      <c r="J435" s="241" t="s">
        <v>1219</v>
      </c>
      <c r="K435" s="239" t="s">
        <v>124</v>
      </c>
      <c r="L435" s="116"/>
      <c r="M435" s="116"/>
      <c r="N435" s="116"/>
      <c r="O435" s="203"/>
      <c r="P435" s="203"/>
      <c r="Q435" s="203"/>
      <c r="R435" s="210"/>
      <c r="S435" s="110" t="b">
        <f t="shared" si="7"/>
        <v>1</v>
      </c>
      <c r="T435" s="119"/>
      <c r="U435" s="119"/>
      <c r="V435" s="116"/>
      <c r="W435" s="116"/>
      <c r="X435" s="116" t="b">
        <v>0</v>
      </c>
      <c r="Y435" s="116" t="b">
        <v>0</v>
      </c>
      <c r="Z435" s="110" t="b">
        <v>1</v>
      </c>
      <c r="AA435" s="116" t="s">
        <v>124</v>
      </c>
      <c r="AB435" s="177" t="b">
        <f t="shared" si="2"/>
        <v>1</v>
      </c>
      <c r="AC435" s="177" t="b">
        <f t="shared" si="3"/>
        <v>1</v>
      </c>
      <c r="AD435" s="177" t="b">
        <f t="shared" si="4"/>
        <v>0</v>
      </c>
      <c r="AE435" s="233" t="b">
        <f t="shared" si="5"/>
        <v>0</v>
      </c>
    </row>
    <row r="436" ht="14.25" customHeight="1">
      <c r="A436" s="95" t="s">
        <v>116</v>
      </c>
      <c r="B436" s="101">
        <v>10.0</v>
      </c>
      <c r="C436" s="101" t="s">
        <v>1225</v>
      </c>
      <c r="D436" s="164" t="s">
        <v>1226</v>
      </c>
      <c r="E436" s="96" t="s">
        <v>151</v>
      </c>
      <c r="F436" s="165" t="s">
        <v>120</v>
      </c>
      <c r="G436" s="99" t="s">
        <v>275</v>
      </c>
      <c r="H436" s="100" t="s">
        <v>269</v>
      </c>
      <c r="I436" s="239" t="s">
        <v>124</v>
      </c>
      <c r="J436" s="241" t="s">
        <v>1220</v>
      </c>
      <c r="K436" s="239" t="s">
        <v>124</v>
      </c>
      <c r="L436" s="101"/>
      <c r="M436" s="101"/>
      <c r="N436" s="101"/>
      <c r="O436" s="206"/>
      <c r="P436" s="206"/>
      <c r="Q436" s="206"/>
      <c r="R436" s="208"/>
      <c r="S436" s="96" t="b">
        <f t="shared" si="7"/>
        <v>1</v>
      </c>
      <c r="T436" s="104"/>
      <c r="U436" s="104"/>
      <c r="V436" s="101"/>
      <c r="W436" s="101"/>
      <c r="X436" s="101" t="b">
        <v>0</v>
      </c>
      <c r="Y436" s="101" t="b">
        <v>0</v>
      </c>
      <c r="Z436" s="96" t="b">
        <v>1</v>
      </c>
      <c r="AA436" s="101" t="s">
        <v>124</v>
      </c>
      <c r="AB436" s="167" t="b">
        <f t="shared" si="2"/>
        <v>1</v>
      </c>
      <c r="AC436" s="167" t="b">
        <f t="shared" si="3"/>
        <v>1</v>
      </c>
      <c r="AD436" s="167" t="b">
        <f t="shared" si="4"/>
        <v>0</v>
      </c>
      <c r="AE436" s="230" t="b">
        <f t="shared" si="5"/>
        <v>0</v>
      </c>
    </row>
    <row r="437" ht="14.25" customHeight="1">
      <c r="A437" s="200" t="s">
        <v>116</v>
      </c>
      <c r="B437" s="116">
        <v>10.0</v>
      </c>
      <c r="C437" s="116" t="s">
        <v>1225</v>
      </c>
      <c r="D437" s="201" t="s">
        <v>1226</v>
      </c>
      <c r="E437" s="119" t="s">
        <v>156</v>
      </c>
      <c r="F437" s="165" t="s">
        <v>120</v>
      </c>
      <c r="G437" s="114" t="s">
        <v>275</v>
      </c>
      <c r="H437" s="115" t="s">
        <v>269</v>
      </c>
      <c r="I437" s="239" t="s">
        <v>124</v>
      </c>
      <c r="J437" s="241" t="s">
        <v>1221</v>
      </c>
      <c r="K437" s="239" t="s">
        <v>124</v>
      </c>
      <c r="L437" s="116"/>
      <c r="M437" s="116"/>
      <c r="N437" s="116"/>
      <c r="O437" s="203"/>
      <c r="P437" s="203"/>
      <c r="Q437" s="203"/>
      <c r="R437" s="210"/>
      <c r="S437" s="110" t="b">
        <f t="shared" si="7"/>
        <v>1</v>
      </c>
      <c r="T437" s="119"/>
      <c r="U437" s="119"/>
      <c r="V437" s="116"/>
      <c r="W437" s="116"/>
      <c r="X437" s="116" t="b">
        <v>0</v>
      </c>
      <c r="Y437" s="116" t="b">
        <v>0</v>
      </c>
      <c r="Z437" s="110" t="b">
        <v>1</v>
      </c>
      <c r="AA437" s="116" t="s">
        <v>124</v>
      </c>
      <c r="AB437" s="177" t="b">
        <f t="shared" si="2"/>
        <v>1</v>
      </c>
      <c r="AC437" s="177" t="b">
        <f t="shared" si="3"/>
        <v>1</v>
      </c>
      <c r="AD437" s="177" t="b">
        <f t="shared" si="4"/>
        <v>0</v>
      </c>
      <c r="AE437" s="233" t="b">
        <f t="shared" si="5"/>
        <v>0</v>
      </c>
    </row>
    <row r="438" ht="14.25" customHeight="1">
      <c r="A438" s="95" t="s">
        <v>116</v>
      </c>
      <c r="B438" s="101">
        <v>10.0</v>
      </c>
      <c r="C438" s="101" t="s">
        <v>1225</v>
      </c>
      <c r="D438" s="164" t="s">
        <v>1226</v>
      </c>
      <c r="E438" s="104" t="s">
        <v>213</v>
      </c>
      <c r="F438" s="165" t="s">
        <v>120</v>
      </c>
      <c r="G438" s="99" t="s">
        <v>275</v>
      </c>
      <c r="H438" s="100" t="s">
        <v>269</v>
      </c>
      <c r="I438" s="239" t="s">
        <v>124</v>
      </c>
      <c r="J438" s="241" t="s">
        <v>1222</v>
      </c>
      <c r="K438" s="239" t="s">
        <v>124</v>
      </c>
      <c r="L438" s="101"/>
      <c r="M438" s="101"/>
      <c r="N438" s="101"/>
      <c r="O438" s="206"/>
      <c r="P438" s="206"/>
      <c r="Q438" s="206"/>
      <c r="R438" s="208"/>
      <c r="S438" s="96" t="b">
        <f t="shared" si="7"/>
        <v>1</v>
      </c>
      <c r="T438" s="104"/>
      <c r="U438" s="104"/>
      <c r="V438" s="101"/>
      <c r="W438" s="101"/>
      <c r="X438" s="101" t="b">
        <v>0</v>
      </c>
      <c r="Y438" s="101" t="b">
        <v>0</v>
      </c>
      <c r="Z438" s="96" t="b">
        <v>1</v>
      </c>
      <c r="AA438" s="101" t="s">
        <v>124</v>
      </c>
      <c r="AB438" s="167" t="b">
        <f t="shared" si="2"/>
        <v>1</v>
      </c>
      <c r="AC438" s="167" t="b">
        <f t="shared" si="3"/>
        <v>1</v>
      </c>
      <c r="AD438" s="167" t="b">
        <f t="shared" si="4"/>
        <v>0</v>
      </c>
      <c r="AE438" s="230" t="b">
        <f t="shared" si="5"/>
        <v>0</v>
      </c>
    </row>
    <row r="439" ht="14.25" customHeight="1">
      <c r="A439" s="200" t="s">
        <v>116</v>
      </c>
      <c r="B439" s="116">
        <v>10.0</v>
      </c>
      <c r="C439" s="116" t="s">
        <v>1225</v>
      </c>
      <c r="D439" s="201" t="s">
        <v>1226</v>
      </c>
      <c r="E439" s="119" t="s">
        <v>217</v>
      </c>
      <c r="F439" s="165" t="s">
        <v>120</v>
      </c>
      <c r="G439" s="114" t="s">
        <v>275</v>
      </c>
      <c r="H439" s="115" t="s">
        <v>269</v>
      </c>
      <c r="I439" s="239" t="s">
        <v>124</v>
      </c>
      <c r="J439" s="241" t="s">
        <v>1223</v>
      </c>
      <c r="K439" s="239" t="s">
        <v>124</v>
      </c>
      <c r="L439" s="116"/>
      <c r="M439" s="116"/>
      <c r="N439" s="116"/>
      <c r="O439" s="203"/>
      <c r="P439" s="203"/>
      <c r="Q439" s="203"/>
      <c r="R439" s="210"/>
      <c r="S439" s="110" t="b">
        <f t="shared" si="7"/>
        <v>1</v>
      </c>
      <c r="T439" s="119"/>
      <c r="U439" s="119"/>
      <c r="V439" s="116"/>
      <c r="W439" s="116"/>
      <c r="X439" s="116" t="b">
        <v>0</v>
      </c>
      <c r="Y439" s="116" t="b">
        <v>0</v>
      </c>
      <c r="Z439" s="110" t="b">
        <v>1</v>
      </c>
      <c r="AA439" s="116" t="s">
        <v>124</v>
      </c>
      <c r="AB439" s="177" t="b">
        <f t="shared" si="2"/>
        <v>1</v>
      </c>
      <c r="AC439" s="177" t="b">
        <f t="shared" si="3"/>
        <v>1</v>
      </c>
      <c r="AD439" s="177" t="b">
        <f t="shared" si="4"/>
        <v>0</v>
      </c>
      <c r="AE439" s="233" t="b">
        <f t="shared" si="5"/>
        <v>0</v>
      </c>
    </row>
    <row r="440" ht="14.25" customHeight="1">
      <c r="A440" s="95" t="s">
        <v>116</v>
      </c>
      <c r="B440" s="101">
        <v>10.0</v>
      </c>
      <c r="C440" s="101" t="s">
        <v>1225</v>
      </c>
      <c r="D440" s="164" t="s">
        <v>1226</v>
      </c>
      <c r="E440" s="96" t="s">
        <v>821</v>
      </c>
      <c r="F440" s="165" t="s">
        <v>120</v>
      </c>
      <c r="G440" s="99" t="s">
        <v>275</v>
      </c>
      <c r="H440" s="100" t="s">
        <v>269</v>
      </c>
      <c r="I440" s="101" t="s">
        <v>124</v>
      </c>
      <c r="J440" s="241" t="s">
        <v>1224</v>
      </c>
      <c r="K440" s="101" t="s">
        <v>124</v>
      </c>
      <c r="L440" s="101"/>
      <c r="M440" s="101"/>
      <c r="N440" s="101"/>
      <c r="O440" s="206"/>
      <c r="P440" s="206"/>
      <c r="Q440" s="206"/>
      <c r="R440" s="208"/>
      <c r="S440" s="96" t="b">
        <f t="shared" si="7"/>
        <v>1</v>
      </c>
      <c r="T440" s="104"/>
      <c r="U440" s="104"/>
      <c r="V440" s="101"/>
      <c r="W440" s="101"/>
      <c r="X440" s="101" t="b">
        <v>0</v>
      </c>
      <c r="Y440" s="101" t="b">
        <v>0</v>
      </c>
      <c r="Z440" s="96" t="b">
        <v>1</v>
      </c>
      <c r="AA440" s="101" t="s">
        <v>124</v>
      </c>
      <c r="AB440" s="167" t="b">
        <f t="shared" si="2"/>
        <v>1</v>
      </c>
      <c r="AC440" s="167" t="b">
        <f t="shared" si="3"/>
        <v>1</v>
      </c>
      <c r="AD440" s="167" t="b">
        <f t="shared" si="4"/>
        <v>0</v>
      </c>
      <c r="AE440" s="230" t="b">
        <f t="shared" si="5"/>
        <v>0</v>
      </c>
    </row>
    <row r="441" ht="14.25" customHeight="1">
      <c r="A441" s="200" t="s">
        <v>116</v>
      </c>
      <c r="B441" s="116">
        <v>10.0</v>
      </c>
      <c r="C441" s="116" t="s">
        <v>1227</v>
      </c>
      <c r="D441" s="201" t="s">
        <v>1228</v>
      </c>
      <c r="E441" s="116" t="s">
        <v>124</v>
      </c>
      <c r="F441" s="165" t="s">
        <v>120</v>
      </c>
      <c r="G441" s="114" t="s">
        <v>275</v>
      </c>
      <c r="H441" s="115" t="s">
        <v>269</v>
      </c>
      <c r="I441" s="116" t="s">
        <v>1229</v>
      </c>
      <c r="J441" s="116" t="s">
        <v>124</v>
      </c>
      <c r="K441" s="116" t="s">
        <v>124</v>
      </c>
      <c r="L441" s="116"/>
      <c r="M441" s="116"/>
      <c r="N441" s="116"/>
      <c r="O441" s="203"/>
      <c r="P441" s="203"/>
      <c r="Q441" s="203"/>
      <c r="R441" s="210"/>
      <c r="S441" s="110" t="b">
        <f t="shared" si="7"/>
        <v>1</v>
      </c>
      <c r="T441" s="119"/>
      <c r="U441" s="119"/>
      <c r="V441" s="116"/>
      <c r="W441" s="116"/>
      <c r="X441" s="116" t="b">
        <v>0</v>
      </c>
      <c r="Y441" s="116" t="b">
        <v>0</v>
      </c>
      <c r="Z441" s="110" t="b">
        <v>1</v>
      </c>
      <c r="AA441" s="116" t="s">
        <v>124</v>
      </c>
      <c r="AB441" s="177" t="b">
        <f t="shared" si="2"/>
        <v>1</v>
      </c>
      <c r="AC441" s="177" t="b">
        <f t="shared" si="3"/>
        <v>1</v>
      </c>
      <c r="AD441" s="177" t="b">
        <f t="shared" si="4"/>
        <v>0</v>
      </c>
      <c r="AE441" s="233" t="b">
        <f t="shared" si="5"/>
        <v>0</v>
      </c>
    </row>
    <row r="442" ht="14.25" customHeight="1">
      <c r="A442" s="95" t="s">
        <v>116</v>
      </c>
      <c r="B442" s="101">
        <v>10.0</v>
      </c>
      <c r="C442" s="101" t="s">
        <v>1230</v>
      </c>
      <c r="D442" s="164" t="s">
        <v>1231</v>
      </c>
      <c r="E442" s="101" t="s">
        <v>124</v>
      </c>
      <c r="F442" s="165" t="s">
        <v>120</v>
      </c>
      <c r="G442" s="99" t="s">
        <v>275</v>
      </c>
      <c r="H442" s="100" t="s">
        <v>269</v>
      </c>
      <c r="I442" s="101" t="s">
        <v>1232</v>
      </c>
      <c r="J442" s="101" t="s">
        <v>124</v>
      </c>
      <c r="K442" s="101" t="s">
        <v>124</v>
      </c>
      <c r="L442" s="101"/>
      <c r="M442" s="101"/>
      <c r="N442" s="101"/>
      <c r="O442" s="206"/>
      <c r="P442" s="206"/>
      <c r="Q442" s="206"/>
      <c r="R442" s="208"/>
      <c r="S442" s="96" t="b">
        <f t="shared" si="7"/>
        <v>1</v>
      </c>
      <c r="T442" s="104"/>
      <c r="U442" s="104"/>
      <c r="V442" s="101"/>
      <c r="W442" s="101"/>
      <c r="X442" s="101" t="b">
        <v>0</v>
      </c>
      <c r="Y442" s="101" t="b">
        <v>0</v>
      </c>
      <c r="Z442" s="96" t="b">
        <v>1</v>
      </c>
      <c r="AA442" s="101" t="s">
        <v>124</v>
      </c>
      <c r="AB442" s="167" t="b">
        <f t="shared" si="2"/>
        <v>1</v>
      </c>
      <c r="AC442" s="167" t="b">
        <f t="shared" si="3"/>
        <v>1</v>
      </c>
      <c r="AD442" s="167" t="b">
        <f t="shared" si="4"/>
        <v>0</v>
      </c>
      <c r="AE442" s="230" t="b">
        <f t="shared" si="5"/>
        <v>0</v>
      </c>
    </row>
    <row r="443" ht="14.25" customHeight="1">
      <c r="A443" s="200" t="s">
        <v>116</v>
      </c>
      <c r="B443" s="116">
        <v>10.0</v>
      </c>
      <c r="C443" s="116" t="s">
        <v>1233</v>
      </c>
      <c r="D443" s="201" t="s">
        <v>1234</v>
      </c>
      <c r="E443" s="116" t="s">
        <v>124</v>
      </c>
      <c r="F443" s="165" t="s">
        <v>120</v>
      </c>
      <c r="G443" s="114" t="s">
        <v>275</v>
      </c>
      <c r="H443" s="115" t="s">
        <v>269</v>
      </c>
      <c r="I443" s="116" t="s">
        <v>1235</v>
      </c>
      <c r="J443" s="116" t="s">
        <v>124</v>
      </c>
      <c r="K443" s="116" t="s">
        <v>124</v>
      </c>
      <c r="L443" s="116"/>
      <c r="M443" s="116"/>
      <c r="N443" s="116"/>
      <c r="O443" s="203"/>
      <c r="P443" s="203"/>
      <c r="Q443" s="203"/>
      <c r="R443" s="210"/>
      <c r="S443" s="110" t="b">
        <f t="shared" si="7"/>
        <v>1</v>
      </c>
      <c r="T443" s="119"/>
      <c r="U443" s="119"/>
      <c r="V443" s="116"/>
      <c r="W443" s="116"/>
      <c r="X443" s="116" t="b">
        <v>0</v>
      </c>
      <c r="Y443" s="116" t="b">
        <v>0</v>
      </c>
      <c r="Z443" s="110" t="b">
        <v>1</v>
      </c>
      <c r="AA443" s="116" t="s">
        <v>124</v>
      </c>
      <c r="AB443" s="177" t="b">
        <f t="shared" si="2"/>
        <v>1</v>
      </c>
      <c r="AC443" s="177" t="b">
        <f t="shared" si="3"/>
        <v>1</v>
      </c>
      <c r="AD443" s="177" t="b">
        <f t="shared" si="4"/>
        <v>0</v>
      </c>
      <c r="AE443" s="233" t="b">
        <f t="shared" si="5"/>
        <v>0</v>
      </c>
    </row>
    <row r="444" ht="14.25" customHeight="1">
      <c r="A444" s="95" t="s">
        <v>116</v>
      </c>
      <c r="B444" s="101">
        <v>10.0</v>
      </c>
      <c r="C444" s="101" t="s">
        <v>419</v>
      </c>
      <c r="D444" s="164" t="s">
        <v>1236</v>
      </c>
      <c r="E444" s="101" t="s">
        <v>124</v>
      </c>
      <c r="F444" s="99" t="s">
        <v>268</v>
      </c>
      <c r="G444" s="100" t="s">
        <v>269</v>
      </c>
      <c r="H444" s="100" t="s">
        <v>269</v>
      </c>
      <c r="I444" s="101" t="s">
        <v>124</v>
      </c>
      <c r="J444" s="101" t="s">
        <v>124</v>
      </c>
      <c r="K444" s="101" t="s">
        <v>124</v>
      </c>
      <c r="L444" s="101"/>
      <c r="M444" s="101"/>
      <c r="N444" s="101"/>
      <c r="O444" s="206"/>
      <c r="P444" s="206"/>
      <c r="Q444" s="206"/>
      <c r="R444" s="208"/>
      <c r="S444" s="96" t="b">
        <f t="shared" si="7"/>
        <v>0</v>
      </c>
      <c r="T444" s="104"/>
      <c r="U444" s="104"/>
      <c r="V444" s="101"/>
      <c r="W444" s="101"/>
      <c r="X444" s="101" t="b">
        <v>0</v>
      </c>
      <c r="Y444" s="96" t="b">
        <v>1</v>
      </c>
      <c r="Z444" s="101" t="b">
        <v>1</v>
      </c>
      <c r="AA444" s="101" t="s">
        <v>417</v>
      </c>
      <c r="AB444" s="167" t="b">
        <f t="shared" si="2"/>
        <v>0</v>
      </c>
      <c r="AC444" s="167" t="b">
        <f t="shared" si="3"/>
        <v>0</v>
      </c>
      <c r="AD444" s="167" t="b">
        <f t="shared" si="4"/>
        <v>0</v>
      </c>
      <c r="AE444" s="230" t="b">
        <f t="shared" si="5"/>
        <v>0</v>
      </c>
    </row>
    <row r="445" ht="14.25" customHeight="1">
      <c r="A445" s="200" t="s">
        <v>116</v>
      </c>
      <c r="B445" s="116">
        <v>11.0</v>
      </c>
      <c r="C445" s="116" t="s">
        <v>1237</v>
      </c>
      <c r="D445" s="201" t="s">
        <v>1238</v>
      </c>
      <c r="E445" s="116" t="s">
        <v>124</v>
      </c>
      <c r="F445" s="165" t="s">
        <v>120</v>
      </c>
      <c r="G445" s="114" t="s">
        <v>275</v>
      </c>
      <c r="H445" s="115" t="s">
        <v>269</v>
      </c>
      <c r="I445" s="116" t="s">
        <v>124</v>
      </c>
      <c r="J445" s="116" t="s">
        <v>124</v>
      </c>
      <c r="K445" s="116" t="s">
        <v>124</v>
      </c>
      <c r="L445" s="116"/>
      <c r="M445" s="116"/>
      <c r="N445" s="116"/>
      <c r="O445" s="203"/>
      <c r="P445" s="203"/>
      <c r="Q445" s="203"/>
      <c r="R445" s="210"/>
      <c r="S445" s="110" t="b">
        <f t="shared" si="7"/>
        <v>1</v>
      </c>
      <c r="T445" s="119"/>
      <c r="U445" s="119"/>
      <c r="V445" s="116"/>
      <c r="W445" s="116"/>
      <c r="X445" s="116" t="b">
        <v>0</v>
      </c>
      <c r="Y445" s="116" t="b">
        <v>0</v>
      </c>
      <c r="Z445" s="110" t="b">
        <v>1</v>
      </c>
      <c r="AA445" s="116" t="s">
        <v>124</v>
      </c>
      <c r="AB445" s="177" t="b">
        <f t="shared" si="2"/>
        <v>1</v>
      </c>
      <c r="AC445" s="177" t="b">
        <f t="shared" si="3"/>
        <v>1</v>
      </c>
      <c r="AD445" s="177" t="b">
        <f t="shared" si="4"/>
        <v>0</v>
      </c>
      <c r="AE445" s="233" t="b">
        <f t="shared" si="5"/>
        <v>0</v>
      </c>
    </row>
    <row r="446" ht="14.25" customHeight="1">
      <c r="A446" s="95" t="s">
        <v>116</v>
      </c>
      <c r="B446" s="101">
        <v>11.0</v>
      </c>
      <c r="C446" s="101" t="s">
        <v>1239</v>
      </c>
      <c r="D446" s="164" t="s">
        <v>1240</v>
      </c>
      <c r="E446" s="101" t="s">
        <v>124</v>
      </c>
      <c r="F446" s="165" t="s">
        <v>120</v>
      </c>
      <c r="G446" s="99" t="s">
        <v>275</v>
      </c>
      <c r="H446" s="100" t="s">
        <v>269</v>
      </c>
      <c r="I446" s="101" t="s">
        <v>124</v>
      </c>
      <c r="J446" s="101" t="s">
        <v>124</v>
      </c>
      <c r="K446" s="101" t="s">
        <v>124</v>
      </c>
      <c r="L446" s="101"/>
      <c r="M446" s="101"/>
      <c r="N446" s="101"/>
      <c r="O446" s="206"/>
      <c r="P446" s="206"/>
      <c r="Q446" s="206"/>
      <c r="R446" s="208"/>
      <c r="S446" s="96" t="b">
        <f t="shared" si="7"/>
        <v>1</v>
      </c>
      <c r="T446" s="104"/>
      <c r="U446" s="104"/>
      <c r="V446" s="101"/>
      <c r="W446" s="101"/>
      <c r="X446" s="101" t="b">
        <v>0</v>
      </c>
      <c r="Y446" s="101" t="b">
        <v>0</v>
      </c>
      <c r="Z446" s="96" t="b">
        <v>1</v>
      </c>
      <c r="AA446" s="101" t="s">
        <v>124</v>
      </c>
      <c r="AB446" s="167" t="b">
        <f t="shared" si="2"/>
        <v>1</v>
      </c>
      <c r="AC446" s="167" t="b">
        <f t="shared" si="3"/>
        <v>1</v>
      </c>
      <c r="AD446" s="167" t="b">
        <f t="shared" si="4"/>
        <v>0</v>
      </c>
      <c r="AE446" s="230" t="b">
        <f t="shared" si="5"/>
        <v>0</v>
      </c>
    </row>
    <row r="447" ht="14.25" customHeight="1">
      <c r="A447" s="200" t="s">
        <v>116</v>
      </c>
      <c r="B447" s="116">
        <v>11.0</v>
      </c>
      <c r="C447" s="116" t="s">
        <v>1241</v>
      </c>
      <c r="D447" s="201" t="s">
        <v>1242</v>
      </c>
      <c r="E447" s="116" t="s">
        <v>124</v>
      </c>
      <c r="F447" s="165" t="s">
        <v>120</v>
      </c>
      <c r="G447" s="114" t="s">
        <v>275</v>
      </c>
      <c r="H447" s="115" t="s">
        <v>269</v>
      </c>
      <c r="I447" s="116" t="s">
        <v>124</v>
      </c>
      <c r="J447" s="116" t="s">
        <v>124</v>
      </c>
      <c r="K447" s="116" t="s">
        <v>124</v>
      </c>
      <c r="L447" s="116"/>
      <c r="M447" s="116"/>
      <c r="N447" s="116"/>
      <c r="O447" s="203"/>
      <c r="P447" s="203"/>
      <c r="Q447" s="203"/>
      <c r="R447" s="210"/>
      <c r="S447" s="110" t="b">
        <f t="shared" si="7"/>
        <v>1</v>
      </c>
      <c r="T447" s="119"/>
      <c r="U447" s="119"/>
      <c r="V447" s="116"/>
      <c r="W447" s="116"/>
      <c r="X447" s="116" t="b">
        <v>0</v>
      </c>
      <c r="Y447" s="116" t="b">
        <v>0</v>
      </c>
      <c r="Z447" s="110" t="b">
        <v>1</v>
      </c>
      <c r="AA447" s="116" t="s">
        <v>124</v>
      </c>
      <c r="AB447" s="177" t="b">
        <f t="shared" si="2"/>
        <v>1</v>
      </c>
      <c r="AC447" s="177" t="b">
        <f t="shared" si="3"/>
        <v>1</v>
      </c>
      <c r="AD447" s="177" t="b">
        <f t="shared" si="4"/>
        <v>0</v>
      </c>
      <c r="AE447" s="233" t="b">
        <f t="shared" si="5"/>
        <v>0</v>
      </c>
    </row>
    <row r="448" ht="14.25" customHeight="1">
      <c r="A448" s="95" t="s">
        <v>116</v>
      </c>
      <c r="B448" s="101">
        <v>11.0</v>
      </c>
      <c r="C448" s="101" t="s">
        <v>1243</v>
      </c>
      <c r="D448" s="164" t="s">
        <v>1244</v>
      </c>
      <c r="E448" s="96" t="s">
        <v>119</v>
      </c>
      <c r="F448" s="165" t="s">
        <v>120</v>
      </c>
      <c r="G448" s="99" t="s">
        <v>275</v>
      </c>
      <c r="H448" s="100" t="s">
        <v>269</v>
      </c>
      <c r="I448" s="246" t="s">
        <v>124</v>
      </c>
      <c r="J448" s="101" t="s">
        <v>1245</v>
      </c>
      <c r="K448" s="101" t="s">
        <v>124</v>
      </c>
      <c r="L448" s="101"/>
      <c r="M448" s="101"/>
      <c r="N448" s="101"/>
      <c r="O448" s="206"/>
      <c r="P448" s="206"/>
      <c r="Q448" s="206"/>
      <c r="R448" s="208"/>
      <c r="S448" s="96" t="b">
        <f t="shared" si="7"/>
        <v>1</v>
      </c>
      <c r="T448" s="104"/>
      <c r="U448" s="104"/>
      <c r="V448" s="101"/>
      <c r="W448" s="101"/>
      <c r="X448" s="101" t="b">
        <v>0</v>
      </c>
      <c r="Y448" s="101" t="b">
        <v>0</v>
      </c>
      <c r="Z448" s="96" t="b">
        <v>1</v>
      </c>
      <c r="AA448" s="101" t="s">
        <v>124</v>
      </c>
      <c r="AB448" s="167" t="b">
        <f t="shared" si="2"/>
        <v>1</v>
      </c>
      <c r="AC448" s="167" t="b">
        <f t="shared" si="3"/>
        <v>1</v>
      </c>
      <c r="AD448" s="167" t="b">
        <f t="shared" si="4"/>
        <v>0</v>
      </c>
      <c r="AE448" s="230" t="b">
        <f t="shared" si="5"/>
        <v>0</v>
      </c>
    </row>
    <row r="449" ht="14.25" customHeight="1">
      <c r="A449" s="200" t="s">
        <v>116</v>
      </c>
      <c r="B449" s="116">
        <v>11.0</v>
      </c>
      <c r="C449" s="116" t="s">
        <v>1243</v>
      </c>
      <c r="D449" s="201" t="s">
        <v>1244</v>
      </c>
      <c r="E449" s="119" t="s">
        <v>133</v>
      </c>
      <c r="F449" s="165" t="s">
        <v>120</v>
      </c>
      <c r="G449" s="114" t="s">
        <v>275</v>
      </c>
      <c r="H449" s="115" t="s">
        <v>269</v>
      </c>
      <c r="I449" s="116" t="s">
        <v>124</v>
      </c>
      <c r="J449" s="116" t="s">
        <v>1246</v>
      </c>
      <c r="K449" s="116" t="s">
        <v>124</v>
      </c>
      <c r="L449" s="116"/>
      <c r="M449" s="116"/>
      <c r="N449" s="116"/>
      <c r="O449" s="203"/>
      <c r="P449" s="203"/>
      <c r="Q449" s="203"/>
      <c r="R449" s="210"/>
      <c r="S449" s="110" t="b">
        <f t="shared" si="7"/>
        <v>1</v>
      </c>
      <c r="T449" s="119"/>
      <c r="U449" s="119"/>
      <c r="V449" s="116"/>
      <c r="W449" s="116"/>
      <c r="X449" s="116" t="b">
        <v>0</v>
      </c>
      <c r="Y449" s="116" t="b">
        <v>0</v>
      </c>
      <c r="Z449" s="110" t="b">
        <v>1</v>
      </c>
      <c r="AA449" s="116" t="s">
        <v>124</v>
      </c>
      <c r="AB449" s="177" t="b">
        <f t="shared" si="2"/>
        <v>1</v>
      </c>
      <c r="AC449" s="177" t="b">
        <f t="shared" si="3"/>
        <v>1</v>
      </c>
      <c r="AD449" s="177" t="b">
        <f t="shared" si="4"/>
        <v>0</v>
      </c>
      <c r="AE449" s="233" t="b">
        <f t="shared" si="5"/>
        <v>0</v>
      </c>
    </row>
    <row r="450" ht="14.25" customHeight="1">
      <c r="A450" s="95" t="s">
        <v>116</v>
      </c>
      <c r="B450" s="101">
        <v>11.0</v>
      </c>
      <c r="C450" s="101" t="s">
        <v>1243</v>
      </c>
      <c r="D450" s="164" t="s">
        <v>1244</v>
      </c>
      <c r="E450" s="96" t="s">
        <v>151</v>
      </c>
      <c r="F450" s="165" t="s">
        <v>120</v>
      </c>
      <c r="G450" s="99" t="s">
        <v>275</v>
      </c>
      <c r="H450" s="100" t="s">
        <v>269</v>
      </c>
      <c r="I450" s="101" t="s">
        <v>124</v>
      </c>
      <c r="J450" s="101" t="s">
        <v>1247</v>
      </c>
      <c r="K450" s="101" t="s">
        <v>124</v>
      </c>
      <c r="L450" s="101"/>
      <c r="M450" s="101"/>
      <c r="N450" s="101"/>
      <c r="O450" s="206"/>
      <c r="P450" s="206"/>
      <c r="Q450" s="206"/>
      <c r="R450" s="208"/>
      <c r="S450" s="96" t="b">
        <f t="shared" si="7"/>
        <v>1</v>
      </c>
      <c r="T450" s="104"/>
      <c r="U450" s="104"/>
      <c r="V450" s="101"/>
      <c r="W450" s="101"/>
      <c r="X450" s="101" t="b">
        <v>0</v>
      </c>
      <c r="Y450" s="101" t="b">
        <v>0</v>
      </c>
      <c r="Z450" s="96" t="b">
        <v>1</v>
      </c>
      <c r="AA450" s="101" t="s">
        <v>124</v>
      </c>
      <c r="AB450" s="167" t="b">
        <f t="shared" si="2"/>
        <v>1</v>
      </c>
      <c r="AC450" s="167" t="b">
        <f t="shared" si="3"/>
        <v>1</v>
      </c>
      <c r="AD450" s="167" t="b">
        <f t="shared" si="4"/>
        <v>0</v>
      </c>
      <c r="AE450" s="230" t="b">
        <f t="shared" si="5"/>
        <v>0</v>
      </c>
    </row>
    <row r="451" ht="14.25" customHeight="1">
      <c r="A451" s="200" t="s">
        <v>116</v>
      </c>
      <c r="B451" s="116">
        <v>11.0</v>
      </c>
      <c r="C451" s="116" t="s">
        <v>1243</v>
      </c>
      <c r="D451" s="201" t="s">
        <v>1244</v>
      </c>
      <c r="E451" s="119" t="s">
        <v>156</v>
      </c>
      <c r="F451" s="165" t="s">
        <v>120</v>
      </c>
      <c r="G451" s="114" t="s">
        <v>275</v>
      </c>
      <c r="H451" s="115" t="s">
        <v>269</v>
      </c>
      <c r="I451" s="116" t="s">
        <v>124</v>
      </c>
      <c r="J451" s="116" t="s">
        <v>1248</v>
      </c>
      <c r="K451" s="116" t="s">
        <v>124</v>
      </c>
      <c r="L451" s="116"/>
      <c r="M451" s="116"/>
      <c r="N451" s="116"/>
      <c r="O451" s="203"/>
      <c r="P451" s="203"/>
      <c r="Q451" s="203"/>
      <c r="R451" s="210"/>
      <c r="S451" s="110" t="b">
        <f t="shared" si="7"/>
        <v>1</v>
      </c>
      <c r="T451" s="119"/>
      <c r="U451" s="119"/>
      <c r="V451" s="116"/>
      <c r="W451" s="116"/>
      <c r="X451" s="116" t="b">
        <v>0</v>
      </c>
      <c r="Y451" s="116" t="b">
        <v>0</v>
      </c>
      <c r="Z451" s="110" t="b">
        <v>1</v>
      </c>
      <c r="AA451" s="116" t="s">
        <v>124</v>
      </c>
      <c r="AB451" s="177" t="b">
        <f t="shared" si="2"/>
        <v>1</v>
      </c>
      <c r="AC451" s="177" t="b">
        <f t="shared" si="3"/>
        <v>1</v>
      </c>
      <c r="AD451" s="177" t="b">
        <f t="shared" si="4"/>
        <v>0</v>
      </c>
      <c r="AE451" s="233" t="b">
        <f t="shared" si="5"/>
        <v>0</v>
      </c>
    </row>
    <row r="452" ht="14.25" customHeight="1">
      <c r="A452" s="95" t="s">
        <v>116</v>
      </c>
      <c r="B452" s="101">
        <v>11.0</v>
      </c>
      <c r="C452" s="101" t="s">
        <v>1243</v>
      </c>
      <c r="D452" s="164" t="s">
        <v>1244</v>
      </c>
      <c r="E452" s="104" t="s">
        <v>213</v>
      </c>
      <c r="F452" s="165" t="s">
        <v>120</v>
      </c>
      <c r="G452" s="99" t="s">
        <v>275</v>
      </c>
      <c r="H452" s="100" t="s">
        <v>269</v>
      </c>
      <c r="I452" s="101" t="s">
        <v>124</v>
      </c>
      <c r="J452" s="101" t="s">
        <v>1249</v>
      </c>
      <c r="K452" s="101" t="s">
        <v>124</v>
      </c>
      <c r="L452" s="101"/>
      <c r="M452" s="101"/>
      <c r="N452" s="101"/>
      <c r="O452" s="206"/>
      <c r="P452" s="206"/>
      <c r="Q452" s="206"/>
      <c r="R452" s="208"/>
      <c r="S452" s="96" t="b">
        <f t="shared" si="7"/>
        <v>1</v>
      </c>
      <c r="T452" s="104"/>
      <c r="U452" s="104"/>
      <c r="V452" s="101"/>
      <c r="W452" s="101"/>
      <c r="X452" s="101" t="b">
        <v>0</v>
      </c>
      <c r="Y452" s="101" t="b">
        <v>0</v>
      </c>
      <c r="Z452" s="96" t="b">
        <v>1</v>
      </c>
      <c r="AA452" s="101" t="s">
        <v>124</v>
      </c>
      <c r="AB452" s="167" t="b">
        <f t="shared" si="2"/>
        <v>1</v>
      </c>
      <c r="AC452" s="167" t="b">
        <f t="shared" si="3"/>
        <v>1</v>
      </c>
      <c r="AD452" s="167" t="b">
        <f t="shared" si="4"/>
        <v>0</v>
      </c>
      <c r="AE452" s="230" t="b">
        <f t="shared" si="5"/>
        <v>0</v>
      </c>
    </row>
    <row r="453" ht="14.25" customHeight="1">
      <c r="A453" s="200" t="s">
        <v>116</v>
      </c>
      <c r="B453" s="116">
        <v>11.0</v>
      </c>
      <c r="C453" s="116" t="s">
        <v>1250</v>
      </c>
      <c r="D453" s="201" t="s">
        <v>1251</v>
      </c>
      <c r="E453" s="110" t="s">
        <v>119</v>
      </c>
      <c r="F453" s="165" t="s">
        <v>120</v>
      </c>
      <c r="G453" s="114" t="s">
        <v>275</v>
      </c>
      <c r="H453" s="115" t="s">
        <v>269</v>
      </c>
      <c r="I453" s="247" t="s">
        <v>124</v>
      </c>
      <c r="J453" s="116" t="s">
        <v>1252</v>
      </c>
      <c r="K453" s="116" t="s">
        <v>124</v>
      </c>
      <c r="L453" s="116"/>
      <c r="M453" s="116"/>
      <c r="N453" s="116"/>
      <c r="O453" s="203"/>
      <c r="P453" s="203"/>
      <c r="Q453" s="203"/>
      <c r="R453" s="210"/>
      <c r="S453" s="110" t="b">
        <f t="shared" si="7"/>
        <v>1</v>
      </c>
      <c r="T453" s="119"/>
      <c r="U453" s="119"/>
      <c r="V453" s="116"/>
      <c r="W453" s="116"/>
      <c r="X453" s="116" t="b">
        <v>0</v>
      </c>
      <c r="Y453" s="116" t="b">
        <v>0</v>
      </c>
      <c r="Z453" s="110" t="b">
        <v>1</v>
      </c>
      <c r="AA453" s="116" t="s">
        <v>124</v>
      </c>
      <c r="AB453" s="177" t="b">
        <f t="shared" si="2"/>
        <v>1</v>
      </c>
      <c r="AC453" s="177" t="b">
        <f t="shared" si="3"/>
        <v>1</v>
      </c>
      <c r="AD453" s="177" t="b">
        <f t="shared" si="4"/>
        <v>0</v>
      </c>
      <c r="AE453" s="233" t="b">
        <f t="shared" si="5"/>
        <v>0</v>
      </c>
    </row>
    <row r="454" ht="14.25" customHeight="1">
      <c r="A454" s="95" t="s">
        <v>116</v>
      </c>
      <c r="B454" s="101">
        <v>11.0</v>
      </c>
      <c r="C454" s="101" t="s">
        <v>1250</v>
      </c>
      <c r="D454" s="164" t="s">
        <v>1251</v>
      </c>
      <c r="E454" s="104" t="s">
        <v>133</v>
      </c>
      <c r="F454" s="165" t="s">
        <v>120</v>
      </c>
      <c r="G454" s="99" t="s">
        <v>275</v>
      </c>
      <c r="H454" s="100" t="s">
        <v>269</v>
      </c>
      <c r="I454" s="101" t="s">
        <v>124</v>
      </c>
      <c r="J454" s="101" t="s">
        <v>1253</v>
      </c>
      <c r="K454" s="101" t="s">
        <v>124</v>
      </c>
      <c r="L454" s="101"/>
      <c r="M454" s="101"/>
      <c r="N454" s="101"/>
      <c r="O454" s="206"/>
      <c r="P454" s="206"/>
      <c r="Q454" s="206"/>
      <c r="R454" s="208"/>
      <c r="S454" s="96" t="b">
        <f t="shared" si="7"/>
        <v>1</v>
      </c>
      <c r="T454" s="104"/>
      <c r="U454" s="104"/>
      <c r="V454" s="101"/>
      <c r="W454" s="101"/>
      <c r="X454" s="101" t="b">
        <v>0</v>
      </c>
      <c r="Y454" s="101" t="b">
        <v>0</v>
      </c>
      <c r="Z454" s="96" t="b">
        <v>1</v>
      </c>
      <c r="AA454" s="101" t="s">
        <v>124</v>
      </c>
      <c r="AB454" s="167" t="b">
        <f t="shared" si="2"/>
        <v>1</v>
      </c>
      <c r="AC454" s="167" t="b">
        <f t="shared" si="3"/>
        <v>1</v>
      </c>
      <c r="AD454" s="167" t="b">
        <f t="shared" si="4"/>
        <v>0</v>
      </c>
      <c r="AE454" s="230" t="b">
        <f t="shared" si="5"/>
        <v>0</v>
      </c>
    </row>
    <row r="455" ht="14.25" customHeight="1">
      <c r="A455" s="200" t="s">
        <v>116</v>
      </c>
      <c r="B455" s="116">
        <v>11.0</v>
      </c>
      <c r="C455" s="116" t="s">
        <v>1250</v>
      </c>
      <c r="D455" s="201" t="s">
        <v>1251</v>
      </c>
      <c r="E455" s="110" t="s">
        <v>151</v>
      </c>
      <c r="F455" s="165" t="s">
        <v>120</v>
      </c>
      <c r="G455" s="114" t="s">
        <v>275</v>
      </c>
      <c r="H455" s="115" t="s">
        <v>269</v>
      </c>
      <c r="I455" s="116" t="s">
        <v>124</v>
      </c>
      <c r="J455" s="116" t="s">
        <v>1254</v>
      </c>
      <c r="K455" s="116" t="s">
        <v>124</v>
      </c>
      <c r="L455" s="116"/>
      <c r="M455" s="116"/>
      <c r="N455" s="116"/>
      <c r="O455" s="203"/>
      <c r="P455" s="203"/>
      <c r="Q455" s="203"/>
      <c r="R455" s="210"/>
      <c r="S455" s="110" t="b">
        <f t="shared" si="7"/>
        <v>1</v>
      </c>
      <c r="T455" s="119"/>
      <c r="U455" s="119"/>
      <c r="V455" s="116"/>
      <c r="W455" s="116"/>
      <c r="X455" s="116" t="b">
        <v>0</v>
      </c>
      <c r="Y455" s="116" t="b">
        <v>0</v>
      </c>
      <c r="Z455" s="110" t="b">
        <v>1</v>
      </c>
      <c r="AA455" s="116" t="s">
        <v>124</v>
      </c>
      <c r="AB455" s="177" t="b">
        <f t="shared" si="2"/>
        <v>1</v>
      </c>
      <c r="AC455" s="177" t="b">
        <f t="shared" si="3"/>
        <v>1</v>
      </c>
      <c r="AD455" s="177" t="b">
        <f t="shared" si="4"/>
        <v>0</v>
      </c>
      <c r="AE455" s="233" t="b">
        <f t="shared" si="5"/>
        <v>0</v>
      </c>
    </row>
    <row r="456" ht="14.25" customHeight="1">
      <c r="A456" s="95" t="s">
        <v>116</v>
      </c>
      <c r="B456" s="101">
        <v>11.0</v>
      </c>
      <c r="C456" s="101" t="s">
        <v>1255</v>
      </c>
      <c r="D456" s="164" t="s">
        <v>1256</v>
      </c>
      <c r="E456" s="101" t="s">
        <v>124</v>
      </c>
      <c r="F456" s="165" t="s">
        <v>120</v>
      </c>
      <c r="G456" s="99" t="s">
        <v>275</v>
      </c>
      <c r="H456" s="100" t="s">
        <v>269</v>
      </c>
      <c r="I456" s="101" t="s">
        <v>124</v>
      </c>
      <c r="J456" s="101" t="s">
        <v>124</v>
      </c>
      <c r="K456" s="101" t="s">
        <v>124</v>
      </c>
      <c r="L456" s="101"/>
      <c r="M456" s="101"/>
      <c r="N456" s="101"/>
      <c r="O456" s="206"/>
      <c r="P456" s="206"/>
      <c r="Q456" s="206"/>
      <c r="R456" s="208"/>
      <c r="S456" s="96" t="b">
        <f t="shared" si="7"/>
        <v>1</v>
      </c>
      <c r="T456" s="104"/>
      <c r="U456" s="104"/>
      <c r="V456" s="101"/>
      <c r="W456" s="101"/>
      <c r="X456" s="101" t="b">
        <v>0</v>
      </c>
      <c r="Y456" s="101" t="b">
        <v>0</v>
      </c>
      <c r="Z456" s="96" t="b">
        <v>1</v>
      </c>
      <c r="AA456" s="101" t="s">
        <v>124</v>
      </c>
      <c r="AB456" s="167" t="b">
        <f t="shared" si="2"/>
        <v>1</v>
      </c>
      <c r="AC456" s="167" t="b">
        <f t="shared" si="3"/>
        <v>1</v>
      </c>
      <c r="AD456" s="167" t="b">
        <f t="shared" si="4"/>
        <v>0</v>
      </c>
      <c r="AE456" s="230" t="b">
        <f t="shared" si="5"/>
        <v>0</v>
      </c>
    </row>
    <row r="457" ht="14.25" customHeight="1">
      <c r="A457" s="200" t="s">
        <v>116</v>
      </c>
      <c r="B457" s="116">
        <v>11.0</v>
      </c>
      <c r="C457" s="116" t="s">
        <v>1257</v>
      </c>
      <c r="D457" s="201" t="s">
        <v>1258</v>
      </c>
      <c r="E457" s="116" t="s">
        <v>124</v>
      </c>
      <c r="F457" s="114" t="s">
        <v>268</v>
      </c>
      <c r="G457" s="115" t="s">
        <v>269</v>
      </c>
      <c r="H457" s="115" t="s">
        <v>269</v>
      </c>
      <c r="I457" s="116" t="s">
        <v>124</v>
      </c>
      <c r="J457" s="116" t="s">
        <v>124</v>
      </c>
      <c r="K457" s="116" t="s">
        <v>124</v>
      </c>
      <c r="L457" s="116"/>
      <c r="M457" s="116"/>
      <c r="N457" s="116"/>
      <c r="O457" s="203"/>
      <c r="P457" s="203"/>
      <c r="Q457" s="203"/>
      <c r="R457" s="210"/>
      <c r="S457" s="110" t="b">
        <f t="shared" si="7"/>
        <v>0</v>
      </c>
      <c r="T457" s="119"/>
      <c r="U457" s="119"/>
      <c r="V457" s="116"/>
      <c r="W457" s="116"/>
      <c r="X457" s="116" t="b">
        <v>0</v>
      </c>
      <c r="Y457" s="116" t="b">
        <v>0</v>
      </c>
      <c r="Z457" s="110" t="b">
        <v>1</v>
      </c>
      <c r="AA457" s="116" t="s">
        <v>124</v>
      </c>
      <c r="AB457" s="177" t="b">
        <f t="shared" si="2"/>
        <v>1</v>
      </c>
      <c r="AC457" s="177" t="b">
        <f t="shared" si="3"/>
        <v>0</v>
      </c>
      <c r="AD457" s="177" t="b">
        <f t="shared" si="4"/>
        <v>0</v>
      </c>
      <c r="AE457" s="233" t="b">
        <f t="shared" si="5"/>
        <v>0</v>
      </c>
    </row>
    <row r="458" ht="14.25" customHeight="1">
      <c r="A458" s="95" t="s">
        <v>116</v>
      </c>
      <c r="B458" s="101">
        <v>11.0</v>
      </c>
      <c r="C458" s="101" t="s">
        <v>1259</v>
      </c>
      <c r="D458" s="164" t="s">
        <v>1260</v>
      </c>
      <c r="E458" s="101" t="s">
        <v>124</v>
      </c>
      <c r="F458" s="165" t="s">
        <v>120</v>
      </c>
      <c r="G458" s="99" t="s">
        <v>275</v>
      </c>
      <c r="H458" s="100" t="s">
        <v>269</v>
      </c>
      <c r="I458" s="101" t="s">
        <v>124</v>
      </c>
      <c r="J458" s="101" t="s">
        <v>124</v>
      </c>
      <c r="K458" s="101" t="s">
        <v>124</v>
      </c>
      <c r="L458" s="101"/>
      <c r="M458" s="101"/>
      <c r="N458" s="101"/>
      <c r="O458" s="206"/>
      <c r="P458" s="206"/>
      <c r="Q458" s="206"/>
      <c r="R458" s="208"/>
      <c r="S458" s="96" t="b">
        <f t="shared" si="7"/>
        <v>1</v>
      </c>
      <c r="T458" s="104"/>
      <c r="U458" s="104"/>
      <c r="V458" s="101"/>
      <c r="W458" s="101"/>
      <c r="X458" s="101" t="b">
        <v>0</v>
      </c>
      <c r="Y458" s="101" t="b">
        <v>0</v>
      </c>
      <c r="Z458" s="96" t="b">
        <v>1</v>
      </c>
      <c r="AA458" s="101" t="s">
        <v>124</v>
      </c>
      <c r="AB458" s="167" t="b">
        <f t="shared" si="2"/>
        <v>1</v>
      </c>
      <c r="AC458" s="167" t="b">
        <f t="shared" si="3"/>
        <v>1</v>
      </c>
      <c r="AD458" s="167" t="b">
        <f t="shared" si="4"/>
        <v>0</v>
      </c>
      <c r="AE458" s="230" t="b">
        <f t="shared" si="5"/>
        <v>0</v>
      </c>
    </row>
    <row r="459" ht="14.25" customHeight="1">
      <c r="A459" s="200" t="s">
        <v>116</v>
      </c>
      <c r="B459" s="116">
        <v>11.0</v>
      </c>
      <c r="C459" s="116" t="s">
        <v>1261</v>
      </c>
      <c r="D459" s="201" t="s">
        <v>1262</v>
      </c>
      <c r="E459" s="116" t="s">
        <v>124</v>
      </c>
      <c r="F459" s="114" t="s">
        <v>268</v>
      </c>
      <c r="G459" s="115" t="s">
        <v>269</v>
      </c>
      <c r="H459" s="115" t="s">
        <v>269</v>
      </c>
      <c r="I459" s="116" t="s">
        <v>124</v>
      </c>
      <c r="J459" s="116" t="s">
        <v>124</v>
      </c>
      <c r="K459" s="116" t="s">
        <v>124</v>
      </c>
      <c r="L459" s="116"/>
      <c r="M459" s="116"/>
      <c r="N459" s="116"/>
      <c r="O459" s="203"/>
      <c r="P459" s="203"/>
      <c r="Q459" s="203"/>
      <c r="R459" s="210"/>
      <c r="S459" s="110" t="b">
        <f t="shared" si="7"/>
        <v>0</v>
      </c>
      <c r="T459" s="119"/>
      <c r="U459" s="119"/>
      <c r="V459" s="116"/>
      <c r="W459" s="116"/>
      <c r="X459" s="116" t="b">
        <v>0</v>
      </c>
      <c r="Y459" s="116" t="b">
        <v>0</v>
      </c>
      <c r="Z459" s="110" t="b">
        <v>1</v>
      </c>
      <c r="AA459" s="116" t="s">
        <v>124</v>
      </c>
      <c r="AB459" s="177" t="b">
        <f t="shared" si="2"/>
        <v>1</v>
      </c>
      <c r="AC459" s="177" t="b">
        <f t="shared" si="3"/>
        <v>0</v>
      </c>
      <c r="AD459" s="177" t="b">
        <f t="shared" si="4"/>
        <v>0</v>
      </c>
      <c r="AE459" s="233" t="b">
        <f t="shared" si="5"/>
        <v>0</v>
      </c>
    </row>
    <row r="460" ht="14.25" customHeight="1">
      <c r="A460" s="95" t="s">
        <v>116</v>
      </c>
      <c r="B460" s="101">
        <v>11.0</v>
      </c>
      <c r="C460" s="101" t="s">
        <v>1263</v>
      </c>
      <c r="D460" s="164" t="s">
        <v>1264</v>
      </c>
      <c r="E460" s="101" t="s">
        <v>124</v>
      </c>
      <c r="F460" s="165" t="s">
        <v>120</v>
      </c>
      <c r="G460" s="99" t="s">
        <v>275</v>
      </c>
      <c r="H460" s="100" t="s">
        <v>269</v>
      </c>
      <c r="I460" s="101" t="s">
        <v>124</v>
      </c>
      <c r="J460" s="101" t="s">
        <v>124</v>
      </c>
      <c r="K460" s="101" t="s">
        <v>124</v>
      </c>
      <c r="L460" s="101"/>
      <c r="M460" s="101"/>
      <c r="N460" s="101"/>
      <c r="O460" s="206"/>
      <c r="P460" s="206"/>
      <c r="Q460" s="206"/>
      <c r="R460" s="208"/>
      <c r="S460" s="96" t="b">
        <f t="shared" si="7"/>
        <v>1</v>
      </c>
      <c r="T460" s="104"/>
      <c r="U460" s="104"/>
      <c r="V460" s="101"/>
      <c r="W460" s="101"/>
      <c r="X460" s="101" t="b">
        <v>0</v>
      </c>
      <c r="Y460" s="101" t="b">
        <v>0</v>
      </c>
      <c r="Z460" s="96" t="b">
        <v>1</v>
      </c>
      <c r="AA460" s="101" t="s">
        <v>124</v>
      </c>
      <c r="AB460" s="167" t="b">
        <f t="shared" si="2"/>
        <v>1</v>
      </c>
      <c r="AC460" s="167" t="b">
        <f t="shared" si="3"/>
        <v>1</v>
      </c>
      <c r="AD460" s="167" t="b">
        <f t="shared" si="4"/>
        <v>0</v>
      </c>
      <c r="AE460" s="230" t="b">
        <f t="shared" si="5"/>
        <v>0</v>
      </c>
    </row>
    <row r="461" ht="14.25" customHeight="1">
      <c r="A461" s="200" t="s">
        <v>116</v>
      </c>
      <c r="B461" s="116">
        <v>11.0</v>
      </c>
      <c r="C461" s="116" t="s">
        <v>1265</v>
      </c>
      <c r="D461" s="201" t="s">
        <v>1266</v>
      </c>
      <c r="E461" s="116" t="s">
        <v>124</v>
      </c>
      <c r="F461" s="165" t="s">
        <v>120</v>
      </c>
      <c r="G461" s="114" t="s">
        <v>275</v>
      </c>
      <c r="H461" s="115" t="s">
        <v>269</v>
      </c>
      <c r="I461" s="116" t="s">
        <v>124</v>
      </c>
      <c r="J461" s="116" t="s">
        <v>124</v>
      </c>
      <c r="K461" s="116" t="s">
        <v>124</v>
      </c>
      <c r="L461" s="116"/>
      <c r="M461" s="116"/>
      <c r="N461" s="116"/>
      <c r="O461" s="203"/>
      <c r="P461" s="203"/>
      <c r="Q461" s="203"/>
      <c r="R461" s="210"/>
      <c r="S461" s="110" t="b">
        <f t="shared" si="7"/>
        <v>1</v>
      </c>
      <c r="T461" s="119"/>
      <c r="U461" s="119"/>
      <c r="V461" s="116"/>
      <c r="W461" s="116"/>
      <c r="X461" s="116" t="b">
        <v>0</v>
      </c>
      <c r="Y461" s="116" t="b">
        <v>0</v>
      </c>
      <c r="Z461" s="110" t="b">
        <v>1</v>
      </c>
      <c r="AA461" s="116" t="s">
        <v>124</v>
      </c>
      <c r="AB461" s="177" t="b">
        <f t="shared" si="2"/>
        <v>1</v>
      </c>
      <c r="AC461" s="177" t="b">
        <f t="shared" si="3"/>
        <v>1</v>
      </c>
      <c r="AD461" s="177" t="b">
        <f t="shared" si="4"/>
        <v>0</v>
      </c>
      <c r="AE461" s="233" t="b">
        <f t="shared" si="5"/>
        <v>0</v>
      </c>
    </row>
    <row r="462" ht="14.25" customHeight="1">
      <c r="A462" s="95" t="s">
        <v>116</v>
      </c>
      <c r="B462" s="101">
        <v>11.0</v>
      </c>
      <c r="C462" s="101" t="s">
        <v>1267</v>
      </c>
      <c r="D462" s="164" t="s">
        <v>1268</v>
      </c>
      <c r="E462" s="101" t="s">
        <v>124</v>
      </c>
      <c r="F462" s="165" t="s">
        <v>120</v>
      </c>
      <c r="G462" s="99" t="s">
        <v>275</v>
      </c>
      <c r="H462" s="100" t="s">
        <v>269</v>
      </c>
      <c r="I462" s="101" t="s">
        <v>124</v>
      </c>
      <c r="J462" s="101" t="s">
        <v>124</v>
      </c>
      <c r="K462" s="101" t="s">
        <v>124</v>
      </c>
      <c r="L462" s="101"/>
      <c r="M462" s="101"/>
      <c r="N462" s="101"/>
      <c r="O462" s="206"/>
      <c r="P462" s="206"/>
      <c r="Q462" s="206"/>
      <c r="R462" s="208"/>
      <c r="S462" s="96" t="b">
        <f t="shared" si="7"/>
        <v>1</v>
      </c>
      <c r="T462" s="104"/>
      <c r="U462" s="104"/>
      <c r="V462" s="101"/>
      <c r="W462" s="101"/>
      <c r="X462" s="101" t="b">
        <v>0</v>
      </c>
      <c r="Y462" s="101" t="b">
        <v>0</v>
      </c>
      <c r="Z462" s="96" t="b">
        <v>1</v>
      </c>
      <c r="AA462" s="101" t="s">
        <v>124</v>
      </c>
      <c r="AB462" s="167" t="b">
        <f t="shared" si="2"/>
        <v>1</v>
      </c>
      <c r="AC462" s="167" t="b">
        <f t="shared" si="3"/>
        <v>1</v>
      </c>
      <c r="AD462" s="167" t="b">
        <f t="shared" si="4"/>
        <v>0</v>
      </c>
      <c r="AE462" s="230" t="b">
        <f t="shared" si="5"/>
        <v>0</v>
      </c>
    </row>
    <row r="463" ht="14.25" customHeight="1">
      <c r="A463" s="200" t="s">
        <v>116</v>
      </c>
      <c r="B463" s="116">
        <v>11.0</v>
      </c>
      <c r="C463" s="116" t="s">
        <v>1269</v>
      </c>
      <c r="D463" s="201" t="s">
        <v>1270</v>
      </c>
      <c r="E463" s="110" t="s">
        <v>119</v>
      </c>
      <c r="F463" s="165" t="s">
        <v>120</v>
      </c>
      <c r="G463" s="114" t="s">
        <v>275</v>
      </c>
      <c r="H463" s="115" t="s">
        <v>269</v>
      </c>
      <c r="I463" s="116" t="s">
        <v>124</v>
      </c>
      <c r="J463" s="116" t="s">
        <v>434</v>
      </c>
      <c r="K463" s="116" t="s">
        <v>124</v>
      </c>
      <c r="L463" s="116"/>
      <c r="M463" s="116"/>
      <c r="N463" s="116"/>
      <c r="O463" s="203"/>
      <c r="P463" s="203"/>
      <c r="Q463" s="203"/>
      <c r="R463" s="210"/>
      <c r="S463" s="110" t="b">
        <f t="shared" si="7"/>
        <v>1</v>
      </c>
      <c r="T463" s="119"/>
      <c r="U463" s="119"/>
      <c r="V463" s="116"/>
      <c r="W463" s="116"/>
      <c r="X463" s="116" t="b">
        <v>0</v>
      </c>
      <c r="Y463" s="116" t="b">
        <v>0</v>
      </c>
      <c r="Z463" s="110" t="b">
        <v>1</v>
      </c>
      <c r="AA463" s="116" t="s">
        <v>124</v>
      </c>
      <c r="AB463" s="177" t="b">
        <f t="shared" si="2"/>
        <v>1</v>
      </c>
      <c r="AC463" s="177" t="b">
        <f t="shared" si="3"/>
        <v>1</v>
      </c>
      <c r="AD463" s="177" t="b">
        <f t="shared" si="4"/>
        <v>0</v>
      </c>
      <c r="AE463" s="233" t="b">
        <f t="shared" si="5"/>
        <v>0</v>
      </c>
    </row>
    <row r="464" ht="14.25" customHeight="1">
      <c r="A464" s="95" t="s">
        <v>116</v>
      </c>
      <c r="B464" s="101">
        <v>11.0</v>
      </c>
      <c r="C464" s="101" t="s">
        <v>1269</v>
      </c>
      <c r="D464" s="164" t="s">
        <v>1270</v>
      </c>
      <c r="E464" s="104" t="s">
        <v>133</v>
      </c>
      <c r="F464" s="165" t="s">
        <v>120</v>
      </c>
      <c r="G464" s="99" t="s">
        <v>275</v>
      </c>
      <c r="H464" s="100" t="s">
        <v>269</v>
      </c>
      <c r="I464" s="101" t="s">
        <v>124</v>
      </c>
      <c r="J464" s="101" t="s">
        <v>440</v>
      </c>
      <c r="K464" s="101" t="s">
        <v>124</v>
      </c>
      <c r="L464" s="101"/>
      <c r="M464" s="101"/>
      <c r="N464" s="101"/>
      <c r="O464" s="206"/>
      <c r="P464" s="206"/>
      <c r="Q464" s="206"/>
      <c r="R464" s="208"/>
      <c r="S464" s="96" t="b">
        <f t="shared" si="7"/>
        <v>1</v>
      </c>
      <c r="T464" s="104"/>
      <c r="U464" s="104"/>
      <c r="V464" s="101"/>
      <c r="W464" s="101"/>
      <c r="X464" s="101" t="b">
        <v>0</v>
      </c>
      <c r="Y464" s="101" t="b">
        <v>0</v>
      </c>
      <c r="Z464" s="96" t="b">
        <v>1</v>
      </c>
      <c r="AA464" s="101" t="s">
        <v>124</v>
      </c>
      <c r="AB464" s="167" t="b">
        <f t="shared" si="2"/>
        <v>1</v>
      </c>
      <c r="AC464" s="167" t="b">
        <f t="shared" si="3"/>
        <v>1</v>
      </c>
      <c r="AD464" s="167" t="b">
        <f t="shared" si="4"/>
        <v>0</v>
      </c>
      <c r="AE464" s="230" t="b">
        <f t="shared" si="5"/>
        <v>0</v>
      </c>
    </row>
    <row r="465" ht="14.25" customHeight="1">
      <c r="A465" s="200" t="s">
        <v>116</v>
      </c>
      <c r="B465" s="116">
        <v>11.0</v>
      </c>
      <c r="C465" s="116" t="s">
        <v>1269</v>
      </c>
      <c r="D465" s="201" t="s">
        <v>1270</v>
      </c>
      <c r="E465" s="110" t="s">
        <v>151</v>
      </c>
      <c r="F465" s="165" t="s">
        <v>120</v>
      </c>
      <c r="G465" s="114" t="s">
        <v>275</v>
      </c>
      <c r="H465" s="115" t="s">
        <v>269</v>
      </c>
      <c r="I465" s="116" t="s">
        <v>124</v>
      </c>
      <c r="J465" s="116" t="s">
        <v>442</v>
      </c>
      <c r="K465" s="116" t="s">
        <v>124</v>
      </c>
      <c r="L465" s="116"/>
      <c r="M465" s="116"/>
      <c r="N465" s="116"/>
      <c r="O465" s="203"/>
      <c r="P465" s="203"/>
      <c r="Q465" s="203"/>
      <c r="R465" s="210"/>
      <c r="S465" s="110" t="b">
        <f t="shared" si="7"/>
        <v>1</v>
      </c>
      <c r="T465" s="119"/>
      <c r="U465" s="119"/>
      <c r="V465" s="116"/>
      <c r="W465" s="116"/>
      <c r="X465" s="116" t="b">
        <v>0</v>
      </c>
      <c r="Y465" s="116" t="b">
        <v>0</v>
      </c>
      <c r="Z465" s="110" t="b">
        <v>1</v>
      </c>
      <c r="AA465" s="116" t="s">
        <v>124</v>
      </c>
      <c r="AB465" s="177" t="b">
        <f t="shared" si="2"/>
        <v>1</v>
      </c>
      <c r="AC465" s="177" t="b">
        <f t="shared" si="3"/>
        <v>1</v>
      </c>
      <c r="AD465" s="177" t="b">
        <f t="shared" si="4"/>
        <v>0</v>
      </c>
      <c r="AE465" s="233" t="b">
        <f t="shared" si="5"/>
        <v>0</v>
      </c>
    </row>
    <row r="466" ht="14.25" customHeight="1">
      <c r="A466" s="95" t="s">
        <v>116</v>
      </c>
      <c r="B466" s="101">
        <v>11.0</v>
      </c>
      <c r="C466" s="101" t="s">
        <v>1269</v>
      </c>
      <c r="D466" s="164" t="s">
        <v>1270</v>
      </c>
      <c r="E466" s="104" t="s">
        <v>156</v>
      </c>
      <c r="F466" s="165" t="s">
        <v>120</v>
      </c>
      <c r="G466" s="99" t="s">
        <v>275</v>
      </c>
      <c r="H466" s="100" t="s">
        <v>269</v>
      </c>
      <c r="I466" s="101" t="s">
        <v>124</v>
      </c>
      <c r="J466" s="101" t="s">
        <v>444</v>
      </c>
      <c r="K466" s="101" t="s">
        <v>124</v>
      </c>
      <c r="L466" s="101"/>
      <c r="M466" s="101"/>
      <c r="N466" s="101"/>
      <c r="O466" s="206"/>
      <c r="P466" s="206"/>
      <c r="Q466" s="206"/>
      <c r="R466" s="208"/>
      <c r="S466" s="96" t="b">
        <f t="shared" si="7"/>
        <v>1</v>
      </c>
      <c r="T466" s="104"/>
      <c r="U466" s="104"/>
      <c r="V466" s="101"/>
      <c r="W466" s="101"/>
      <c r="X466" s="101" t="b">
        <v>0</v>
      </c>
      <c r="Y466" s="101" t="b">
        <v>0</v>
      </c>
      <c r="Z466" s="96" t="b">
        <v>1</v>
      </c>
      <c r="AA466" s="101" t="s">
        <v>124</v>
      </c>
      <c r="AB466" s="167" t="b">
        <f t="shared" si="2"/>
        <v>1</v>
      </c>
      <c r="AC466" s="167" t="b">
        <f t="shared" si="3"/>
        <v>1</v>
      </c>
      <c r="AD466" s="167" t="b">
        <f t="shared" si="4"/>
        <v>0</v>
      </c>
      <c r="AE466" s="230" t="b">
        <f t="shared" si="5"/>
        <v>0</v>
      </c>
    </row>
    <row r="467" ht="14.25" customHeight="1">
      <c r="A467" s="200" t="s">
        <v>116</v>
      </c>
      <c r="B467" s="116">
        <v>11.0</v>
      </c>
      <c r="C467" s="116" t="s">
        <v>1271</v>
      </c>
      <c r="D467" s="201" t="s">
        <v>1272</v>
      </c>
      <c r="E467" s="116" t="s">
        <v>124</v>
      </c>
      <c r="F467" s="165" t="s">
        <v>120</v>
      </c>
      <c r="G467" s="114" t="s">
        <v>275</v>
      </c>
      <c r="H467" s="115" t="s">
        <v>269</v>
      </c>
      <c r="I467" s="116" t="s">
        <v>124</v>
      </c>
      <c r="J467" s="116" t="s">
        <v>124</v>
      </c>
      <c r="K467" s="116" t="s">
        <v>124</v>
      </c>
      <c r="L467" s="116"/>
      <c r="M467" s="116"/>
      <c r="N467" s="116"/>
      <c r="O467" s="203"/>
      <c r="P467" s="203"/>
      <c r="Q467" s="203"/>
      <c r="R467" s="210"/>
      <c r="S467" s="110" t="b">
        <f t="shared" si="7"/>
        <v>1</v>
      </c>
      <c r="T467" s="119"/>
      <c r="U467" s="119"/>
      <c r="V467" s="116"/>
      <c r="W467" s="116"/>
      <c r="X467" s="116" t="b">
        <v>0</v>
      </c>
      <c r="Y467" s="116" t="b">
        <v>0</v>
      </c>
      <c r="Z467" s="110" t="b">
        <v>1</v>
      </c>
      <c r="AA467" s="116" t="s">
        <v>124</v>
      </c>
      <c r="AB467" s="177" t="b">
        <f t="shared" si="2"/>
        <v>1</v>
      </c>
      <c r="AC467" s="177" t="b">
        <f t="shared" si="3"/>
        <v>1</v>
      </c>
      <c r="AD467" s="177" t="b">
        <f t="shared" si="4"/>
        <v>0</v>
      </c>
      <c r="AE467" s="233" t="b">
        <f t="shared" si="5"/>
        <v>0</v>
      </c>
    </row>
    <row r="468" ht="14.25" customHeight="1">
      <c r="A468" s="95" t="s">
        <v>116</v>
      </c>
      <c r="B468" s="101">
        <v>11.0</v>
      </c>
      <c r="C468" s="101" t="s">
        <v>1273</v>
      </c>
      <c r="D468" s="164" t="s">
        <v>1274</v>
      </c>
      <c r="E468" s="101" t="s">
        <v>124</v>
      </c>
      <c r="F468" s="99" t="s">
        <v>268</v>
      </c>
      <c r="G468" s="100" t="s">
        <v>269</v>
      </c>
      <c r="H468" s="100" t="s">
        <v>269</v>
      </c>
      <c r="I468" s="101" t="s">
        <v>124</v>
      </c>
      <c r="J468" s="101" t="s">
        <v>124</v>
      </c>
      <c r="K468" s="101" t="s">
        <v>124</v>
      </c>
      <c r="L468" s="101"/>
      <c r="M468" s="101"/>
      <c r="N468" s="101"/>
      <c r="O468" s="206"/>
      <c r="P468" s="206"/>
      <c r="Q468" s="206"/>
      <c r="R468" s="208"/>
      <c r="S468" s="96" t="b">
        <f t="shared" si="7"/>
        <v>0</v>
      </c>
      <c r="T468" s="104"/>
      <c r="U468" s="104"/>
      <c r="V468" s="101"/>
      <c r="W468" s="101"/>
      <c r="X468" s="101" t="b">
        <v>0</v>
      </c>
      <c r="Y468" s="101" t="b">
        <v>0</v>
      </c>
      <c r="Z468" s="96" t="b">
        <v>1</v>
      </c>
      <c r="AA468" s="101" t="s">
        <v>124</v>
      </c>
      <c r="AB468" s="167" t="b">
        <f t="shared" si="2"/>
        <v>1</v>
      </c>
      <c r="AC468" s="167" t="b">
        <f t="shared" si="3"/>
        <v>0</v>
      </c>
      <c r="AD468" s="167" t="b">
        <f t="shared" si="4"/>
        <v>0</v>
      </c>
      <c r="AE468" s="230" t="b">
        <f t="shared" si="5"/>
        <v>0</v>
      </c>
    </row>
    <row r="469" ht="14.25" customHeight="1">
      <c r="A469" s="200" t="s">
        <v>116</v>
      </c>
      <c r="B469" s="116">
        <v>12.0</v>
      </c>
      <c r="C469" s="116" t="s">
        <v>1275</v>
      </c>
      <c r="D469" s="201" t="s">
        <v>1276</v>
      </c>
      <c r="E469" s="116" t="s">
        <v>124</v>
      </c>
      <c r="F469" s="165" t="s">
        <v>120</v>
      </c>
      <c r="G469" s="114" t="s">
        <v>275</v>
      </c>
      <c r="H469" s="115" t="s">
        <v>269</v>
      </c>
      <c r="I469" s="116" t="s">
        <v>1277</v>
      </c>
      <c r="J469" s="116" t="s">
        <v>124</v>
      </c>
      <c r="K469" s="116" t="s">
        <v>124</v>
      </c>
      <c r="L469" s="116"/>
      <c r="M469" s="116"/>
      <c r="N469" s="116"/>
      <c r="O469" s="203"/>
      <c r="P469" s="203"/>
      <c r="Q469" s="203"/>
      <c r="R469" s="210"/>
      <c r="S469" s="110" t="b">
        <f t="shared" si="7"/>
        <v>1</v>
      </c>
      <c r="T469" s="119"/>
      <c r="U469" s="119"/>
      <c r="V469" s="116"/>
      <c r="W469" s="116"/>
      <c r="X469" s="116" t="b">
        <v>0</v>
      </c>
      <c r="Y469" s="116" t="b">
        <v>0</v>
      </c>
      <c r="Z469" s="110" t="b">
        <v>1</v>
      </c>
      <c r="AA469" s="116" t="s">
        <v>124</v>
      </c>
      <c r="AB469" s="177" t="b">
        <f t="shared" si="2"/>
        <v>1</v>
      </c>
      <c r="AC469" s="177" t="b">
        <f t="shared" si="3"/>
        <v>1</v>
      </c>
      <c r="AD469" s="177" t="b">
        <f t="shared" si="4"/>
        <v>0</v>
      </c>
      <c r="AE469" s="233" t="b">
        <f t="shared" si="5"/>
        <v>0</v>
      </c>
    </row>
    <row r="470" ht="14.25" customHeight="1">
      <c r="A470" s="95" t="s">
        <v>116</v>
      </c>
      <c r="B470" s="101">
        <v>12.0</v>
      </c>
      <c r="C470" s="101" t="s">
        <v>1278</v>
      </c>
      <c r="D470" s="164" t="s">
        <v>1279</v>
      </c>
      <c r="E470" s="101" t="s">
        <v>124</v>
      </c>
      <c r="F470" s="165" t="s">
        <v>120</v>
      </c>
      <c r="G470" s="99" t="s">
        <v>275</v>
      </c>
      <c r="H470" s="100" t="s">
        <v>269</v>
      </c>
      <c r="I470" s="101" t="s">
        <v>1280</v>
      </c>
      <c r="J470" s="101" t="s">
        <v>124</v>
      </c>
      <c r="K470" s="101" t="s">
        <v>124</v>
      </c>
      <c r="L470" s="101"/>
      <c r="M470" s="101"/>
      <c r="N470" s="101"/>
      <c r="O470" s="206"/>
      <c r="P470" s="206"/>
      <c r="Q470" s="206"/>
      <c r="R470" s="208"/>
      <c r="S470" s="96" t="b">
        <f t="shared" si="7"/>
        <v>1</v>
      </c>
      <c r="T470" s="104"/>
      <c r="U470" s="104"/>
      <c r="V470" s="101"/>
      <c r="W470" s="101"/>
      <c r="X470" s="101" t="b">
        <v>0</v>
      </c>
      <c r="Y470" s="101" t="b">
        <v>0</v>
      </c>
      <c r="Z470" s="96" t="b">
        <v>1</v>
      </c>
      <c r="AA470" s="101" t="s">
        <v>124</v>
      </c>
      <c r="AB470" s="167" t="b">
        <f t="shared" si="2"/>
        <v>1</v>
      </c>
      <c r="AC470" s="167" t="b">
        <f t="shared" si="3"/>
        <v>1</v>
      </c>
      <c r="AD470" s="167" t="b">
        <f t="shared" si="4"/>
        <v>0</v>
      </c>
      <c r="AE470" s="230" t="b">
        <f t="shared" si="5"/>
        <v>0</v>
      </c>
    </row>
    <row r="471" ht="14.25" customHeight="1">
      <c r="A471" s="200" t="s">
        <v>116</v>
      </c>
      <c r="B471" s="116">
        <v>12.0</v>
      </c>
      <c r="C471" s="116" t="s">
        <v>1281</v>
      </c>
      <c r="D471" s="201" t="s">
        <v>1282</v>
      </c>
      <c r="E471" s="116" t="s">
        <v>124</v>
      </c>
      <c r="F471" s="114" t="s">
        <v>268</v>
      </c>
      <c r="G471" s="115" t="s">
        <v>269</v>
      </c>
      <c r="H471" s="115" t="s">
        <v>269</v>
      </c>
      <c r="I471" s="116" t="s">
        <v>124</v>
      </c>
      <c r="J471" s="116" t="s">
        <v>124</v>
      </c>
      <c r="K471" s="116" t="s">
        <v>124</v>
      </c>
      <c r="L471" s="116"/>
      <c r="M471" s="116"/>
      <c r="N471" s="116"/>
      <c r="O471" s="203"/>
      <c r="P471" s="203"/>
      <c r="Q471" s="203"/>
      <c r="R471" s="210"/>
      <c r="S471" s="110" t="b">
        <f t="shared" si="7"/>
        <v>0</v>
      </c>
      <c r="T471" s="119"/>
      <c r="U471" s="119"/>
      <c r="V471" s="116"/>
      <c r="W471" s="116"/>
      <c r="X471" s="116" t="b">
        <v>0</v>
      </c>
      <c r="Y471" s="116" t="b">
        <v>0</v>
      </c>
      <c r="Z471" s="110" t="b">
        <v>1</v>
      </c>
      <c r="AA471" s="116" t="s">
        <v>124</v>
      </c>
      <c r="AB471" s="177" t="b">
        <f t="shared" si="2"/>
        <v>1</v>
      </c>
      <c r="AC471" s="177" t="b">
        <f t="shared" si="3"/>
        <v>0</v>
      </c>
      <c r="AD471" s="177" t="b">
        <f t="shared" si="4"/>
        <v>0</v>
      </c>
      <c r="AE471" s="233" t="b">
        <f t="shared" si="5"/>
        <v>0</v>
      </c>
    </row>
    <row r="472" ht="14.25" customHeight="1">
      <c r="A472" s="95" t="s">
        <v>116</v>
      </c>
      <c r="B472" s="101">
        <v>12.0</v>
      </c>
      <c r="C472" s="101" t="s">
        <v>1283</v>
      </c>
      <c r="D472" s="164" t="s">
        <v>1284</v>
      </c>
      <c r="E472" s="101" t="s">
        <v>124</v>
      </c>
      <c r="F472" s="165" t="s">
        <v>120</v>
      </c>
      <c r="G472" s="99" t="s">
        <v>275</v>
      </c>
      <c r="H472" s="100" t="s">
        <v>269</v>
      </c>
      <c r="I472" s="101" t="s">
        <v>1285</v>
      </c>
      <c r="J472" s="101" t="s">
        <v>124</v>
      </c>
      <c r="K472" s="101" t="s">
        <v>124</v>
      </c>
      <c r="L472" s="101"/>
      <c r="M472" s="101"/>
      <c r="N472" s="101"/>
      <c r="O472" s="206"/>
      <c r="P472" s="206"/>
      <c r="Q472" s="206"/>
      <c r="R472" s="208"/>
      <c r="S472" s="96" t="b">
        <f t="shared" si="7"/>
        <v>1</v>
      </c>
      <c r="T472" s="104"/>
      <c r="U472" s="104"/>
      <c r="V472" s="101"/>
      <c r="W472" s="101"/>
      <c r="X472" s="101" t="b">
        <v>0</v>
      </c>
      <c r="Y472" s="101" t="b">
        <v>0</v>
      </c>
      <c r="Z472" s="96" t="b">
        <v>1</v>
      </c>
      <c r="AA472" s="101" t="s">
        <v>124</v>
      </c>
      <c r="AB472" s="167" t="b">
        <f t="shared" si="2"/>
        <v>1</v>
      </c>
      <c r="AC472" s="167" t="b">
        <f t="shared" si="3"/>
        <v>1</v>
      </c>
      <c r="AD472" s="167" t="b">
        <f t="shared" si="4"/>
        <v>0</v>
      </c>
      <c r="AE472" s="230" t="b">
        <f t="shared" si="5"/>
        <v>0</v>
      </c>
    </row>
    <row r="473" ht="14.25" customHeight="1">
      <c r="A473" s="200" t="s">
        <v>116</v>
      </c>
      <c r="B473" s="116">
        <v>12.0</v>
      </c>
      <c r="C473" s="116" t="s">
        <v>1286</v>
      </c>
      <c r="D473" s="201" t="s">
        <v>1287</v>
      </c>
      <c r="E473" s="116" t="s">
        <v>124</v>
      </c>
      <c r="F473" s="165" t="s">
        <v>120</v>
      </c>
      <c r="G473" s="114" t="s">
        <v>275</v>
      </c>
      <c r="H473" s="115" t="s">
        <v>269</v>
      </c>
      <c r="I473" s="116" t="s">
        <v>124</v>
      </c>
      <c r="J473" s="116" t="s">
        <v>124</v>
      </c>
      <c r="K473" s="116" t="s">
        <v>124</v>
      </c>
      <c r="L473" s="116"/>
      <c r="M473" s="116"/>
      <c r="N473" s="116"/>
      <c r="O473" s="203"/>
      <c r="P473" s="203"/>
      <c r="Q473" s="203"/>
      <c r="R473" s="210"/>
      <c r="S473" s="110" t="b">
        <f t="shared" si="7"/>
        <v>1</v>
      </c>
      <c r="T473" s="119"/>
      <c r="U473" s="119"/>
      <c r="V473" s="116"/>
      <c r="W473" s="116"/>
      <c r="X473" s="116" t="b">
        <v>0</v>
      </c>
      <c r="Y473" s="116" t="b">
        <v>0</v>
      </c>
      <c r="Z473" s="110" t="b">
        <v>1</v>
      </c>
      <c r="AA473" s="116" t="s">
        <v>124</v>
      </c>
      <c r="AB473" s="177" t="b">
        <f t="shared" si="2"/>
        <v>1</v>
      </c>
      <c r="AC473" s="177" t="b">
        <f t="shared" si="3"/>
        <v>1</v>
      </c>
      <c r="AD473" s="177" t="b">
        <f t="shared" si="4"/>
        <v>0</v>
      </c>
      <c r="AE473" s="233" t="b">
        <f t="shared" si="5"/>
        <v>0</v>
      </c>
    </row>
    <row r="474" ht="14.25" customHeight="1">
      <c r="A474" s="95" t="s">
        <v>116</v>
      </c>
      <c r="B474" s="101">
        <v>12.0</v>
      </c>
      <c r="C474" s="101" t="s">
        <v>1288</v>
      </c>
      <c r="D474" s="164" t="s">
        <v>1289</v>
      </c>
      <c r="E474" s="101" t="s">
        <v>124</v>
      </c>
      <c r="F474" s="165" t="s">
        <v>120</v>
      </c>
      <c r="G474" s="99" t="s">
        <v>275</v>
      </c>
      <c r="H474" s="100" t="s">
        <v>269</v>
      </c>
      <c r="I474" s="101" t="s">
        <v>124</v>
      </c>
      <c r="J474" s="101" t="s">
        <v>124</v>
      </c>
      <c r="K474" s="101" t="s">
        <v>124</v>
      </c>
      <c r="L474" s="101"/>
      <c r="M474" s="101"/>
      <c r="N474" s="101"/>
      <c r="O474" s="206"/>
      <c r="P474" s="206"/>
      <c r="Q474" s="206"/>
      <c r="R474" s="208"/>
      <c r="S474" s="96" t="b">
        <f t="shared" si="7"/>
        <v>1</v>
      </c>
      <c r="T474" s="104"/>
      <c r="U474" s="104"/>
      <c r="V474" s="101"/>
      <c r="W474" s="101"/>
      <c r="X474" s="101" t="b">
        <v>0</v>
      </c>
      <c r="Y474" s="101" t="b">
        <v>0</v>
      </c>
      <c r="Z474" s="96" t="b">
        <v>1</v>
      </c>
      <c r="AA474" s="101" t="s">
        <v>124</v>
      </c>
      <c r="AB474" s="167" t="b">
        <f t="shared" si="2"/>
        <v>1</v>
      </c>
      <c r="AC474" s="167" t="b">
        <f t="shared" si="3"/>
        <v>1</v>
      </c>
      <c r="AD474" s="167" t="b">
        <f t="shared" si="4"/>
        <v>0</v>
      </c>
      <c r="AE474" s="230" t="b">
        <f t="shared" si="5"/>
        <v>0</v>
      </c>
    </row>
    <row r="475" ht="14.25" customHeight="1">
      <c r="A475" s="200" t="s">
        <v>116</v>
      </c>
      <c r="B475" s="116">
        <v>12.0</v>
      </c>
      <c r="C475" s="116" t="s">
        <v>452</v>
      </c>
      <c r="D475" s="201" t="s">
        <v>1290</v>
      </c>
      <c r="E475" s="116" t="s">
        <v>124</v>
      </c>
      <c r="F475" s="165" t="s">
        <v>120</v>
      </c>
      <c r="G475" s="114" t="s">
        <v>121</v>
      </c>
      <c r="H475" s="115" t="s">
        <v>134</v>
      </c>
      <c r="I475" s="116" t="s">
        <v>124</v>
      </c>
      <c r="J475" s="116" t="s">
        <v>124</v>
      </c>
      <c r="K475" s="116" t="s">
        <v>124</v>
      </c>
      <c r="L475" s="116"/>
      <c r="M475" s="116"/>
      <c r="N475" s="116"/>
      <c r="O475" s="203"/>
      <c r="P475" s="203"/>
      <c r="Q475" s="203"/>
      <c r="R475" s="210"/>
      <c r="S475" s="110" t="b">
        <f t="shared" si="7"/>
        <v>0</v>
      </c>
      <c r="T475" s="119"/>
      <c r="U475" s="119"/>
      <c r="V475" s="116"/>
      <c r="W475" s="116"/>
      <c r="X475" s="116" t="b">
        <v>0</v>
      </c>
      <c r="Y475" s="110" t="b">
        <v>1</v>
      </c>
      <c r="Z475" s="110" t="b">
        <v>1</v>
      </c>
      <c r="AA475" s="116" t="s">
        <v>446</v>
      </c>
      <c r="AB475" s="177" t="b">
        <f t="shared" si="2"/>
        <v>0</v>
      </c>
      <c r="AC475" s="177" t="b">
        <f t="shared" si="3"/>
        <v>0</v>
      </c>
      <c r="AD475" s="177" t="b">
        <f t="shared" si="4"/>
        <v>0</v>
      </c>
      <c r="AE475" s="233" t="b">
        <f t="shared" si="5"/>
        <v>0</v>
      </c>
    </row>
    <row r="476" ht="14.25" customHeight="1">
      <c r="A476" s="95" t="s">
        <v>116</v>
      </c>
      <c r="B476" s="101">
        <v>12.0</v>
      </c>
      <c r="C476" s="101" t="s">
        <v>1291</v>
      </c>
      <c r="D476" s="164" t="s">
        <v>1292</v>
      </c>
      <c r="E476" s="101" t="s">
        <v>124</v>
      </c>
      <c r="F476" s="165" t="s">
        <v>120</v>
      </c>
      <c r="G476" s="99" t="s">
        <v>275</v>
      </c>
      <c r="H476" s="100" t="s">
        <v>269</v>
      </c>
      <c r="I476" s="101" t="s">
        <v>124</v>
      </c>
      <c r="J476" s="101" t="s">
        <v>124</v>
      </c>
      <c r="K476" s="101" t="s">
        <v>124</v>
      </c>
      <c r="L476" s="101"/>
      <c r="M476" s="101"/>
      <c r="N476" s="101"/>
      <c r="O476" s="206"/>
      <c r="P476" s="206"/>
      <c r="Q476" s="206"/>
      <c r="R476" s="208"/>
      <c r="S476" s="96" t="b">
        <f t="shared" si="7"/>
        <v>1</v>
      </c>
      <c r="T476" s="104"/>
      <c r="U476" s="104"/>
      <c r="V476" s="101"/>
      <c r="W476" s="101"/>
      <c r="X476" s="101" t="b">
        <v>0</v>
      </c>
      <c r="Y476" s="101" t="b">
        <v>0</v>
      </c>
      <c r="Z476" s="96" t="b">
        <v>1</v>
      </c>
      <c r="AA476" s="101" t="s">
        <v>124</v>
      </c>
      <c r="AB476" s="167" t="b">
        <f t="shared" si="2"/>
        <v>1</v>
      </c>
      <c r="AC476" s="167" t="b">
        <f t="shared" si="3"/>
        <v>1</v>
      </c>
      <c r="AD476" s="167" t="b">
        <f t="shared" si="4"/>
        <v>0</v>
      </c>
      <c r="AE476" s="230" t="b">
        <f t="shared" si="5"/>
        <v>0</v>
      </c>
    </row>
    <row r="477" ht="14.25" customHeight="1">
      <c r="A477" s="200" t="s">
        <v>116</v>
      </c>
      <c r="B477" s="116">
        <v>12.0</v>
      </c>
      <c r="C477" s="116" t="s">
        <v>459</v>
      </c>
      <c r="D477" s="201" t="s">
        <v>1293</v>
      </c>
      <c r="E477" s="116" t="s">
        <v>124</v>
      </c>
      <c r="F477" s="165" t="s">
        <v>120</v>
      </c>
      <c r="G477" s="114" t="s">
        <v>121</v>
      </c>
      <c r="H477" s="115" t="s">
        <v>16</v>
      </c>
      <c r="I477" s="116" t="s">
        <v>124</v>
      </c>
      <c r="J477" s="116" t="s">
        <v>124</v>
      </c>
      <c r="K477" s="116" t="s">
        <v>124</v>
      </c>
      <c r="L477" s="116"/>
      <c r="M477" s="116"/>
      <c r="N477" s="116"/>
      <c r="O477" s="203"/>
      <c r="P477" s="214" t="s">
        <v>1294</v>
      </c>
      <c r="Q477" s="203"/>
      <c r="R477" s="210"/>
      <c r="S477" s="110" t="b">
        <f t="shared" si="7"/>
        <v>1</v>
      </c>
      <c r="T477" s="119"/>
      <c r="U477" s="119"/>
      <c r="V477" s="116"/>
      <c r="W477" s="116"/>
      <c r="X477" s="116" t="b">
        <v>0</v>
      </c>
      <c r="Y477" s="110" t="b">
        <v>1</v>
      </c>
      <c r="Z477" s="110" t="b">
        <v>1</v>
      </c>
      <c r="AA477" s="116" t="s">
        <v>453</v>
      </c>
      <c r="AB477" s="177" t="b">
        <f t="shared" si="2"/>
        <v>0</v>
      </c>
      <c r="AC477" s="177" t="b">
        <f t="shared" si="3"/>
        <v>0</v>
      </c>
      <c r="AD477" s="177" t="b">
        <f t="shared" si="4"/>
        <v>0</v>
      </c>
      <c r="AE477" s="233" t="b">
        <f t="shared" si="5"/>
        <v>0</v>
      </c>
    </row>
    <row r="478" ht="14.25" customHeight="1">
      <c r="A478" s="95" t="s">
        <v>116</v>
      </c>
      <c r="B478" s="101">
        <v>12.0</v>
      </c>
      <c r="C478" s="101" t="s">
        <v>1295</v>
      </c>
      <c r="D478" s="164" t="s">
        <v>1296</v>
      </c>
      <c r="E478" s="101" t="s">
        <v>124</v>
      </c>
      <c r="F478" s="99" t="s">
        <v>268</v>
      </c>
      <c r="G478" s="100" t="s">
        <v>269</v>
      </c>
      <c r="H478" s="100" t="s">
        <v>269</v>
      </c>
      <c r="I478" s="101" t="s">
        <v>124</v>
      </c>
      <c r="J478" s="101" t="s">
        <v>124</v>
      </c>
      <c r="K478" s="101" t="s">
        <v>124</v>
      </c>
      <c r="L478" s="101"/>
      <c r="M478" s="101"/>
      <c r="N478" s="101"/>
      <c r="O478" s="206"/>
      <c r="P478" s="206"/>
      <c r="Q478" s="206"/>
      <c r="R478" s="208"/>
      <c r="S478" s="96" t="b">
        <f t="shared" si="7"/>
        <v>0</v>
      </c>
      <c r="T478" s="104"/>
      <c r="U478" s="104"/>
      <c r="V478" s="101"/>
      <c r="W478" s="101"/>
      <c r="X478" s="101" t="b">
        <v>0</v>
      </c>
      <c r="Y478" s="101" t="b">
        <v>0</v>
      </c>
      <c r="Z478" s="96" t="b">
        <v>1</v>
      </c>
      <c r="AA478" s="101" t="s">
        <v>124</v>
      </c>
      <c r="AB478" s="167" t="b">
        <f t="shared" si="2"/>
        <v>1</v>
      </c>
      <c r="AC478" s="167" t="b">
        <f t="shared" si="3"/>
        <v>0</v>
      </c>
      <c r="AD478" s="167" t="b">
        <f t="shared" si="4"/>
        <v>0</v>
      </c>
      <c r="AE478" s="230" t="b">
        <f t="shared" si="5"/>
        <v>0</v>
      </c>
    </row>
    <row r="479" ht="14.25" customHeight="1">
      <c r="A479" s="200" t="s">
        <v>116</v>
      </c>
      <c r="B479" s="116">
        <v>12.0</v>
      </c>
      <c r="C479" s="116" t="s">
        <v>1297</v>
      </c>
      <c r="D479" s="201" t="s">
        <v>1298</v>
      </c>
      <c r="E479" s="116" t="s">
        <v>124</v>
      </c>
      <c r="F479" s="114" t="s">
        <v>268</v>
      </c>
      <c r="G479" s="115" t="s">
        <v>269</v>
      </c>
      <c r="H479" s="115" t="s">
        <v>269</v>
      </c>
      <c r="I479" s="116" t="s">
        <v>124</v>
      </c>
      <c r="J479" s="116" t="s">
        <v>124</v>
      </c>
      <c r="K479" s="116" t="s">
        <v>124</v>
      </c>
      <c r="L479" s="116"/>
      <c r="M479" s="116"/>
      <c r="N479" s="116"/>
      <c r="O479" s="203"/>
      <c r="P479" s="203"/>
      <c r="Q479" s="203"/>
      <c r="R479" s="210"/>
      <c r="S479" s="110" t="b">
        <f t="shared" si="7"/>
        <v>0</v>
      </c>
      <c r="T479" s="119"/>
      <c r="U479" s="119"/>
      <c r="V479" s="116"/>
      <c r="W479" s="116"/>
      <c r="X479" s="116" t="b">
        <v>0</v>
      </c>
      <c r="Y479" s="116" t="b">
        <v>0</v>
      </c>
      <c r="Z479" s="110" t="b">
        <v>1</v>
      </c>
      <c r="AA479" s="116" t="s">
        <v>124</v>
      </c>
      <c r="AB479" s="177" t="b">
        <f t="shared" si="2"/>
        <v>1</v>
      </c>
      <c r="AC479" s="177" t="b">
        <f t="shared" si="3"/>
        <v>0</v>
      </c>
      <c r="AD479" s="177" t="b">
        <f t="shared" si="4"/>
        <v>0</v>
      </c>
      <c r="AE479" s="233" t="b">
        <f t="shared" si="5"/>
        <v>0</v>
      </c>
    </row>
    <row r="480" ht="14.25" customHeight="1">
      <c r="A480" s="95" t="s">
        <v>116</v>
      </c>
      <c r="B480" s="101">
        <v>12.0</v>
      </c>
      <c r="C480" s="101" t="s">
        <v>1299</v>
      </c>
      <c r="D480" s="164" t="s">
        <v>1300</v>
      </c>
      <c r="E480" s="101" t="s">
        <v>124</v>
      </c>
      <c r="F480" s="99" t="s">
        <v>268</v>
      </c>
      <c r="G480" s="100" t="s">
        <v>269</v>
      </c>
      <c r="H480" s="100" t="s">
        <v>269</v>
      </c>
      <c r="I480" s="101" t="s">
        <v>124</v>
      </c>
      <c r="J480" s="101" t="s">
        <v>124</v>
      </c>
      <c r="K480" s="101" t="s">
        <v>124</v>
      </c>
      <c r="L480" s="101"/>
      <c r="M480" s="101"/>
      <c r="N480" s="101"/>
      <c r="O480" s="206"/>
      <c r="P480" s="206"/>
      <c r="Q480" s="206"/>
      <c r="R480" s="208"/>
      <c r="S480" s="96" t="b">
        <f t="shared" si="7"/>
        <v>0</v>
      </c>
      <c r="T480" s="104"/>
      <c r="U480" s="104"/>
      <c r="V480" s="101"/>
      <c r="W480" s="101"/>
      <c r="X480" s="101" t="b">
        <v>0</v>
      </c>
      <c r="Y480" s="101" t="b">
        <v>0</v>
      </c>
      <c r="Z480" s="96" t="b">
        <v>1</v>
      </c>
      <c r="AA480" s="101" t="s">
        <v>124</v>
      </c>
      <c r="AB480" s="167" t="b">
        <f t="shared" si="2"/>
        <v>1</v>
      </c>
      <c r="AC480" s="167" t="b">
        <f t="shared" si="3"/>
        <v>0</v>
      </c>
      <c r="AD480" s="167" t="b">
        <f t="shared" si="4"/>
        <v>0</v>
      </c>
      <c r="AE480" s="230" t="b">
        <f t="shared" si="5"/>
        <v>0</v>
      </c>
    </row>
    <row r="481" ht="14.25" customHeight="1">
      <c r="A481" s="200" t="s">
        <v>116</v>
      </c>
      <c r="B481" s="116">
        <v>12.0</v>
      </c>
      <c r="C481" s="248" t="s">
        <v>1301</v>
      </c>
      <c r="D481" s="201" t="s">
        <v>1302</v>
      </c>
      <c r="E481" s="116" t="s">
        <v>124</v>
      </c>
      <c r="F481" s="165" t="s">
        <v>120</v>
      </c>
      <c r="G481" s="114" t="s">
        <v>275</v>
      </c>
      <c r="H481" s="115" t="s">
        <v>269</v>
      </c>
      <c r="I481" s="116" t="s">
        <v>1303</v>
      </c>
      <c r="J481" s="116" t="s">
        <v>124</v>
      </c>
      <c r="K481" s="116" t="s">
        <v>124</v>
      </c>
      <c r="L481" s="116"/>
      <c r="M481" s="116"/>
      <c r="N481" s="116"/>
      <c r="O481" s="203"/>
      <c r="P481" s="203"/>
      <c r="Q481" s="203"/>
      <c r="R481" s="210"/>
      <c r="S481" s="110" t="b">
        <f t="shared" si="7"/>
        <v>1</v>
      </c>
      <c r="T481" s="119"/>
      <c r="U481" s="119"/>
      <c r="V481" s="116"/>
      <c r="W481" s="116"/>
      <c r="X481" s="116" t="b">
        <v>0</v>
      </c>
      <c r="Y481" s="116" t="b">
        <v>0</v>
      </c>
      <c r="Z481" s="110" t="b">
        <v>1</v>
      </c>
      <c r="AA481" s="116" t="s">
        <v>124</v>
      </c>
      <c r="AB481" s="177" t="b">
        <f t="shared" si="2"/>
        <v>1</v>
      </c>
      <c r="AC481" s="177" t="b">
        <f t="shared" si="3"/>
        <v>1</v>
      </c>
      <c r="AD481" s="177" t="b">
        <f t="shared" si="4"/>
        <v>0</v>
      </c>
      <c r="AE481" s="233" t="b">
        <f t="shared" si="5"/>
        <v>0</v>
      </c>
    </row>
    <row r="482" ht="14.25" customHeight="1">
      <c r="A482" s="95" t="s">
        <v>116</v>
      </c>
      <c r="B482" s="101">
        <v>13.0</v>
      </c>
      <c r="C482" s="101" t="s">
        <v>1304</v>
      </c>
      <c r="D482" s="164" t="s">
        <v>1305</v>
      </c>
      <c r="E482" s="101" t="s">
        <v>119</v>
      </c>
      <c r="F482" s="165" t="s">
        <v>120</v>
      </c>
      <c r="G482" s="99" t="s">
        <v>275</v>
      </c>
      <c r="H482" s="100" t="s">
        <v>269</v>
      </c>
      <c r="I482" s="101" t="s">
        <v>124</v>
      </c>
      <c r="J482" s="101" t="s">
        <v>124</v>
      </c>
      <c r="K482" s="101" t="s">
        <v>124</v>
      </c>
      <c r="L482" s="101"/>
      <c r="M482" s="101"/>
      <c r="N482" s="101"/>
      <c r="O482" s="206"/>
      <c r="P482" s="206"/>
      <c r="Q482" s="206"/>
      <c r="R482" s="208"/>
      <c r="S482" s="96" t="b">
        <f t="shared" si="7"/>
        <v>1</v>
      </c>
      <c r="T482" s="104"/>
      <c r="U482" s="104"/>
      <c r="V482" s="101"/>
      <c r="W482" s="101"/>
      <c r="X482" s="101" t="b">
        <v>0</v>
      </c>
      <c r="Y482" s="96" t="b">
        <v>1</v>
      </c>
      <c r="Z482" s="96" t="b">
        <v>1</v>
      </c>
      <c r="AA482" s="101" t="s">
        <v>1306</v>
      </c>
      <c r="AB482" s="167" t="b">
        <f t="shared" si="2"/>
        <v>0</v>
      </c>
      <c r="AC482" s="167" t="b">
        <f t="shared" si="3"/>
        <v>0</v>
      </c>
      <c r="AD482" s="167" t="b">
        <f t="shared" si="4"/>
        <v>0</v>
      </c>
      <c r="AE482" s="230" t="b">
        <f t="shared" si="5"/>
        <v>0</v>
      </c>
    </row>
    <row r="483" ht="14.25" customHeight="1">
      <c r="A483" s="200" t="s">
        <v>116</v>
      </c>
      <c r="B483" s="116">
        <v>13.0</v>
      </c>
      <c r="C483" s="116" t="s">
        <v>1304</v>
      </c>
      <c r="D483" s="201" t="s">
        <v>1305</v>
      </c>
      <c r="E483" s="112" t="s">
        <v>133</v>
      </c>
      <c r="F483" s="165" t="s">
        <v>120</v>
      </c>
      <c r="G483" s="114" t="s">
        <v>275</v>
      </c>
      <c r="H483" s="115" t="s">
        <v>269</v>
      </c>
      <c r="I483" s="116" t="s">
        <v>124</v>
      </c>
      <c r="J483" s="116" t="s">
        <v>124</v>
      </c>
      <c r="K483" s="116" t="s">
        <v>124</v>
      </c>
      <c r="L483" s="116"/>
      <c r="M483" s="116"/>
      <c r="N483" s="116"/>
      <c r="O483" s="203"/>
      <c r="P483" s="203"/>
      <c r="Q483" s="203"/>
      <c r="R483" s="210"/>
      <c r="S483" s="110" t="b">
        <f t="shared" si="7"/>
        <v>1</v>
      </c>
      <c r="T483" s="119"/>
      <c r="U483" s="119"/>
      <c r="V483" s="116"/>
      <c r="W483" s="116"/>
      <c r="X483" s="116" t="b">
        <v>0</v>
      </c>
      <c r="Y483" s="110" t="b">
        <v>1</v>
      </c>
      <c r="Z483" s="110" t="b">
        <v>1</v>
      </c>
      <c r="AA483" s="116" t="s">
        <v>1307</v>
      </c>
      <c r="AB483" s="177" t="b">
        <f t="shared" si="2"/>
        <v>0</v>
      </c>
      <c r="AC483" s="177" t="b">
        <f t="shared" si="3"/>
        <v>0</v>
      </c>
      <c r="AD483" s="177" t="b">
        <f t="shared" si="4"/>
        <v>0</v>
      </c>
      <c r="AE483" s="233" t="b">
        <f t="shared" si="5"/>
        <v>0</v>
      </c>
    </row>
    <row r="484" ht="14.25" customHeight="1">
      <c r="A484" s="95" t="s">
        <v>116</v>
      </c>
      <c r="B484" s="101">
        <v>13.0</v>
      </c>
      <c r="C484" s="101" t="s">
        <v>1308</v>
      </c>
      <c r="D484" s="164" t="s">
        <v>1309</v>
      </c>
      <c r="E484" s="101" t="s">
        <v>119</v>
      </c>
      <c r="F484" s="165" t="s">
        <v>120</v>
      </c>
      <c r="G484" s="99" t="s">
        <v>275</v>
      </c>
      <c r="H484" s="100" t="s">
        <v>269</v>
      </c>
      <c r="I484" s="101" t="s">
        <v>124</v>
      </c>
      <c r="J484" s="101" t="s">
        <v>124</v>
      </c>
      <c r="K484" s="101" t="s">
        <v>124</v>
      </c>
      <c r="L484" s="101"/>
      <c r="M484" s="101"/>
      <c r="N484" s="101"/>
      <c r="O484" s="206"/>
      <c r="P484" s="206"/>
      <c r="Q484" s="206"/>
      <c r="R484" s="208"/>
      <c r="S484" s="96" t="b">
        <f t="shared" si="7"/>
        <v>1</v>
      </c>
      <c r="T484" s="104"/>
      <c r="U484" s="104"/>
      <c r="V484" s="101"/>
      <c r="W484" s="101"/>
      <c r="X484" s="101" t="b">
        <v>0</v>
      </c>
      <c r="Y484" s="101" t="b">
        <v>0</v>
      </c>
      <c r="Z484" s="96" t="b">
        <v>1</v>
      </c>
      <c r="AA484" s="101" t="s">
        <v>124</v>
      </c>
      <c r="AB484" s="167" t="b">
        <f t="shared" si="2"/>
        <v>1</v>
      </c>
      <c r="AC484" s="167" t="b">
        <f t="shared" si="3"/>
        <v>1</v>
      </c>
      <c r="AD484" s="167" t="b">
        <f t="shared" si="4"/>
        <v>0</v>
      </c>
      <c r="AE484" s="230" t="b">
        <f t="shared" si="5"/>
        <v>0</v>
      </c>
    </row>
    <row r="485" ht="14.25" customHeight="1">
      <c r="A485" s="200" t="s">
        <v>116</v>
      </c>
      <c r="B485" s="116">
        <v>13.0</v>
      </c>
      <c r="C485" s="116" t="s">
        <v>1308</v>
      </c>
      <c r="D485" s="201" t="s">
        <v>1309</v>
      </c>
      <c r="E485" s="112" t="s">
        <v>133</v>
      </c>
      <c r="F485" s="165" t="s">
        <v>120</v>
      </c>
      <c r="G485" s="114" t="s">
        <v>275</v>
      </c>
      <c r="H485" s="115" t="s">
        <v>269</v>
      </c>
      <c r="I485" s="116" t="s">
        <v>124</v>
      </c>
      <c r="J485" s="116" t="s">
        <v>124</v>
      </c>
      <c r="K485" s="116" t="s">
        <v>124</v>
      </c>
      <c r="L485" s="116"/>
      <c r="M485" s="116"/>
      <c r="N485" s="116"/>
      <c r="O485" s="203"/>
      <c r="P485" s="203"/>
      <c r="Q485" s="203"/>
      <c r="R485" s="210"/>
      <c r="S485" s="110" t="b">
        <f t="shared" si="7"/>
        <v>1</v>
      </c>
      <c r="T485" s="119"/>
      <c r="U485" s="119"/>
      <c r="V485" s="116"/>
      <c r="W485" s="116"/>
      <c r="X485" s="116" t="b">
        <v>0</v>
      </c>
      <c r="Y485" s="116" t="b">
        <v>0</v>
      </c>
      <c r="Z485" s="110" t="b">
        <v>1</v>
      </c>
      <c r="AA485" s="116" t="s">
        <v>124</v>
      </c>
      <c r="AB485" s="177" t="b">
        <f t="shared" si="2"/>
        <v>1</v>
      </c>
      <c r="AC485" s="177" t="b">
        <f t="shared" si="3"/>
        <v>1</v>
      </c>
      <c r="AD485" s="177" t="b">
        <f t="shared" si="4"/>
        <v>0</v>
      </c>
      <c r="AE485" s="233" t="b">
        <f t="shared" si="5"/>
        <v>0</v>
      </c>
    </row>
    <row r="486" ht="14.25" customHeight="1">
      <c r="A486" s="95" t="s">
        <v>116</v>
      </c>
      <c r="B486" s="101">
        <v>13.0</v>
      </c>
      <c r="C486" s="101" t="s">
        <v>1310</v>
      </c>
      <c r="D486" s="164" t="s">
        <v>1311</v>
      </c>
      <c r="E486" s="101" t="s">
        <v>124</v>
      </c>
      <c r="F486" s="165" t="s">
        <v>120</v>
      </c>
      <c r="G486" s="99" t="s">
        <v>275</v>
      </c>
      <c r="H486" s="100" t="s">
        <v>269</v>
      </c>
      <c r="I486" s="101" t="s">
        <v>1312</v>
      </c>
      <c r="J486" s="101" t="s">
        <v>124</v>
      </c>
      <c r="K486" s="101" t="s">
        <v>124</v>
      </c>
      <c r="L486" s="101"/>
      <c r="M486" s="101"/>
      <c r="N486" s="101"/>
      <c r="O486" s="206"/>
      <c r="P486" s="206"/>
      <c r="Q486" s="206"/>
      <c r="R486" s="208"/>
      <c r="S486" s="96" t="b">
        <f t="shared" si="7"/>
        <v>1</v>
      </c>
      <c r="T486" s="104"/>
      <c r="U486" s="104"/>
      <c r="V486" s="101"/>
      <c r="W486" s="101"/>
      <c r="X486" s="101" t="b">
        <v>0</v>
      </c>
      <c r="Y486" s="101" t="b">
        <v>0</v>
      </c>
      <c r="Z486" s="96" t="b">
        <v>1</v>
      </c>
      <c r="AA486" s="101" t="s">
        <v>124</v>
      </c>
      <c r="AB486" s="167" t="b">
        <f t="shared" si="2"/>
        <v>1</v>
      </c>
      <c r="AC486" s="167" t="b">
        <f t="shared" si="3"/>
        <v>1</v>
      </c>
      <c r="AD486" s="167" t="b">
        <f t="shared" si="4"/>
        <v>0</v>
      </c>
      <c r="AE486" s="230" t="b">
        <f t="shared" si="5"/>
        <v>0</v>
      </c>
    </row>
    <row r="487" ht="14.25" customHeight="1">
      <c r="A487" s="200" t="s">
        <v>116</v>
      </c>
      <c r="B487" s="116">
        <v>13.0</v>
      </c>
      <c r="C487" s="116" t="s">
        <v>1313</v>
      </c>
      <c r="D487" s="201" t="s">
        <v>1314</v>
      </c>
      <c r="E487" s="116" t="s">
        <v>124</v>
      </c>
      <c r="F487" s="165" t="s">
        <v>120</v>
      </c>
      <c r="G487" s="114" t="s">
        <v>275</v>
      </c>
      <c r="H487" s="115" t="s">
        <v>269</v>
      </c>
      <c r="I487" s="116" t="s">
        <v>124</v>
      </c>
      <c r="J487" s="116" t="s">
        <v>124</v>
      </c>
      <c r="K487" s="116" t="s">
        <v>124</v>
      </c>
      <c r="L487" s="116"/>
      <c r="M487" s="116"/>
      <c r="N487" s="116"/>
      <c r="O487" s="203"/>
      <c r="P487" s="203"/>
      <c r="Q487" s="203"/>
      <c r="R487" s="210"/>
      <c r="S487" s="110" t="b">
        <f t="shared" si="7"/>
        <v>1</v>
      </c>
      <c r="T487" s="119"/>
      <c r="U487" s="119"/>
      <c r="V487" s="116"/>
      <c r="W487" s="116"/>
      <c r="X487" s="116" t="b">
        <v>0</v>
      </c>
      <c r="Y487" s="116" t="b">
        <v>0</v>
      </c>
      <c r="Z487" s="110" t="b">
        <v>1</v>
      </c>
      <c r="AA487" s="116" t="s">
        <v>124</v>
      </c>
      <c r="AB487" s="177" t="b">
        <f t="shared" si="2"/>
        <v>1</v>
      </c>
      <c r="AC487" s="177" t="b">
        <f t="shared" si="3"/>
        <v>1</v>
      </c>
      <c r="AD487" s="177" t="b">
        <f t="shared" si="4"/>
        <v>0</v>
      </c>
      <c r="AE487" s="233" t="b">
        <f t="shared" si="5"/>
        <v>0</v>
      </c>
    </row>
    <row r="488" ht="14.25" customHeight="1">
      <c r="A488" s="95" t="s">
        <v>116</v>
      </c>
      <c r="B488" s="101">
        <v>13.0</v>
      </c>
      <c r="C488" s="101" t="s">
        <v>1315</v>
      </c>
      <c r="D488" s="164" t="s">
        <v>1316</v>
      </c>
      <c r="E488" s="101" t="s">
        <v>124</v>
      </c>
      <c r="F488" s="165" t="s">
        <v>120</v>
      </c>
      <c r="G488" s="99" t="s">
        <v>275</v>
      </c>
      <c r="H488" s="100" t="s">
        <v>269</v>
      </c>
      <c r="I488" s="101" t="s">
        <v>1317</v>
      </c>
      <c r="J488" s="101" t="s">
        <v>124</v>
      </c>
      <c r="K488" s="101" t="s">
        <v>124</v>
      </c>
      <c r="L488" s="101"/>
      <c r="M488" s="101"/>
      <c r="N488" s="101"/>
      <c r="O488" s="206"/>
      <c r="P488" s="206"/>
      <c r="Q488" s="206"/>
      <c r="R488" s="208"/>
      <c r="S488" s="96" t="b">
        <f t="shared" si="7"/>
        <v>1</v>
      </c>
      <c r="T488" s="104"/>
      <c r="U488" s="104"/>
      <c r="V488" s="101"/>
      <c r="W488" s="101"/>
      <c r="X488" s="101" t="b">
        <v>0</v>
      </c>
      <c r="Y488" s="101" t="b">
        <v>0</v>
      </c>
      <c r="Z488" s="96" t="b">
        <v>1</v>
      </c>
      <c r="AA488" s="101" t="s">
        <v>124</v>
      </c>
      <c r="AB488" s="167" t="b">
        <f t="shared" si="2"/>
        <v>1</v>
      </c>
      <c r="AC488" s="167" t="b">
        <f t="shared" si="3"/>
        <v>1</v>
      </c>
      <c r="AD488" s="167" t="b">
        <f t="shared" si="4"/>
        <v>0</v>
      </c>
      <c r="AE488" s="230" t="b">
        <f t="shared" si="5"/>
        <v>0</v>
      </c>
    </row>
    <row r="489" ht="14.25" customHeight="1">
      <c r="A489" s="200" t="s">
        <v>116</v>
      </c>
      <c r="B489" s="116">
        <v>13.0</v>
      </c>
      <c r="C489" s="116" t="s">
        <v>1318</v>
      </c>
      <c r="D489" s="201" t="s">
        <v>1319</v>
      </c>
      <c r="E489" s="116" t="s">
        <v>124</v>
      </c>
      <c r="F489" s="114" t="s">
        <v>268</v>
      </c>
      <c r="G489" s="115" t="s">
        <v>269</v>
      </c>
      <c r="H489" s="115" t="s">
        <v>269</v>
      </c>
      <c r="I489" s="116" t="s">
        <v>124</v>
      </c>
      <c r="J489" s="116" t="s">
        <v>124</v>
      </c>
      <c r="K489" s="116" t="s">
        <v>124</v>
      </c>
      <c r="L489" s="116"/>
      <c r="M489" s="116"/>
      <c r="N489" s="116"/>
      <c r="O489" s="203"/>
      <c r="P489" s="203"/>
      <c r="Q489" s="203"/>
      <c r="R489" s="210"/>
      <c r="S489" s="110" t="b">
        <f t="shared" si="7"/>
        <v>0</v>
      </c>
      <c r="T489" s="119"/>
      <c r="U489" s="119"/>
      <c r="V489" s="116"/>
      <c r="W489" s="116"/>
      <c r="X489" s="116" t="b">
        <v>0</v>
      </c>
      <c r="Y489" s="116" t="b">
        <v>0</v>
      </c>
      <c r="Z489" s="110" t="b">
        <v>1</v>
      </c>
      <c r="AA489" s="116" t="s">
        <v>124</v>
      </c>
      <c r="AB489" s="177" t="b">
        <f t="shared" si="2"/>
        <v>1</v>
      </c>
      <c r="AC489" s="177" t="b">
        <f t="shared" si="3"/>
        <v>0</v>
      </c>
      <c r="AD489" s="177" t="b">
        <f t="shared" si="4"/>
        <v>0</v>
      </c>
      <c r="AE489" s="233" t="b">
        <f t="shared" si="5"/>
        <v>0</v>
      </c>
    </row>
    <row r="490" ht="14.25" customHeight="1">
      <c r="A490" s="95" t="s">
        <v>116</v>
      </c>
      <c r="B490" s="101">
        <v>13.0</v>
      </c>
      <c r="C490" s="101" t="s">
        <v>1320</v>
      </c>
      <c r="D490" s="164" t="s">
        <v>1321</v>
      </c>
      <c r="E490" s="101" t="s">
        <v>124</v>
      </c>
      <c r="F490" s="165" t="s">
        <v>120</v>
      </c>
      <c r="G490" s="99" t="s">
        <v>275</v>
      </c>
      <c r="H490" s="100" t="s">
        <v>269</v>
      </c>
      <c r="I490" s="101" t="s">
        <v>124</v>
      </c>
      <c r="J490" s="101" t="s">
        <v>124</v>
      </c>
      <c r="K490" s="101" t="s">
        <v>124</v>
      </c>
      <c r="L490" s="101"/>
      <c r="M490" s="101"/>
      <c r="N490" s="101"/>
      <c r="O490" s="206"/>
      <c r="P490" s="206"/>
      <c r="Q490" s="206"/>
      <c r="R490" s="208"/>
      <c r="S490" s="96" t="b">
        <f t="shared" si="7"/>
        <v>1</v>
      </c>
      <c r="T490" s="104"/>
      <c r="U490" s="104"/>
      <c r="V490" s="101"/>
      <c r="W490" s="101"/>
      <c r="X490" s="101" t="b">
        <v>0</v>
      </c>
      <c r="Y490" s="101" t="b">
        <v>0</v>
      </c>
      <c r="Z490" s="96" t="b">
        <v>1</v>
      </c>
      <c r="AA490" s="101" t="s">
        <v>124</v>
      </c>
      <c r="AB490" s="167" t="b">
        <f t="shared" si="2"/>
        <v>1</v>
      </c>
      <c r="AC490" s="167" t="b">
        <f t="shared" si="3"/>
        <v>1</v>
      </c>
      <c r="AD490" s="167" t="b">
        <f t="shared" si="4"/>
        <v>0</v>
      </c>
      <c r="AE490" s="230" t="b">
        <f t="shared" si="5"/>
        <v>0</v>
      </c>
    </row>
    <row r="491" ht="14.25" customHeight="1">
      <c r="A491" s="200" t="s">
        <v>116</v>
      </c>
      <c r="B491" s="116">
        <v>14.0</v>
      </c>
      <c r="C491" s="116" t="s">
        <v>1322</v>
      </c>
      <c r="D491" s="201" t="s">
        <v>1323</v>
      </c>
      <c r="E491" s="116" t="s">
        <v>124</v>
      </c>
      <c r="F491" s="114" t="s">
        <v>268</v>
      </c>
      <c r="G491" s="115" t="s">
        <v>269</v>
      </c>
      <c r="H491" s="115" t="s">
        <v>269</v>
      </c>
      <c r="I491" s="116" t="s">
        <v>124</v>
      </c>
      <c r="J491" s="116" t="s">
        <v>124</v>
      </c>
      <c r="K491" s="116" t="s">
        <v>124</v>
      </c>
      <c r="L491" s="116"/>
      <c r="M491" s="116"/>
      <c r="N491" s="116"/>
      <c r="O491" s="203"/>
      <c r="P491" s="203"/>
      <c r="Q491" s="203"/>
      <c r="R491" s="210"/>
      <c r="S491" s="110" t="b">
        <f t="shared" si="7"/>
        <v>0</v>
      </c>
      <c r="T491" s="119"/>
      <c r="U491" s="119"/>
      <c r="V491" s="116"/>
      <c r="W491" s="116"/>
      <c r="X491" s="116" t="b">
        <v>0</v>
      </c>
      <c r="Y491" s="116" t="b">
        <v>0</v>
      </c>
      <c r="Z491" s="110" t="b">
        <v>1</v>
      </c>
      <c r="AA491" s="116" t="s">
        <v>124</v>
      </c>
      <c r="AB491" s="177" t="b">
        <f t="shared" si="2"/>
        <v>1</v>
      </c>
      <c r="AC491" s="177" t="b">
        <f t="shared" si="3"/>
        <v>0</v>
      </c>
      <c r="AD491" s="177" t="b">
        <f t="shared" si="4"/>
        <v>0</v>
      </c>
      <c r="AE491" s="233" t="b">
        <f t="shared" si="5"/>
        <v>0</v>
      </c>
    </row>
    <row r="492" ht="14.25" customHeight="1">
      <c r="A492" s="95" t="s">
        <v>116</v>
      </c>
      <c r="B492" s="101">
        <v>14.0</v>
      </c>
      <c r="C492" s="101" t="s">
        <v>1324</v>
      </c>
      <c r="D492" s="164" t="s">
        <v>1325</v>
      </c>
      <c r="E492" s="101" t="s">
        <v>124</v>
      </c>
      <c r="F492" s="165" t="s">
        <v>120</v>
      </c>
      <c r="G492" s="99" t="s">
        <v>275</v>
      </c>
      <c r="H492" s="100" t="s">
        <v>269</v>
      </c>
      <c r="I492" s="101" t="s">
        <v>124</v>
      </c>
      <c r="J492" s="101" t="s">
        <v>124</v>
      </c>
      <c r="K492" s="101" t="s">
        <v>124</v>
      </c>
      <c r="L492" s="101"/>
      <c r="M492" s="101"/>
      <c r="N492" s="101"/>
      <c r="O492" s="206"/>
      <c r="P492" s="206"/>
      <c r="Q492" s="206"/>
      <c r="R492" s="208"/>
      <c r="S492" s="96" t="b">
        <f t="shared" si="7"/>
        <v>1</v>
      </c>
      <c r="T492" s="104"/>
      <c r="U492" s="104"/>
      <c r="V492" s="101"/>
      <c r="W492" s="101"/>
      <c r="X492" s="101" t="b">
        <v>0</v>
      </c>
      <c r="Y492" s="101" t="b">
        <v>0</v>
      </c>
      <c r="Z492" s="96" t="b">
        <v>1</v>
      </c>
      <c r="AA492" s="101" t="s">
        <v>124</v>
      </c>
      <c r="AB492" s="167" t="b">
        <f t="shared" si="2"/>
        <v>1</v>
      </c>
      <c r="AC492" s="167" t="b">
        <f t="shared" si="3"/>
        <v>1</v>
      </c>
      <c r="AD492" s="167" t="b">
        <f t="shared" si="4"/>
        <v>0</v>
      </c>
      <c r="AE492" s="230" t="b">
        <f t="shared" si="5"/>
        <v>0</v>
      </c>
    </row>
    <row r="493" ht="14.25" customHeight="1">
      <c r="A493" s="200" t="s">
        <v>116</v>
      </c>
      <c r="B493" s="116">
        <v>14.0</v>
      </c>
      <c r="C493" s="116" t="s">
        <v>1326</v>
      </c>
      <c r="D493" s="201" t="s">
        <v>1327</v>
      </c>
      <c r="E493" s="116" t="s">
        <v>124</v>
      </c>
      <c r="F493" s="165" t="s">
        <v>120</v>
      </c>
      <c r="G493" s="114" t="s">
        <v>275</v>
      </c>
      <c r="H493" s="115" t="s">
        <v>269</v>
      </c>
      <c r="I493" s="116" t="s">
        <v>124</v>
      </c>
      <c r="J493" s="116" t="s">
        <v>124</v>
      </c>
      <c r="K493" s="116" t="s">
        <v>124</v>
      </c>
      <c r="L493" s="116"/>
      <c r="M493" s="116"/>
      <c r="N493" s="116"/>
      <c r="O493" s="203"/>
      <c r="P493" s="203"/>
      <c r="Q493" s="203"/>
      <c r="R493" s="210"/>
      <c r="S493" s="110" t="b">
        <f t="shared" si="7"/>
        <v>1</v>
      </c>
      <c r="T493" s="119"/>
      <c r="U493" s="119"/>
      <c r="V493" s="116"/>
      <c r="W493" s="116"/>
      <c r="X493" s="116" t="b">
        <v>0</v>
      </c>
      <c r="Y493" s="116" t="b">
        <v>0</v>
      </c>
      <c r="Z493" s="110" t="b">
        <v>1</v>
      </c>
      <c r="AA493" s="116" t="s">
        <v>124</v>
      </c>
      <c r="AB493" s="177" t="b">
        <f t="shared" si="2"/>
        <v>1</v>
      </c>
      <c r="AC493" s="177" t="b">
        <f t="shared" si="3"/>
        <v>1</v>
      </c>
      <c r="AD493" s="177" t="b">
        <f t="shared" si="4"/>
        <v>0</v>
      </c>
      <c r="AE493" s="233" t="b">
        <f t="shared" si="5"/>
        <v>0</v>
      </c>
    </row>
    <row r="494" ht="14.25" customHeight="1">
      <c r="A494" s="95" t="s">
        <v>116</v>
      </c>
      <c r="B494" s="101">
        <v>14.0</v>
      </c>
      <c r="C494" s="101" t="s">
        <v>1328</v>
      </c>
      <c r="D494" s="164" t="s">
        <v>1329</v>
      </c>
      <c r="E494" s="101" t="s">
        <v>124</v>
      </c>
      <c r="F494" s="99" t="s">
        <v>268</v>
      </c>
      <c r="G494" s="100" t="s">
        <v>269</v>
      </c>
      <c r="H494" s="100" t="s">
        <v>269</v>
      </c>
      <c r="I494" s="101" t="s">
        <v>124</v>
      </c>
      <c r="J494" s="101" t="s">
        <v>124</v>
      </c>
      <c r="K494" s="101" t="s">
        <v>124</v>
      </c>
      <c r="L494" s="101"/>
      <c r="M494" s="101"/>
      <c r="N494" s="101"/>
      <c r="O494" s="206"/>
      <c r="P494" s="206"/>
      <c r="Q494" s="206"/>
      <c r="R494" s="208"/>
      <c r="S494" s="96" t="b">
        <f t="shared" si="7"/>
        <v>0</v>
      </c>
      <c r="T494" s="104"/>
      <c r="U494" s="104"/>
      <c r="V494" s="101"/>
      <c r="W494" s="101"/>
      <c r="X494" s="101" t="b">
        <v>0</v>
      </c>
      <c r="Y494" s="101" t="b">
        <v>0</v>
      </c>
      <c r="Z494" s="96" t="b">
        <v>1</v>
      </c>
      <c r="AA494" s="101" t="s">
        <v>124</v>
      </c>
      <c r="AB494" s="167" t="b">
        <f t="shared" si="2"/>
        <v>1</v>
      </c>
      <c r="AC494" s="167" t="b">
        <f t="shared" si="3"/>
        <v>0</v>
      </c>
      <c r="AD494" s="167" t="b">
        <f t="shared" si="4"/>
        <v>0</v>
      </c>
      <c r="AE494" s="230" t="b">
        <f t="shared" si="5"/>
        <v>0</v>
      </c>
    </row>
    <row r="495" ht="14.25" customHeight="1">
      <c r="A495" s="200" t="s">
        <v>116</v>
      </c>
      <c r="B495" s="116">
        <v>14.0</v>
      </c>
      <c r="C495" s="116" t="s">
        <v>1330</v>
      </c>
      <c r="D495" s="201" t="s">
        <v>1331</v>
      </c>
      <c r="E495" s="116" t="s">
        <v>124</v>
      </c>
      <c r="F495" s="114" t="s">
        <v>268</v>
      </c>
      <c r="G495" s="115" t="s">
        <v>269</v>
      </c>
      <c r="H495" s="115" t="s">
        <v>269</v>
      </c>
      <c r="I495" s="116" t="s">
        <v>124</v>
      </c>
      <c r="J495" s="116" t="s">
        <v>124</v>
      </c>
      <c r="K495" s="116" t="s">
        <v>124</v>
      </c>
      <c r="L495" s="116"/>
      <c r="M495" s="116"/>
      <c r="N495" s="116"/>
      <c r="O495" s="203"/>
      <c r="P495" s="203"/>
      <c r="Q495" s="203"/>
      <c r="R495" s="210"/>
      <c r="S495" s="110" t="b">
        <f t="shared" si="7"/>
        <v>0</v>
      </c>
      <c r="T495" s="119"/>
      <c r="U495" s="119"/>
      <c r="V495" s="116"/>
      <c r="W495" s="116"/>
      <c r="X495" s="116" t="b">
        <v>0</v>
      </c>
      <c r="Y495" s="116" t="b">
        <v>0</v>
      </c>
      <c r="Z495" s="110" t="b">
        <v>1</v>
      </c>
      <c r="AA495" s="116" t="s">
        <v>124</v>
      </c>
      <c r="AB495" s="177" t="b">
        <f t="shared" si="2"/>
        <v>1</v>
      </c>
      <c r="AC495" s="177" t="b">
        <f t="shared" si="3"/>
        <v>0</v>
      </c>
      <c r="AD495" s="177" t="b">
        <f t="shared" si="4"/>
        <v>0</v>
      </c>
      <c r="AE495" s="233" t="b">
        <f t="shared" si="5"/>
        <v>0</v>
      </c>
    </row>
    <row r="496" ht="14.25" customHeight="1">
      <c r="A496" s="95" t="s">
        <v>116</v>
      </c>
      <c r="B496" s="101">
        <v>15.0</v>
      </c>
      <c r="C496" s="101" t="s">
        <v>1332</v>
      </c>
      <c r="D496" s="164" t="s">
        <v>1333</v>
      </c>
      <c r="E496" s="101" t="s">
        <v>124</v>
      </c>
      <c r="F496" s="165" t="s">
        <v>120</v>
      </c>
      <c r="G496" s="99" t="s">
        <v>275</v>
      </c>
      <c r="H496" s="100" t="s">
        <v>269</v>
      </c>
      <c r="I496" s="101" t="s">
        <v>1334</v>
      </c>
      <c r="J496" s="101" t="s">
        <v>124</v>
      </c>
      <c r="K496" s="101" t="s">
        <v>124</v>
      </c>
      <c r="L496" s="101"/>
      <c r="M496" s="101"/>
      <c r="N496" s="101"/>
      <c r="O496" s="206"/>
      <c r="P496" s="206"/>
      <c r="Q496" s="206"/>
      <c r="R496" s="208"/>
      <c r="S496" s="96" t="b">
        <f t="shared" si="7"/>
        <v>1</v>
      </c>
      <c r="T496" s="104"/>
      <c r="U496" s="104"/>
      <c r="V496" s="101"/>
      <c r="W496" s="101"/>
      <c r="X496" s="101" t="b">
        <v>0</v>
      </c>
      <c r="Y496" s="101" t="b">
        <v>0</v>
      </c>
      <c r="Z496" s="96" t="b">
        <v>1</v>
      </c>
      <c r="AA496" s="101" t="s">
        <v>124</v>
      </c>
      <c r="AB496" s="167" t="b">
        <f t="shared" si="2"/>
        <v>1</v>
      </c>
      <c r="AC496" s="167" t="b">
        <f t="shared" si="3"/>
        <v>1</v>
      </c>
      <c r="AD496" s="167" t="b">
        <f t="shared" si="4"/>
        <v>0</v>
      </c>
      <c r="AE496" s="230" t="b">
        <f t="shared" si="5"/>
        <v>0</v>
      </c>
    </row>
    <row r="497" ht="14.25" customHeight="1">
      <c r="A497" s="200" t="s">
        <v>116</v>
      </c>
      <c r="B497" s="116">
        <v>15.0</v>
      </c>
      <c r="C497" s="116" t="s">
        <v>1335</v>
      </c>
      <c r="D497" s="201" t="s">
        <v>1336</v>
      </c>
      <c r="E497" s="116" t="s">
        <v>124</v>
      </c>
      <c r="F497" s="165" t="s">
        <v>120</v>
      </c>
      <c r="G497" s="114" t="s">
        <v>275</v>
      </c>
      <c r="H497" s="115" t="s">
        <v>269</v>
      </c>
      <c r="I497" s="116" t="s">
        <v>124</v>
      </c>
      <c r="J497" s="116" t="s">
        <v>124</v>
      </c>
      <c r="K497" s="116" t="s">
        <v>124</v>
      </c>
      <c r="L497" s="116"/>
      <c r="M497" s="116"/>
      <c r="N497" s="116"/>
      <c r="O497" s="203"/>
      <c r="P497" s="203"/>
      <c r="Q497" s="203"/>
      <c r="R497" s="210"/>
      <c r="S497" s="110" t="b">
        <f t="shared" si="7"/>
        <v>1</v>
      </c>
      <c r="T497" s="119"/>
      <c r="U497" s="119"/>
      <c r="V497" s="116"/>
      <c r="W497" s="116"/>
      <c r="X497" s="116" t="b">
        <v>0</v>
      </c>
      <c r="Y497" s="116" t="b">
        <v>0</v>
      </c>
      <c r="Z497" s="110" t="b">
        <v>1</v>
      </c>
      <c r="AA497" s="116" t="s">
        <v>124</v>
      </c>
      <c r="AB497" s="177" t="b">
        <f t="shared" si="2"/>
        <v>1</v>
      </c>
      <c r="AC497" s="177" t="b">
        <f t="shared" si="3"/>
        <v>1</v>
      </c>
      <c r="AD497" s="177" t="b">
        <f t="shared" si="4"/>
        <v>0</v>
      </c>
      <c r="AE497" s="233" t="b">
        <f t="shared" si="5"/>
        <v>0</v>
      </c>
    </row>
    <row r="498" ht="14.25" customHeight="1">
      <c r="A498" s="95" t="s">
        <v>116</v>
      </c>
      <c r="B498" s="101">
        <v>15.0</v>
      </c>
      <c r="C498" s="101" t="s">
        <v>1337</v>
      </c>
      <c r="D498" s="164" t="s">
        <v>1338</v>
      </c>
      <c r="E498" s="101" t="s">
        <v>124</v>
      </c>
      <c r="F498" s="165" t="s">
        <v>120</v>
      </c>
      <c r="G498" s="99" t="s">
        <v>275</v>
      </c>
      <c r="H498" s="100" t="s">
        <v>269</v>
      </c>
      <c r="I498" s="101" t="s">
        <v>124</v>
      </c>
      <c r="J498" s="101" t="s">
        <v>124</v>
      </c>
      <c r="K498" s="101" t="s">
        <v>124</v>
      </c>
      <c r="L498" s="101"/>
      <c r="M498" s="101"/>
      <c r="N498" s="101"/>
      <c r="O498" s="206"/>
      <c r="P498" s="206"/>
      <c r="Q498" s="206"/>
      <c r="R498" s="208"/>
      <c r="S498" s="96" t="b">
        <f t="shared" si="7"/>
        <v>1</v>
      </c>
      <c r="T498" s="104"/>
      <c r="U498" s="104"/>
      <c r="V498" s="101"/>
      <c r="W498" s="101"/>
      <c r="X498" s="101" t="b">
        <v>0</v>
      </c>
      <c r="Y498" s="101" t="b">
        <v>0</v>
      </c>
      <c r="Z498" s="96" t="b">
        <v>1</v>
      </c>
      <c r="AA498" s="101" t="s">
        <v>124</v>
      </c>
      <c r="AB498" s="167" t="b">
        <f t="shared" si="2"/>
        <v>1</v>
      </c>
      <c r="AC498" s="167" t="b">
        <f t="shared" si="3"/>
        <v>1</v>
      </c>
      <c r="AD498" s="167" t="b">
        <f t="shared" si="4"/>
        <v>0</v>
      </c>
      <c r="AE498" s="230" t="b">
        <f t="shared" si="5"/>
        <v>0</v>
      </c>
    </row>
    <row r="499" ht="14.25" customHeight="1">
      <c r="A499" s="200" t="s">
        <v>116</v>
      </c>
      <c r="B499" s="116">
        <v>15.0</v>
      </c>
      <c r="C499" s="116" t="s">
        <v>504</v>
      </c>
      <c r="D499" s="201" t="s">
        <v>1339</v>
      </c>
      <c r="E499" s="116" t="s">
        <v>124</v>
      </c>
      <c r="F499" s="165" t="s">
        <v>120</v>
      </c>
      <c r="G499" s="114" t="s">
        <v>121</v>
      </c>
      <c r="H499" s="115" t="s">
        <v>134</v>
      </c>
      <c r="I499" s="116" t="s">
        <v>124</v>
      </c>
      <c r="J499" s="116" t="s">
        <v>124</v>
      </c>
      <c r="K499" s="116" t="s">
        <v>124</v>
      </c>
      <c r="L499" s="116"/>
      <c r="M499" s="116"/>
      <c r="N499" s="116"/>
      <c r="O499" s="203"/>
      <c r="P499" s="203"/>
      <c r="Q499" s="203"/>
      <c r="R499" s="210"/>
      <c r="S499" s="110" t="b">
        <f t="shared" si="7"/>
        <v>0</v>
      </c>
      <c r="T499" s="119"/>
      <c r="U499" s="119"/>
      <c r="V499" s="116"/>
      <c r="W499" s="116"/>
      <c r="X499" s="116" t="b">
        <v>0</v>
      </c>
      <c r="Y499" s="110" t="b">
        <v>1</v>
      </c>
      <c r="Z499" s="110" t="b">
        <v>1</v>
      </c>
      <c r="AA499" s="116" t="s">
        <v>498</v>
      </c>
      <c r="AB499" s="177" t="b">
        <f t="shared" si="2"/>
        <v>0</v>
      </c>
      <c r="AC499" s="177" t="b">
        <f t="shared" si="3"/>
        <v>0</v>
      </c>
      <c r="AD499" s="177" t="b">
        <f t="shared" si="4"/>
        <v>0</v>
      </c>
      <c r="AE499" s="233" t="b">
        <f t="shared" si="5"/>
        <v>0</v>
      </c>
    </row>
    <row r="500" ht="14.25" customHeight="1">
      <c r="A500" s="95" t="s">
        <v>116</v>
      </c>
      <c r="B500" s="101">
        <v>15.0</v>
      </c>
      <c r="C500" s="101" t="s">
        <v>1340</v>
      </c>
      <c r="D500" s="164" t="s">
        <v>1341</v>
      </c>
      <c r="E500" s="101" t="s">
        <v>124</v>
      </c>
      <c r="F500" s="165" t="s">
        <v>120</v>
      </c>
      <c r="G500" s="99" t="s">
        <v>275</v>
      </c>
      <c r="H500" s="100" t="s">
        <v>269</v>
      </c>
      <c r="I500" s="101" t="s">
        <v>124</v>
      </c>
      <c r="J500" s="101" t="s">
        <v>124</v>
      </c>
      <c r="K500" s="101" t="s">
        <v>124</v>
      </c>
      <c r="L500" s="101"/>
      <c r="M500" s="101"/>
      <c r="N500" s="101"/>
      <c r="O500" s="206"/>
      <c r="P500" s="206"/>
      <c r="Q500" s="206"/>
      <c r="R500" s="208"/>
      <c r="S500" s="96" t="b">
        <f t="shared" si="7"/>
        <v>1</v>
      </c>
      <c r="T500" s="104"/>
      <c r="U500" s="104"/>
      <c r="V500" s="101"/>
      <c r="W500" s="101"/>
      <c r="X500" s="101" t="b">
        <v>0</v>
      </c>
      <c r="Y500" s="101" t="b">
        <v>0</v>
      </c>
      <c r="Z500" s="96" t="b">
        <v>1</v>
      </c>
      <c r="AA500" s="101" t="s">
        <v>124</v>
      </c>
      <c r="AB500" s="167" t="b">
        <f t="shared" si="2"/>
        <v>1</v>
      </c>
      <c r="AC500" s="167" t="b">
        <f t="shared" si="3"/>
        <v>1</v>
      </c>
      <c r="AD500" s="167" t="b">
        <f t="shared" si="4"/>
        <v>0</v>
      </c>
      <c r="AE500" s="230" t="b">
        <f t="shared" si="5"/>
        <v>0</v>
      </c>
    </row>
    <row r="501" ht="14.25" customHeight="1">
      <c r="A501" s="200" t="s">
        <v>116</v>
      </c>
      <c r="B501" s="116">
        <v>15.0</v>
      </c>
      <c r="C501" s="116" t="s">
        <v>1342</v>
      </c>
      <c r="D501" s="201" t="s">
        <v>1343</v>
      </c>
      <c r="E501" s="116" t="s">
        <v>124</v>
      </c>
      <c r="F501" s="114" t="s">
        <v>268</v>
      </c>
      <c r="G501" s="115" t="s">
        <v>269</v>
      </c>
      <c r="H501" s="115" t="s">
        <v>269</v>
      </c>
      <c r="I501" s="116" t="s">
        <v>124</v>
      </c>
      <c r="J501" s="116" t="s">
        <v>124</v>
      </c>
      <c r="K501" s="116" t="s">
        <v>124</v>
      </c>
      <c r="L501" s="116"/>
      <c r="M501" s="116"/>
      <c r="N501" s="116"/>
      <c r="O501" s="203"/>
      <c r="P501" s="203"/>
      <c r="Q501" s="203"/>
      <c r="R501" s="210"/>
      <c r="S501" s="110" t="b">
        <f t="shared" si="7"/>
        <v>0</v>
      </c>
      <c r="T501" s="119"/>
      <c r="U501" s="119"/>
      <c r="V501" s="116"/>
      <c r="W501" s="116"/>
      <c r="X501" s="116" t="b">
        <v>0</v>
      </c>
      <c r="Y501" s="116" t="b">
        <v>0</v>
      </c>
      <c r="Z501" s="110" t="b">
        <v>1</v>
      </c>
      <c r="AA501" s="116" t="s">
        <v>124</v>
      </c>
      <c r="AB501" s="177" t="b">
        <f t="shared" si="2"/>
        <v>1</v>
      </c>
      <c r="AC501" s="177" t="b">
        <f t="shared" si="3"/>
        <v>0</v>
      </c>
      <c r="AD501" s="177" t="b">
        <f t="shared" si="4"/>
        <v>0</v>
      </c>
      <c r="AE501" s="233" t="b">
        <f t="shared" si="5"/>
        <v>0</v>
      </c>
    </row>
    <row r="502" ht="14.25" customHeight="1">
      <c r="A502" s="95" t="s">
        <v>116</v>
      </c>
      <c r="B502" s="101">
        <v>15.0</v>
      </c>
      <c r="C502" s="101" t="s">
        <v>1344</v>
      </c>
      <c r="D502" s="164" t="s">
        <v>1345</v>
      </c>
      <c r="E502" s="101" t="s">
        <v>124</v>
      </c>
      <c r="F502" s="165" t="s">
        <v>120</v>
      </c>
      <c r="G502" s="99" t="s">
        <v>275</v>
      </c>
      <c r="H502" s="100" t="s">
        <v>269</v>
      </c>
      <c r="I502" s="101" t="s">
        <v>124</v>
      </c>
      <c r="J502" s="101" t="s">
        <v>124</v>
      </c>
      <c r="K502" s="101" t="s">
        <v>124</v>
      </c>
      <c r="L502" s="101"/>
      <c r="M502" s="101"/>
      <c r="N502" s="101"/>
      <c r="O502" s="206"/>
      <c r="P502" s="206"/>
      <c r="Q502" s="206"/>
      <c r="R502" s="208"/>
      <c r="S502" s="96" t="b">
        <f t="shared" si="7"/>
        <v>1</v>
      </c>
      <c r="T502" s="104"/>
      <c r="U502" s="104"/>
      <c r="V502" s="101"/>
      <c r="W502" s="101"/>
      <c r="X502" s="101" t="b">
        <v>0</v>
      </c>
      <c r="Y502" s="101" t="b">
        <v>0</v>
      </c>
      <c r="Z502" s="96" t="b">
        <v>1</v>
      </c>
      <c r="AA502" s="101" t="s">
        <v>124</v>
      </c>
      <c r="AB502" s="167" t="b">
        <f t="shared" si="2"/>
        <v>1</v>
      </c>
      <c r="AC502" s="167" t="b">
        <f t="shared" si="3"/>
        <v>1</v>
      </c>
      <c r="AD502" s="167" t="b">
        <f t="shared" si="4"/>
        <v>0</v>
      </c>
      <c r="AE502" s="230" t="b">
        <f t="shared" si="5"/>
        <v>0</v>
      </c>
    </row>
    <row r="503" ht="14.25" customHeight="1">
      <c r="A503" s="200" t="s">
        <v>116</v>
      </c>
      <c r="B503" s="116">
        <v>15.0</v>
      </c>
      <c r="C503" s="116" t="s">
        <v>1346</v>
      </c>
      <c r="D503" s="201" t="s">
        <v>1347</v>
      </c>
      <c r="E503" s="116" t="s">
        <v>124</v>
      </c>
      <c r="F503" s="165" t="s">
        <v>120</v>
      </c>
      <c r="G503" s="114" t="s">
        <v>275</v>
      </c>
      <c r="H503" s="115" t="s">
        <v>269</v>
      </c>
      <c r="I503" s="116" t="s">
        <v>124</v>
      </c>
      <c r="J503" s="116" t="s">
        <v>124</v>
      </c>
      <c r="K503" s="116" t="s">
        <v>124</v>
      </c>
      <c r="L503" s="116"/>
      <c r="M503" s="116"/>
      <c r="N503" s="116"/>
      <c r="O503" s="203"/>
      <c r="P503" s="203"/>
      <c r="Q503" s="203"/>
      <c r="R503" s="210"/>
      <c r="S503" s="110" t="b">
        <f t="shared" si="7"/>
        <v>1</v>
      </c>
      <c r="T503" s="119"/>
      <c r="U503" s="119"/>
      <c r="V503" s="116"/>
      <c r="W503" s="116"/>
      <c r="X503" s="116" t="b">
        <v>0</v>
      </c>
      <c r="Y503" s="116" t="b">
        <v>0</v>
      </c>
      <c r="Z503" s="110" t="b">
        <v>1</v>
      </c>
      <c r="AA503" s="116" t="s">
        <v>124</v>
      </c>
      <c r="AB503" s="177" t="b">
        <f t="shared" si="2"/>
        <v>1</v>
      </c>
      <c r="AC503" s="177" t="b">
        <f t="shared" si="3"/>
        <v>1</v>
      </c>
      <c r="AD503" s="177" t="b">
        <f t="shared" si="4"/>
        <v>0</v>
      </c>
      <c r="AE503" s="233" t="b">
        <f t="shared" si="5"/>
        <v>0</v>
      </c>
    </row>
    <row r="504" ht="14.25" customHeight="1">
      <c r="A504" s="95" t="s">
        <v>116</v>
      </c>
      <c r="B504" s="101">
        <v>16.0</v>
      </c>
      <c r="C504" s="101" t="s">
        <v>1348</v>
      </c>
      <c r="D504" s="164" t="s">
        <v>1349</v>
      </c>
      <c r="E504" s="101" t="s">
        <v>119</v>
      </c>
      <c r="F504" s="165" t="s">
        <v>120</v>
      </c>
      <c r="G504" s="99" t="s">
        <v>275</v>
      </c>
      <c r="H504" s="100" t="s">
        <v>269</v>
      </c>
      <c r="I504" s="101" t="s">
        <v>124</v>
      </c>
      <c r="J504" s="101" t="s">
        <v>124</v>
      </c>
      <c r="K504" s="101" t="s">
        <v>124</v>
      </c>
      <c r="L504" s="101"/>
      <c r="M504" s="101"/>
      <c r="N504" s="101"/>
      <c r="O504" s="206"/>
      <c r="P504" s="206"/>
      <c r="Q504" s="206"/>
      <c r="R504" s="208"/>
      <c r="S504" s="96" t="b">
        <f t="shared" si="7"/>
        <v>1</v>
      </c>
      <c r="T504" s="104"/>
      <c r="U504" s="104"/>
      <c r="V504" s="101"/>
      <c r="W504" s="101"/>
      <c r="X504" s="101" t="b">
        <v>0</v>
      </c>
      <c r="Y504" s="101" t="b">
        <v>0</v>
      </c>
      <c r="Z504" s="96" t="b">
        <v>1</v>
      </c>
      <c r="AA504" s="101" t="s">
        <v>124</v>
      </c>
      <c r="AB504" s="167" t="b">
        <f t="shared" si="2"/>
        <v>1</v>
      </c>
      <c r="AC504" s="167" t="b">
        <f t="shared" si="3"/>
        <v>1</v>
      </c>
      <c r="AD504" s="167" t="b">
        <f t="shared" si="4"/>
        <v>0</v>
      </c>
      <c r="AE504" s="230" t="b">
        <f t="shared" si="5"/>
        <v>0</v>
      </c>
    </row>
    <row r="505" ht="14.25" customHeight="1">
      <c r="A505" s="200" t="s">
        <v>116</v>
      </c>
      <c r="B505" s="116">
        <v>16.0</v>
      </c>
      <c r="C505" s="116" t="s">
        <v>1348</v>
      </c>
      <c r="D505" s="201" t="s">
        <v>1349</v>
      </c>
      <c r="E505" s="112" t="s">
        <v>133</v>
      </c>
      <c r="F505" s="165" t="s">
        <v>120</v>
      </c>
      <c r="G505" s="114" t="s">
        <v>275</v>
      </c>
      <c r="H505" s="115" t="s">
        <v>269</v>
      </c>
      <c r="I505" s="116" t="s">
        <v>124</v>
      </c>
      <c r="J505" s="116" t="s">
        <v>124</v>
      </c>
      <c r="K505" s="116" t="s">
        <v>124</v>
      </c>
      <c r="L505" s="116"/>
      <c r="M505" s="116"/>
      <c r="N505" s="116"/>
      <c r="O505" s="203"/>
      <c r="P505" s="203"/>
      <c r="Q505" s="203"/>
      <c r="R505" s="210"/>
      <c r="S505" s="110" t="b">
        <f t="shared" si="7"/>
        <v>1</v>
      </c>
      <c r="T505" s="119"/>
      <c r="U505" s="119"/>
      <c r="V505" s="116"/>
      <c r="W505" s="116"/>
      <c r="X505" s="116" t="b">
        <v>0</v>
      </c>
      <c r="Y505" s="116" t="b">
        <v>0</v>
      </c>
      <c r="Z505" s="110" t="b">
        <v>1</v>
      </c>
      <c r="AA505" s="116" t="s">
        <v>124</v>
      </c>
      <c r="AB505" s="177" t="b">
        <f t="shared" si="2"/>
        <v>1</v>
      </c>
      <c r="AC505" s="177" t="b">
        <f t="shared" si="3"/>
        <v>1</v>
      </c>
      <c r="AD505" s="177" t="b">
        <f t="shared" si="4"/>
        <v>0</v>
      </c>
      <c r="AE505" s="233" t="b">
        <f t="shared" si="5"/>
        <v>0</v>
      </c>
    </row>
    <row r="506" ht="14.25" customHeight="1">
      <c r="A506" s="95" t="s">
        <v>116</v>
      </c>
      <c r="B506" s="101">
        <v>16.0</v>
      </c>
      <c r="C506" s="101" t="s">
        <v>1348</v>
      </c>
      <c r="D506" s="164" t="s">
        <v>1349</v>
      </c>
      <c r="E506" s="101" t="s">
        <v>151</v>
      </c>
      <c r="F506" s="165" t="s">
        <v>120</v>
      </c>
      <c r="G506" s="99" t="s">
        <v>275</v>
      </c>
      <c r="H506" s="100" t="s">
        <v>269</v>
      </c>
      <c r="I506" s="101" t="s">
        <v>124</v>
      </c>
      <c r="J506" s="101" t="s">
        <v>124</v>
      </c>
      <c r="K506" s="101" t="s">
        <v>124</v>
      </c>
      <c r="L506" s="101"/>
      <c r="M506" s="101"/>
      <c r="N506" s="101"/>
      <c r="O506" s="206"/>
      <c r="P506" s="206"/>
      <c r="Q506" s="206"/>
      <c r="R506" s="208"/>
      <c r="S506" s="96" t="b">
        <f t="shared" si="7"/>
        <v>1</v>
      </c>
      <c r="T506" s="104"/>
      <c r="U506" s="104"/>
      <c r="V506" s="101"/>
      <c r="W506" s="101"/>
      <c r="X506" s="101" t="b">
        <v>0</v>
      </c>
      <c r="Y506" s="101" t="b">
        <v>0</v>
      </c>
      <c r="Z506" s="96" t="b">
        <v>1</v>
      </c>
      <c r="AA506" s="101" t="s">
        <v>124</v>
      </c>
      <c r="AB506" s="167" t="b">
        <f t="shared" si="2"/>
        <v>1</v>
      </c>
      <c r="AC506" s="167" t="b">
        <f t="shared" si="3"/>
        <v>1</v>
      </c>
      <c r="AD506" s="167" t="b">
        <f t="shared" si="4"/>
        <v>0</v>
      </c>
      <c r="AE506" s="230" t="b">
        <f t="shared" si="5"/>
        <v>0</v>
      </c>
    </row>
    <row r="507" ht="14.25" customHeight="1">
      <c r="A507" s="200" t="s">
        <v>116</v>
      </c>
      <c r="B507" s="116">
        <v>16.0</v>
      </c>
      <c r="C507" s="116" t="s">
        <v>511</v>
      </c>
      <c r="D507" s="201" t="s">
        <v>1350</v>
      </c>
      <c r="E507" s="116" t="s">
        <v>124</v>
      </c>
      <c r="F507" s="165" t="s">
        <v>120</v>
      </c>
      <c r="G507" s="114" t="s">
        <v>121</v>
      </c>
      <c r="H507" s="115" t="s">
        <v>134</v>
      </c>
      <c r="I507" s="116" t="s">
        <v>124</v>
      </c>
      <c r="J507" s="116" t="s">
        <v>124</v>
      </c>
      <c r="K507" s="116" t="s">
        <v>124</v>
      </c>
      <c r="L507" s="116"/>
      <c r="M507" s="116"/>
      <c r="N507" s="116"/>
      <c r="O507" s="203"/>
      <c r="P507" s="203"/>
      <c r="Q507" s="203"/>
      <c r="R507" s="210"/>
      <c r="S507" s="110" t="b">
        <f t="shared" si="7"/>
        <v>0</v>
      </c>
      <c r="T507" s="119"/>
      <c r="U507" s="119"/>
      <c r="V507" s="116"/>
      <c r="W507" s="116"/>
      <c r="X507" s="116" t="b">
        <v>0</v>
      </c>
      <c r="Y507" s="110" t="b">
        <v>1</v>
      </c>
      <c r="Z507" s="110" t="b">
        <v>1</v>
      </c>
      <c r="AA507" s="116" t="s">
        <v>505</v>
      </c>
      <c r="AB507" s="177" t="b">
        <f t="shared" si="2"/>
        <v>0</v>
      </c>
      <c r="AC507" s="177" t="b">
        <f t="shared" si="3"/>
        <v>0</v>
      </c>
      <c r="AD507" s="177" t="b">
        <f t="shared" si="4"/>
        <v>0</v>
      </c>
      <c r="AE507" s="233" t="b">
        <f t="shared" si="5"/>
        <v>0</v>
      </c>
    </row>
    <row r="508" ht="14.25" customHeight="1">
      <c r="A508" s="95" t="s">
        <v>116</v>
      </c>
      <c r="B508" s="101">
        <v>16.0</v>
      </c>
      <c r="C508" s="101" t="s">
        <v>1351</v>
      </c>
      <c r="D508" s="164" t="s">
        <v>1352</v>
      </c>
      <c r="E508" s="101" t="s">
        <v>124</v>
      </c>
      <c r="F508" s="165" t="s">
        <v>120</v>
      </c>
      <c r="G508" s="99" t="s">
        <v>275</v>
      </c>
      <c r="H508" s="100" t="s">
        <v>269</v>
      </c>
      <c r="I508" s="101" t="s">
        <v>124</v>
      </c>
      <c r="J508" s="101" t="s">
        <v>124</v>
      </c>
      <c r="K508" s="101" t="s">
        <v>124</v>
      </c>
      <c r="L508" s="101"/>
      <c r="M508" s="101"/>
      <c r="N508" s="101"/>
      <c r="O508" s="206"/>
      <c r="P508" s="206"/>
      <c r="Q508" s="206"/>
      <c r="R508" s="208"/>
      <c r="S508" s="96" t="b">
        <f t="shared" si="7"/>
        <v>1</v>
      </c>
      <c r="T508" s="104"/>
      <c r="U508" s="104"/>
      <c r="V508" s="101"/>
      <c r="W508" s="101"/>
      <c r="X508" s="101" t="b">
        <v>0</v>
      </c>
      <c r="Y508" s="101" t="b">
        <v>0</v>
      </c>
      <c r="Z508" s="96" t="b">
        <v>1</v>
      </c>
      <c r="AA508" s="101" t="s">
        <v>124</v>
      </c>
      <c r="AB508" s="167" t="b">
        <f t="shared" si="2"/>
        <v>1</v>
      </c>
      <c r="AC508" s="167" t="b">
        <f t="shared" si="3"/>
        <v>1</v>
      </c>
      <c r="AD508" s="167" t="b">
        <f t="shared" si="4"/>
        <v>0</v>
      </c>
      <c r="AE508" s="230" t="b">
        <f t="shared" si="5"/>
        <v>0</v>
      </c>
    </row>
    <row r="509" ht="14.25" customHeight="1">
      <c r="A509" s="200" t="s">
        <v>116</v>
      </c>
      <c r="B509" s="116">
        <v>16.0</v>
      </c>
      <c r="C509" s="116" t="s">
        <v>514</v>
      </c>
      <c r="D509" s="201" t="s">
        <v>1353</v>
      </c>
      <c r="E509" s="116" t="s">
        <v>124</v>
      </c>
      <c r="F509" s="114" t="s">
        <v>268</v>
      </c>
      <c r="G509" s="115" t="s">
        <v>269</v>
      </c>
      <c r="H509" s="115" t="s">
        <v>269</v>
      </c>
      <c r="I509" s="116" t="s">
        <v>124</v>
      </c>
      <c r="J509" s="116" t="s">
        <v>124</v>
      </c>
      <c r="K509" s="116" t="s">
        <v>124</v>
      </c>
      <c r="L509" s="116"/>
      <c r="M509" s="116"/>
      <c r="N509" s="116"/>
      <c r="O509" s="203"/>
      <c r="P509" s="203"/>
      <c r="Q509" s="203"/>
      <c r="R509" s="210"/>
      <c r="S509" s="110" t="b">
        <f t="shared" si="7"/>
        <v>0</v>
      </c>
      <c r="T509" s="119"/>
      <c r="U509" s="119"/>
      <c r="V509" s="116"/>
      <c r="W509" s="116"/>
      <c r="X509" s="116" t="b">
        <v>0</v>
      </c>
      <c r="Y509" s="110" t="b">
        <v>1</v>
      </c>
      <c r="Z509" s="110" t="b">
        <v>1</v>
      </c>
      <c r="AA509" s="116" t="s">
        <v>512</v>
      </c>
      <c r="AB509" s="177" t="b">
        <f t="shared" si="2"/>
        <v>0</v>
      </c>
      <c r="AC509" s="177" t="b">
        <f t="shared" si="3"/>
        <v>0</v>
      </c>
      <c r="AD509" s="177" t="b">
        <f t="shared" si="4"/>
        <v>0</v>
      </c>
      <c r="AE509" s="233" t="b">
        <f t="shared" si="5"/>
        <v>0</v>
      </c>
    </row>
    <row r="510" ht="14.25" customHeight="1">
      <c r="A510" s="95" t="s">
        <v>116</v>
      </c>
      <c r="B510" s="101">
        <v>16.0</v>
      </c>
      <c r="C510" s="101" t="s">
        <v>1354</v>
      </c>
      <c r="D510" s="164" t="s">
        <v>1355</v>
      </c>
      <c r="E510" s="101" t="s">
        <v>124</v>
      </c>
      <c r="F510" s="165" t="s">
        <v>120</v>
      </c>
      <c r="G510" s="99" t="s">
        <v>275</v>
      </c>
      <c r="H510" s="100" t="s">
        <v>269</v>
      </c>
      <c r="I510" s="101" t="s">
        <v>124</v>
      </c>
      <c r="J510" s="101" t="s">
        <v>124</v>
      </c>
      <c r="K510" s="101" t="s">
        <v>124</v>
      </c>
      <c r="L510" s="101"/>
      <c r="M510" s="101"/>
      <c r="N510" s="101"/>
      <c r="O510" s="206"/>
      <c r="P510" s="206"/>
      <c r="Q510" s="206"/>
      <c r="R510" s="208"/>
      <c r="S510" s="96" t="b">
        <f t="shared" si="7"/>
        <v>1</v>
      </c>
      <c r="T510" s="104"/>
      <c r="U510" s="104"/>
      <c r="V510" s="101"/>
      <c r="W510" s="101"/>
      <c r="X510" s="101" t="b">
        <v>0</v>
      </c>
      <c r="Y510" s="101" t="b">
        <v>0</v>
      </c>
      <c r="Z510" s="96" t="b">
        <v>1</v>
      </c>
      <c r="AA510" s="101" t="s">
        <v>124</v>
      </c>
      <c r="AB510" s="167" t="b">
        <f t="shared" si="2"/>
        <v>1</v>
      </c>
      <c r="AC510" s="167" t="b">
        <f t="shared" si="3"/>
        <v>1</v>
      </c>
      <c r="AD510" s="167" t="b">
        <f t="shared" si="4"/>
        <v>0</v>
      </c>
      <c r="AE510" s="230" t="b">
        <f t="shared" si="5"/>
        <v>0</v>
      </c>
    </row>
    <row r="511" ht="14.25" customHeight="1">
      <c r="A511" s="200" t="s">
        <v>116</v>
      </c>
      <c r="B511" s="116">
        <v>16.0</v>
      </c>
      <c r="C511" s="116" t="s">
        <v>1356</v>
      </c>
      <c r="D511" s="201" t="s">
        <v>1357</v>
      </c>
      <c r="E511" s="116" t="s">
        <v>124</v>
      </c>
      <c r="F511" s="114" t="s">
        <v>268</v>
      </c>
      <c r="G511" s="115" t="s">
        <v>269</v>
      </c>
      <c r="H511" s="115" t="s">
        <v>269</v>
      </c>
      <c r="I511" s="116" t="s">
        <v>124</v>
      </c>
      <c r="J511" s="116" t="s">
        <v>124</v>
      </c>
      <c r="K511" s="116" t="s">
        <v>124</v>
      </c>
      <c r="L511" s="116"/>
      <c r="M511" s="116"/>
      <c r="N511" s="116"/>
      <c r="O511" s="203"/>
      <c r="P511" s="203"/>
      <c r="Q511" s="203"/>
      <c r="R511" s="210"/>
      <c r="S511" s="110" t="b">
        <f t="shared" si="7"/>
        <v>0</v>
      </c>
      <c r="T511" s="119"/>
      <c r="U511" s="119"/>
      <c r="V511" s="116"/>
      <c r="W511" s="116"/>
      <c r="X511" s="116" t="b">
        <v>0</v>
      </c>
      <c r="Y511" s="116" t="b">
        <v>0</v>
      </c>
      <c r="Z511" s="110" t="b">
        <v>1</v>
      </c>
      <c r="AA511" s="116" t="s">
        <v>124</v>
      </c>
      <c r="AB511" s="177" t="b">
        <f t="shared" si="2"/>
        <v>1</v>
      </c>
      <c r="AC511" s="177" t="b">
        <f t="shared" si="3"/>
        <v>0</v>
      </c>
      <c r="AD511" s="177" t="b">
        <f t="shared" si="4"/>
        <v>0</v>
      </c>
      <c r="AE511" s="233" t="b">
        <f t="shared" si="5"/>
        <v>0</v>
      </c>
    </row>
    <row r="512" ht="14.25" customHeight="1">
      <c r="A512" s="95" t="s">
        <v>116</v>
      </c>
      <c r="B512" s="101">
        <v>16.0</v>
      </c>
      <c r="C512" s="101" t="s">
        <v>1358</v>
      </c>
      <c r="D512" s="164" t="s">
        <v>1359</v>
      </c>
      <c r="E512" s="101" t="s">
        <v>124</v>
      </c>
      <c r="F512" s="99" t="s">
        <v>268</v>
      </c>
      <c r="G512" s="100" t="s">
        <v>269</v>
      </c>
      <c r="H512" s="100" t="s">
        <v>269</v>
      </c>
      <c r="I512" s="101" t="s">
        <v>124</v>
      </c>
      <c r="J512" s="101" t="s">
        <v>124</v>
      </c>
      <c r="K512" s="101" t="s">
        <v>124</v>
      </c>
      <c r="L512" s="101"/>
      <c r="M512" s="101"/>
      <c r="N512" s="101"/>
      <c r="O512" s="206"/>
      <c r="P512" s="206"/>
      <c r="Q512" s="206"/>
      <c r="R512" s="208"/>
      <c r="S512" s="96" t="b">
        <f t="shared" si="7"/>
        <v>0</v>
      </c>
      <c r="T512" s="104"/>
      <c r="U512" s="104"/>
      <c r="V512" s="101"/>
      <c r="W512" s="101"/>
      <c r="X512" s="101" t="b">
        <v>0</v>
      </c>
      <c r="Y512" s="101" t="b">
        <v>0</v>
      </c>
      <c r="Z512" s="96" t="b">
        <v>1</v>
      </c>
      <c r="AA512" s="101" t="s">
        <v>124</v>
      </c>
      <c r="AB512" s="167" t="b">
        <f t="shared" si="2"/>
        <v>1</v>
      </c>
      <c r="AC512" s="167" t="b">
        <f t="shared" si="3"/>
        <v>0</v>
      </c>
      <c r="AD512" s="167" t="b">
        <f t="shared" si="4"/>
        <v>0</v>
      </c>
      <c r="AE512" s="230" t="b">
        <f t="shared" si="5"/>
        <v>0</v>
      </c>
    </row>
    <row r="513" ht="14.25" customHeight="1">
      <c r="A513" s="200" t="s">
        <v>116</v>
      </c>
      <c r="B513" s="116">
        <v>16.0</v>
      </c>
      <c r="C513" s="116" t="s">
        <v>1360</v>
      </c>
      <c r="D513" s="201" t="s">
        <v>1361</v>
      </c>
      <c r="E513" s="116" t="s">
        <v>124</v>
      </c>
      <c r="F513" s="114" t="s">
        <v>268</v>
      </c>
      <c r="G513" s="115" t="s">
        <v>269</v>
      </c>
      <c r="H513" s="115" t="s">
        <v>269</v>
      </c>
      <c r="I513" s="116" t="s">
        <v>124</v>
      </c>
      <c r="J513" s="116" t="s">
        <v>124</v>
      </c>
      <c r="K513" s="116" t="s">
        <v>124</v>
      </c>
      <c r="L513" s="116"/>
      <c r="M513" s="116"/>
      <c r="N513" s="116"/>
      <c r="O513" s="203"/>
      <c r="P513" s="203"/>
      <c r="Q513" s="203"/>
      <c r="R513" s="210"/>
      <c r="S513" s="110" t="b">
        <f t="shared" si="7"/>
        <v>0</v>
      </c>
      <c r="T513" s="119"/>
      <c r="U513" s="119"/>
      <c r="V513" s="116"/>
      <c r="W513" s="116"/>
      <c r="X513" s="116" t="b">
        <v>0</v>
      </c>
      <c r="Y513" s="116" t="b">
        <v>0</v>
      </c>
      <c r="Z513" s="110" t="b">
        <v>1</v>
      </c>
      <c r="AA513" s="116" t="s">
        <v>124</v>
      </c>
      <c r="AB513" s="177" t="b">
        <f t="shared" si="2"/>
        <v>1</v>
      </c>
      <c r="AC513" s="177" t="b">
        <f t="shared" si="3"/>
        <v>0</v>
      </c>
      <c r="AD513" s="177" t="b">
        <f t="shared" si="4"/>
        <v>0</v>
      </c>
      <c r="AE513" s="233" t="b">
        <f t="shared" si="5"/>
        <v>0</v>
      </c>
    </row>
    <row r="514" ht="14.25" customHeight="1">
      <c r="A514" s="249" t="s">
        <v>116</v>
      </c>
      <c r="B514" s="250">
        <v>17.0</v>
      </c>
      <c r="C514" s="250" t="s">
        <v>1362</v>
      </c>
      <c r="D514" s="251" t="s">
        <v>1363</v>
      </c>
      <c r="E514" s="250" t="s">
        <v>124</v>
      </c>
      <c r="F514" s="252" t="s">
        <v>120</v>
      </c>
      <c r="G514" s="252" t="s">
        <v>121</v>
      </c>
      <c r="H514" s="253" t="s">
        <v>16</v>
      </c>
      <c r="I514" s="250"/>
      <c r="J514" s="250"/>
      <c r="K514" s="250"/>
      <c r="L514" s="250"/>
      <c r="M514" s="250"/>
      <c r="N514" s="250"/>
      <c r="O514" s="254"/>
      <c r="P514" s="151" t="s">
        <v>248</v>
      </c>
      <c r="Q514" s="254"/>
      <c r="R514" s="255"/>
      <c r="S514" s="149" t="b">
        <f t="shared" si="7"/>
        <v>1</v>
      </c>
      <c r="T514" s="256"/>
      <c r="U514" s="256"/>
      <c r="V514" s="250"/>
      <c r="W514" s="250"/>
      <c r="X514" s="149" t="b">
        <v>1</v>
      </c>
      <c r="Y514" s="257" t="b">
        <v>1</v>
      </c>
      <c r="Z514" s="257" t="b">
        <v>1</v>
      </c>
      <c r="AA514" s="250" t="s">
        <v>1364</v>
      </c>
      <c r="AB514" s="258" t="b">
        <f t="shared" si="2"/>
        <v>0</v>
      </c>
      <c r="AC514" s="258" t="b">
        <f t="shared" si="3"/>
        <v>0</v>
      </c>
      <c r="AD514" s="258" t="b">
        <f t="shared" si="4"/>
        <v>0</v>
      </c>
      <c r="AE514" s="259" t="b">
        <f t="shared" si="5"/>
        <v>0</v>
      </c>
    </row>
    <row r="515" ht="14.25" customHeight="1">
      <c r="J515" s="226"/>
    </row>
    <row r="516" ht="14.25" customHeight="1">
      <c r="J516" s="226"/>
    </row>
    <row r="517" ht="14.25" customHeight="1">
      <c r="J517" s="226"/>
    </row>
    <row r="518" ht="14.25" customHeight="1">
      <c r="J518" s="226"/>
    </row>
    <row r="519" ht="14.25" customHeight="1">
      <c r="J519" s="226"/>
    </row>
    <row r="520" ht="14.25" customHeight="1">
      <c r="J520" s="226"/>
    </row>
    <row r="521" ht="14.25" customHeight="1">
      <c r="J521" s="226"/>
    </row>
    <row r="522" ht="14.25" customHeight="1">
      <c r="J522" s="226"/>
    </row>
    <row r="523" ht="14.25" customHeight="1">
      <c r="J523" s="226"/>
    </row>
    <row r="524" ht="14.25" customHeight="1">
      <c r="J524" s="226"/>
    </row>
    <row r="525" ht="14.25" customHeight="1">
      <c r="J525" s="226"/>
    </row>
    <row r="526" ht="14.25" customHeight="1">
      <c r="J526" s="226"/>
    </row>
    <row r="527" ht="14.25" customHeight="1">
      <c r="J527" s="226"/>
    </row>
    <row r="528" ht="14.25" customHeight="1">
      <c r="J528" s="226"/>
    </row>
    <row r="529" ht="14.25" customHeight="1">
      <c r="J529" s="226"/>
    </row>
    <row r="530" ht="14.25" customHeight="1">
      <c r="J530" s="226"/>
    </row>
    <row r="531" ht="14.25" customHeight="1">
      <c r="J531" s="226"/>
    </row>
    <row r="532" ht="14.25" customHeight="1">
      <c r="J532" s="226"/>
    </row>
    <row r="533" ht="14.25" customHeight="1">
      <c r="J533" s="226"/>
    </row>
    <row r="534" ht="14.25" customHeight="1">
      <c r="J534" s="226"/>
    </row>
    <row r="535" ht="14.25" customHeight="1">
      <c r="J535" s="226"/>
    </row>
    <row r="536" ht="14.25" customHeight="1">
      <c r="J536" s="226"/>
    </row>
    <row r="537" ht="14.25" customHeight="1">
      <c r="J537" s="226"/>
    </row>
    <row r="538" ht="14.25" customHeight="1">
      <c r="J538" s="226"/>
    </row>
    <row r="539" ht="14.25" customHeight="1">
      <c r="J539" s="226"/>
    </row>
    <row r="540" ht="14.25" customHeight="1">
      <c r="J540" s="226"/>
    </row>
    <row r="541" ht="14.25" customHeight="1">
      <c r="J541" s="226"/>
    </row>
    <row r="542" ht="14.25" customHeight="1">
      <c r="J542" s="226"/>
    </row>
    <row r="543" ht="14.25" customHeight="1">
      <c r="J543" s="226"/>
    </row>
    <row r="544" ht="14.25" customHeight="1">
      <c r="J544" s="226"/>
    </row>
    <row r="545" ht="14.25" customHeight="1">
      <c r="J545" s="226"/>
    </row>
    <row r="546" ht="14.25" customHeight="1">
      <c r="J546" s="226"/>
    </row>
    <row r="547" ht="14.25" customHeight="1">
      <c r="J547" s="226"/>
    </row>
    <row r="548" ht="14.25" customHeight="1">
      <c r="J548" s="226"/>
    </row>
    <row r="549" ht="14.25" customHeight="1">
      <c r="J549" s="226"/>
    </row>
    <row r="550" ht="14.25" customHeight="1">
      <c r="J550" s="226"/>
    </row>
    <row r="551" ht="14.25" customHeight="1">
      <c r="J551" s="226"/>
    </row>
    <row r="552" ht="14.25" customHeight="1">
      <c r="J552" s="226"/>
    </row>
    <row r="553" ht="14.25" customHeight="1">
      <c r="J553" s="226"/>
    </row>
    <row r="554" ht="14.25" customHeight="1">
      <c r="J554" s="226"/>
    </row>
    <row r="555" ht="14.25" customHeight="1">
      <c r="J555" s="226"/>
    </row>
    <row r="556" ht="14.25" customHeight="1">
      <c r="J556" s="226"/>
    </row>
    <row r="557" ht="14.25" customHeight="1">
      <c r="J557" s="226"/>
    </row>
    <row r="558" ht="14.25" customHeight="1">
      <c r="J558" s="226"/>
    </row>
    <row r="559" ht="14.25" customHeight="1">
      <c r="J559" s="226"/>
    </row>
    <row r="560" ht="14.25" customHeight="1">
      <c r="J560" s="226"/>
    </row>
    <row r="561" ht="14.25" customHeight="1">
      <c r="J561" s="226"/>
    </row>
    <row r="562" ht="14.25" customHeight="1">
      <c r="J562" s="226"/>
    </row>
    <row r="563" ht="14.25" customHeight="1">
      <c r="J563" s="226"/>
    </row>
    <row r="564" ht="14.25" customHeight="1">
      <c r="J564" s="226"/>
    </row>
    <row r="565" ht="14.25" customHeight="1">
      <c r="J565" s="226"/>
    </row>
    <row r="566" ht="14.25" customHeight="1">
      <c r="J566" s="226"/>
    </row>
    <row r="567" ht="14.25" customHeight="1">
      <c r="J567" s="226"/>
    </row>
    <row r="568" ht="14.25" customHeight="1">
      <c r="J568" s="226"/>
    </row>
    <row r="569" ht="14.25" customHeight="1">
      <c r="J569" s="226"/>
    </row>
    <row r="570" ht="14.25" customHeight="1">
      <c r="J570" s="226"/>
    </row>
    <row r="571" ht="14.25" customHeight="1">
      <c r="J571" s="226"/>
    </row>
    <row r="572" ht="14.25" customHeight="1">
      <c r="J572" s="226"/>
    </row>
    <row r="573" ht="14.25" customHeight="1">
      <c r="J573" s="226"/>
    </row>
    <row r="574" ht="14.25" customHeight="1">
      <c r="J574" s="226"/>
    </row>
    <row r="575" ht="14.25" customHeight="1">
      <c r="J575" s="226"/>
    </row>
    <row r="576" ht="14.25" customHeight="1">
      <c r="J576" s="226"/>
    </row>
    <row r="577" ht="14.25" customHeight="1">
      <c r="J577" s="226"/>
    </row>
    <row r="578" ht="14.25" customHeight="1">
      <c r="J578" s="226"/>
    </row>
    <row r="579" ht="14.25" customHeight="1">
      <c r="J579" s="226"/>
    </row>
    <row r="580" ht="14.25" customHeight="1">
      <c r="J580" s="226"/>
    </row>
    <row r="581" ht="14.25" customHeight="1">
      <c r="J581" s="226"/>
    </row>
    <row r="582" ht="14.25" customHeight="1">
      <c r="J582" s="226"/>
    </row>
    <row r="583" ht="14.25" customHeight="1">
      <c r="J583" s="226"/>
    </row>
    <row r="584" ht="14.25" customHeight="1">
      <c r="J584" s="226"/>
    </row>
    <row r="585" ht="14.25" customHeight="1">
      <c r="J585" s="226"/>
    </row>
    <row r="586" ht="14.25" customHeight="1">
      <c r="J586" s="226"/>
    </row>
    <row r="587" ht="14.25" customHeight="1">
      <c r="J587" s="226"/>
    </row>
    <row r="588" ht="14.25" customHeight="1">
      <c r="J588" s="226"/>
    </row>
    <row r="589" ht="14.25" customHeight="1">
      <c r="J589" s="226"/>
    </row>
    <row r="590" ht="14.25" customHeight="1">
      <c r="J590" s="226"/>
    </row>
    <row r="591" ht="14.25" customHeight="1">
      <c r="J591" s="226"/>
    </row>
    <row r="592" ht="14.25" customHeight="1">
      <c r="J592" s="226"/>
    </row>
    <row r="593" ht="14.25" customHeight="1">
      <c r="J593" s="226"/>
    </row>
    <row r="594" ht="14.25" customHeight="1">
      <c r="J594" s="226"/>
    </row>
    <row r="595" ht="14.25" customHeight="1">
      <c r="J595" s="226"/>
    </row>
    <row r="596" ht="14.25" customHeight="1">
      <c r="J596" s="226"/>
    </row>
    <row r="597" ht="14.25" customHeight="1">
      <c r="J597" s="226"/>
    </row>
    <row r="598" ht="14.25" customHeight="1">
      <c r="J598" s="226"/>
    </row>
    <row r="599" ht="14.25" customHeight="1">
      <c r="J599" s="226"/>
    </row>
    <row r="600" ht="14.25" customHeight="1">
      <c r="J600" s="226"/>
    </row>
    <row r="601" ht="14.25" customHeight="1">
      <c r="J601" s="226"/>
    </row>
    <row r="602" ht="14.25" customHeight="1">
      <c r="J602" s="226"/>
    </row>
    <row r="603" ht="14.25" customHeight="1">
      <c r="J603" s="226"/>
    </row>
    <row r="604" ht="14.25" customHeight="1">
      <c r="J604" s="226"/>
    </row>
    <row r="605" ht="14.25" customHeight="1">
      <c r="J605" s="226"/>
    </row>
    <row r="606" ht="14.25" customHeight="1">
      <c r="J606" s="226"/>
    </row>
    <row r="607" ht="14.25" customHeight="1">
      <c r="J607" s="226"/>
    </row>
    <row r="608" ht="14.25" customHeight="1">
      <c r="J608" s="226"/>
    </row>
    <row r="609" ht="14.25" customHeight="1">
      <c r="J609" s="226"/>
    </row>
    <row r="610" ht="14.25" customHeight="1">
      <c r="J610" s="226"/>
    </row>
    <row r="611" ht="14.25" customHeight="1">
      <c r="J611" s="226"/>
    </row>
    <row r="612" ht="14.25" customHeight="1">
      <c r="J612" s="226"/>
    </row>
    <row r="613" ht="14.25" customHeight="1">
      <c r="J613" s="226"/>
    </row>
    <row r="614" ht="14.25" customHeight="1">
      <c r="J614" s="226"/>
    </row>
    <row r="615" ht="14.25" customHeight="1">
      <c r="J615" s="226"/>
    </row>
    <row r="616" ht="14.25" customHeight="1">
      <c r="J616" s="226"/>
    </row>
    <row r="617" ht="14.25" customHeight="1">
      <c r="J617" s="226"/>
    </row>
    <row r="618" ht="14.25" customHeight="1">
      <c r="J618" s="226"/>
    </row>
    <row r="619" ht="14.25" customHeight="1">
      <c r="J619" s="226"/>
    </row>
    <row r="620" ht="14.25" customHeight="1">
      <c r="J620" s="226"/>
    </row>
    <row r="621" ht="14.25" customHeight="1">
      <c r="J621" s="226"/>
    </row>
    <row r="622" ht="14.25" customHeight="1">
      <c r="J622" s="226"/>
    </row>
    <row r="623" ht="14.25" customHeight="1">
      <c r="J623" s="226"/>
    </row>
    <row r="624" ht="14.25" customHeight="1">
      <c r="J624" s="226"/>
    </row>
    <row r="625" ht="14.25" customHeight="1">
      <c r="J625" s="226"/>
    </row>
    <row r="626" ht="14.25" customHeight="1">
      <c r="J626" s="226"/>
    </row>
    <row r="627" ht="14.25" customHeight="1">
      <c r="J627" s="226"/>
    </row>
    <row r="628" ht="14.25" customHeight="1">
      <c r="J628" s="226"/>
    </row>
    <row r="629" ht="14.25" customHeight="1">
      <c r="J629" s="226"/>
    </row>
    <row r="630" ht="14.25" customHeight="1">
      <c r="J630" s="226"/>
    </row>
    <row r="631" ht="14.25" customHeight="1">
      <c r="J631" s="226"/>
    </row>
    <row r="632" ht="14.25" customHeight="1">
      <c r="J632" s="226"/>
    </row>
    <row r="633" ht="14.25" customHeight="1">
      <c r="J633" s="226"/>
    </row>
    <row r="634" ht="14.25" customHeight="1">
      <c r="J634" s="226"/>
    </row>
    <row r="635" ht="14.25" customHeight="1">
      <c r="J635" s="226"/>
    </row>
    <row r="636" ht="14.25" customHeight="1">
      <c r="J636" s="226"/>
    </row>
    <row r="637" ht="14.25" customHeight="1">
      <c r="J637" s="226"/>
    </row>
    <row r="638" ht="14.25" customHeight="1">
      <c r="J638" s="226"/>
    </row>
    <row r="639" ht="14.25" customHeight="1">
      <c r="J639" s="226"/>
    </row>
    <row r="640" ht="14.25" customHeight="1">
      <c r="J640" s="226"/>
    </row>
    <row r="641" ht="14.25" customHeight="1">
      <c r="J641" s="226"/>
    </row>
    <row r="642" ht="14.25" customHeight="1">
      <c r="J642" s="226"/>
    </row>
    <row r="643" ht="14.25" customHeight="1">
      <c r="J643" s="226"/>
    </row>
    <row r="644" ht="14.25" customHeight="1">
      <c r="J644" s="226"/>
    </row>
    <row r="645" ht="14.25" customHeight="1">
      <c r="J645" s="226"/>
    </row>
    <row r="646" ht="14.25" customHeight="1">
      <c r="J646" s="226"/>
    </row>
    <row r="647" ht="14.25" customHeight="1">
      <c r="J647" s="226"/>
    </row>
    <row r="648" ht="14.25" customHeight="1">
      <c r="J648" s="226"/>
    </row>
    <row r="649" ht="14.25" customHeight="1">
      <c r="J649" s="226"/>
    </row>
    <row r="650" ht="14.25" customHeight="1">
      <c r="J650" s="226"/>
    </row>
    <row r="651" ht="14.25" customHeight="1">
      <c r="J651" s="226"/>
    </row>
    <row r="652" ht="14.25" customHeight="1">
      <c r="J652" s="226"/>
    </row>
    <row r="653" ht="14.25" customHeight="1">
      <c r="J653" s="226"/>
    </row>
    <row r="654" ht="14.25" customHeight="1">
      <c r="J654" s="226"/>
    </row>
    <row r="655" ht="14.25" customHeight="1">
      <c r="J655" s="226"/>
    </row>
    <row r="656" ht="14.25" customHeight="1">
      <c r="J656" s="226"/>
    </row>
    <row r="657" ht="14.25" customHeight="1">
      <c r="J657" s="226"/>
    </row>
    <row r="658" ht="14.25" customHeight="1">
      <c r="J658" s="226"/>
    </row>
    <row r="659" ht="14.25" customHeight="1">
      <c r="J659" s="226"/>
    </row>
    <row r="660" ht="14.25" customHeight="1">
      <c r="J660" s="226"/>
    </row>
    <row r="661" ht="14.25" customHeight="1">
      <c r="J661" s="226"/>
    </row>
    <row r="662" ht="14.25" customHeight="1">
      <c r="J662" s="226"/>
    </row>
    <row r="663" ht="14.25" customHeight="1">
      <c r="J663" s="226"/>
    </row>
    <row r="664" ht="14.25" customHeight="1">
      <c r="J664" s="226"/>
    </row>
    <row r="665" ht="14.25" customHeight="1">
      <c r="J665" s="226"/>
    </row>
    <row r="666" ht="14.25" customHeight="1">
      <c r="J666" s="226"/>
    </row>
    <row r="667" ht="14.25" customHeight="1">
      <c r="J667" s="226"/>
    </row>
    <row r="668" ht="14.25" customHeight="1">
      <c r="J668" s="226"/>
    </row>
    <row r="669" ht="14.25" customHeight="1">
      <c r="J669" s="226"/>
    </row>
    <row r="670" ht="14.25" customHeight="1">
      <c r="J670" s="226"/>
    </row>
    <row r="671" ht="14.25" customHeight="1">
      <c r="J671" s="226"/>
    </row>
    <row r="672" ht="14.25" customHeight="1">
      <c r="J672" s="226"/>
    </row>
    <row r="673" ht="14.25" customHeight="1">
      <c r="J673" s="226"/>
    </row>
    <row r="674" ht="14.25" customHeight="1">
      <c r="J674" s="226"/>
    </row>
    <row r="675" ht="14.25" customHeight="1">
      <c r="J675" s="226"/>
    </row>
    <row r="676" ht="14.25" customHeight="1">
      <c r="J676" s="226"/>
    </row>
    <row r="677" ht="14.25" customHeight="1">
      <c r="J677" s="226"/>
    </row>
    <row r="678" ht="14.25" customHeight="1">
      <c r="J678" s="226"/>
    </row>
    <row r="679" ht="14.25" customHeight="1">
      <c r="J679" s="226"/>
    </row>
    <row r="680" ht="14.25" customHeight="1">
      <c r="J680" s="226"/>
    </row>
    <row r="681" ht="14.25" customHeight="1">
      <c r="J681" s="226"/>
    </row>
    <row r="682" ht="14.25" customHeight="1">
      <c r="J682" s="226"/>
    </row>
    <row r="683" ht="14.25" customHeight="1">
      <c r="J683" s="226"/>
    </row>
    <row r="684" ht="14.25" customHeight="1">
      <c r="J684" s="226"/>
    </row>
    <row r="685" ht="14.25" customHeight="1">
      <c r="J685" s="226"/>
    </row>
    <row r="686" ht="14.25" customHeight="1">
      <c r="J686" s="226"/>
    </row>
    <row r="687" ht="14.25" customHeight="1">
      <c r="J687" s="226"/>
    </row>
    <row r="688" ht="14.25" customHeight="1">
      <c r="J688" s="226"/>
    </row>
    <row r="689" ht="14.25" customHeight="1">
      <c r="J689" s="226"/>
    </row>
    <row r="690" ht="14.25" customHeight="1">
      <c r="J690" s="226"/>
    </row>
    <row r="691" ht="14.25" customHeight="1">
      <c r="J691" s="226"/>
    </row>
    <row r="692" ht="14.25" customHeight="1">
      <c r="J692" s="226"/>
    </row>
    <row r="693" ht="14.25" customHeight="1">
      <c r="J693" s="226"/>
    </row>
    <row r="694" ht="14.25" customHeight="1">
      <c r="J694" s="226"/>
    </row>
    <row r="695" ht="14.25" customHeight="1">
      <c r="J695" s="226"/>
    </row>
    <row r="696" ht="14.25" customHeight="1">
      <c r="J696" s="226"/>
    </row>
    <row r="697" ht="14.25" customHeight="1">
      <c r="J697" s="226"/>
    </row>
    <row r="698" ht="14.25" customHeight="1">
      <c r="J698" s="226"/>
    </row>
    <row r="699" ht="14.25" customHeight="1">
      <c r="J699" s="226"/>
    </row>
    <row r="700" ht="14.25" customHeight="1">
      <c r="J700" s="226"/>
    </row>
    <row r="701" ht="14.25" customHeight="1">
      <c r="J701" s="226"/>
    </row>
    <row r="702" ht="14.25" customHeight="1">
      <c r="J702" s="226"/>
    </row>
    <row r="703" ht="14.25" customHeight="1">
      <c r="J703" s="226"/>
    </row>
    <row r="704" ht="14.25" customHeight="1">
      <c r="J704" s="226"/>
    </row>
    <row r="705" ht="14.25" customHeight="1">
      <c r="J705" s="226"/>
    </row>
    <row r="706" ht="14.25" customHeight="1">
      <c r="J706" s="226"/>
    </row>
    <row r="707" ht="14.25" customHeight="1">
      <c r="J707" s="226"/>
    </row>
    <row r="708" ht="14.25" customHeight="1">
      <c r="J708" s="226"/>
    </row>
    <row r="709" ht="14.25" customHeight="1">
      <c r="J709" s="226"/>
    </row>
    <row r="710" ht="14.25" customHeight="1">
      <c r="J710" s="226"/>
    </row>
    <row r="711" ht="14.25" customHeight="1">
      <c r="J711" s="226"/>
    </row>
    <row r="712" ht="14.25" customHeight="1">
      <c r="J712" s="226"/>
    </row>
    <row r="713" ht="14.25" customHeight="1">
      <c r="J713" s="226"/>
    </row>
    <row r="714" ht="14.25" customHeight="1">
      <c r="J714" s="226"/>
    </row>
    <row r="715" ht="14.25" customHeight="1">
      <c r="J715" s="226"/>
    </row>
    <row r="716" ht="14.25" customHeight="1">
      <c r="J716" s="226"/>
    </row>
    <row r="717" ht="14.25" customHeight="1">
      <c r="J717" s="226"/>
    </row>
    <row r="718" ht="14.25" customHeight="1">
      <c r="J718" s="226"/>
    </row>
    <row r="719" ht="14.25" customHeight="1">
      <c r="J719" s="226"/>
    </row>
    <row r="720" ht="14.25" customHeight="1">
      <c r="J720" s="226"/>
    </row>
    <row r="721" ht="14.25" customHeight="1">
      <c r="J721" s="226"/>
    </row>
    <row r="722" ht="14.25" customHeight="1">
      <c r="J722" s="226"/>
    </row>
    <row r="723" ht="14.25" customHeight="1">
      <c r="J723" s="226"/>
    </row>
    <row r="724" ht="14.25" customHeight="1">
      <c r="J724" s="226"/>
    </row>
    <row r="725" ht="14.25" customHeight="1">
      <c r="J725" s="226"/>
    </row>
    <row r="726" ht="14.25" customHeight="1">
      <c r="J726" s="226"/>
    </row>
    <row r="727" ht="14.25" customHeight="1">
      <c r="J727" s="226"/>
    </row>
    <row r="728" ht="14.25" customHeight="1">
      <c r="J728" s="226"/>
    </row>
    <row r="729" ht="14.25" customHeight="1">
      <c r="J729" s="226"/>
    </row>
    <row r="730" ht="14.25" customHeight="1">
      <c r="J730" s="226"/>
    </row>
    <row r="731" ht="14.25" customHeight="1">
      <c r="J731" s="226"/>
    </row>
    <row r="732" ht="14.25" customHeight="1">
      <c r="J732" s="226"/>
    </row>
    <row r="733" ht="14.25" customHeight="1">
      <c r="J733" s="226"/>
    </row>
    <row r="734" ht="14.25" customHeight="1">
      <c r="J734" s="226"/>
    </row>
    <row r="735" ht="14.25" customHeight="1">
      <c r="J735" s="226"/>
    </row>
    <row r="736" ht="14.25" customHeight="1">
      <c r="J736" s="226"/>
    </row>
    <row r="737" ht="14.25" customHeight="1">
      <c r="J737" s="226"/>
    </row>
    <row r="738" ht="14.25" customHeight="1">
      <c r="J738" s="226"/>
    </row>
    <row r="739" ht="14.25" customHeight="1">
      <c r="J739" s="226"/>
    </row>
    <row r="740" ht="14.25" customHeight="1">
      <c r="J740" s="226"/>
    </row>
    <row r="741" ht="14.25" customHeight="1">
      <c r="J741" s="226"/>
    </row>
    <row r="742" ht="14.25" customHeight="1">
      <c r="J742" s="226"/>
    </row>
    <row r="743" ht="14.25" customHeight="1">
      <c r="J743" s="226"/>
    </row>
    <row r="744" ht="14.25" customHeight="1">
      <c r="J744" s="226"/>
    </row>
    <row r="745" ht="14.25" customHeight="1">
      <c r="J745" s="226"/>
    </row>
    <row r="746" ht="14.25" customHeight="1">
      <c r="J746" s="226"/>
    </row>
    <row r="747" ht="14.25" customHeight="1">
      <c r="J747" s="226"/>
    </row>
    <row r="748" ht="14.25" customHeight="1">
      <c r="J748" s="226"/>
    </row>
    <row r="749" ht="14.25" customHeight="1">
      <c r="J749" s="226"/>
    </row>
    <row r="750" ht="14.25" customHeight="1">
      <c r="J750" s="226"/>
    </row>
    <row r="751" ht="14.25" customHeight="1">
      <c r="J751" s="226"/>
    </row>
    <row r="752" ht="14.25" customHeight="1">
      <c r="J752" s="226"/>
    </row>
    <row r="753" ht="14.25" customHeight="1">
      <c r="J753" s="226"/>
    </row>
    <row r="754" ht="14.25" customHeight="1">
      <c r="J754" s="226"/>
    </row>
    <row r="755" ht="14.25" customHeight="1">
      <c r="J755" s="226"/>
    </row>
    <row r="756" ht="14.25" customHeight="1">
      <c r="J756" s="226"/>
    </row>
    <row r="757" ht="14.25" customHeight="1">
      <c r="J757" s="226"/>
    </row>
    <row r="758" ht="14.25" customHeight="1">
      <c r="J758" s="226"/>
    </row>
    <row r="759" ht="14.25" customHeight="1">
      <c r="J759" s="226"/>
    </row>
    <row r="760" ht="14.25" customHeight="1">
      <c r="J760" s="226"/>
    </row>
    <row r="761" ht="14.25" customHeight="1">
      <c r="J761" s="226"/>
    </row>
    <row r="762" ht="14.25" customHeight="1">
      <c r="J762" s="226"/>
    </row>
    <row r="763" ht="14.25" customHeight="1">
      <c r="J763" s="226"/>
    </row>
    <row r="764" ht="14.25" customHeight="1">
      <c r="J764" s="226"/>
    </row>
    <row r="765" ht="14.25" customHeight="1">
      <c r="J765" s="226"/>
    </row>
    <row r="766" ht="14.25" customHeight="1">
      <c r="J766" s="226"/>
    </row>
    <row r="767" ht="14.25" customHeight="1">
      <c r="J767" s="226"/>
    </row>
    <row r="768" ht="14.25" customHeight="1">
      <c r="J768" s="226"/>
    </row>
    <row r="769" ht="14.25" customHeight="1">
      <c r="J769" s="226"/>
    </row>
    <row r="770" ht="14.25" customHeight="1">
      <c r="J770" s="226"/>
    </row>
    <row r="771" ht="14.25" customHeight="1">
      <c r="J771" s="226"/>
    </row>
    <row r="772" ht="14.25" customHeight="1">
      <c r="J772" s="226"/>
    </row>
    <row r="773" ht="14.25" customHeight="1">
      <c r="J773" s="226"/>
    </row>
    <row r="774" ht="14.25" customHeight="1">
      <c r="J774" s="226"/>
    </row>
    <row r="775" ht="14.25" customHeight="1">
      <c r="J775" s="226"/>
    </row>
    <row r="776" ht="14.25" customHeight="1">
      <c r="J776" s="226"/>
    </row>
    <row r="777" ht="14.25" customHeight="1">
      <c r="J777" s="226"/>
    </row>
    <row r="778" ht="14.25" customHeight="1">
      <c r="J778" s="226"/>
    </row>
    <row r="779" ht="14.25" customHeight="1">
      <c r="J779" s="226"/>
    </row>
    <row r="780" ht="14.25" customHeight="1">
      <c r="J780" s="226"/>
    </row>
    <row r="781" ht="14.25" customHeight="1">
      <c r="J781" s="226"/>
    </row>
    <row r="782" ht="14.25" customHeight="1">
      <c r="J782" s="226"/>
    </row>
    <row r="783" ht="14.25" customHeight="1">
      <c r="J783" s="226"/>
    </row>
    <row r="784" ht="14.25" customHeight="1">
      <c r="J784" s="226"/>
    </row>
    <row r="785" ht="14.25" customHeight="1">
      <c r="J785" s="226"/>
    </row>
    <row r="786" ht="14.25" customHeight="1">
      <c r="J786" s="226"/>
    </row>
    <row r="787" ht="14.25" customHeight="1">
      <c r="J787" s="226"/>
    </row>
    <row r="788" ht="14.25" customHeight="1">
      <c r="J788" s="226"/>
    </row>
    <row r="789" ht="14.25" customHeight="1">
      <c r="J789" s="226"/>
    </row>
    <row r="790" ht="14.25" customHeight="1">
      <c r="J790" s="226"/>
    </row>
    <row r="791" ht="14.25" customHeight="1">
      <c r="J791" s="226"/>
    </row>
    <row r="792" ht="14.25" customHeight="1">
      <c r="J792" s="226"/>
    </row>
    <row r="793" ht="14.25" customHeight="1">
      <c r="J793" s="226"/>
    </row>
    <row r="794" ht="14.25" customHeight="1">
      <c r="J794" s="226"/>
    </row>
    <row r="795" ht="14.25" customHeight="1">
      <c r="J795" s="226"/>
    </row>
    <row r="796" ht="14.25" customHeight="1">
      <c r="J796" s="226"/>
    </row>
    <row r="797" ht="14.25" customHeight="1">
      <c r="J797" s="226"/>
    </row>
    <row r="798" ht="14.25" customHeight="1">
      <c r="J798" s="226"/>
    </row>
    <row r="799" ht="14.25" customHeight="1">
      <c r="J799" s="226"/>
    </row>
    <row r="800" ht="14.25" customHeight="1">
      <c r="J800" s="226"/>
    </row>
    <row r="801" ht="14.25" customHeight="1">
      <c r="J801" s="226"/>
    </row>
    <row r="802" ht="14.25" customHeight="1">
      <c r="J802" s="226"/>
    </row>
    <row r="803" ht="14.25" customHeight="1">
      <c r="J803" s="226"/>
    </row>
    <row r="804" ht="14.25" customHeight="1">
      <c r="J804" s="226"/>
    </row>
    <row r="805" ht="14.25" customHeight="1">
      <c r="J805" s="226"/>
    </row>
    <row r="806" ht="14.25" customHeight="1">
      <c r="J806" s="226"/>
    </row>
    <row r="807" ht="14.25" customHeight="1">
      <c r="J807" s="226"/>
    </row>
    <row r="808" ht="14.25" customHeight="1">
      <c r="J808" s="226"/>
    </row>
    <row r="809" ht="14.25" customHeight="1">
      <c r="J809" s="226"/>
    </row>
    <row r="810" ht="14.25" customHeight="1">
      <c r="J810" s="226"/>
    </row>
    <row r="811" ht="14.25" customHeight="1">
      <c r="J811" s="226"/>
    </row>
    <row r="812" ht="14.25" customHeight="1">
      <c r="J812" s="226"/>
    </row>
    <row r="813" ht="14.25" customHeight="1">
      <c r="J813" s="226"/>
    </row>
    <row r="814" ht="14.25" customHeight="1">
      <c r="J814" s="226"/>
    </row>
    <row r="815" ht="14.25" customHeight="1">
      <c r="J815" s="226"/>
    </row>
    <row r="816" ht="14.25" customHeight="1">
      <c r="J816" s="226"/>
    </row>
    <row r="817" ht="14.25" customHeight="1">
      <c r="J817" s="226"/>
    </row>
    <row r="818" ht="14.25" customHeight="1">
      <c r="J818" s="226"/>
    </row>
    <row r="819" ht="14.25" customHeight="1">
      <c r="J819" s="226"/>
    </row>
    <row r="820" ht="14.25" customHeight="1">
      <c r="J820" s="226"/>
    </row>
    <row r="821" ht="14.25" customHeight="1">
      <c r="J821" s="226"/>
    </row>
    <row r="822" ht="14.25" customHeight="1">
      <c r="J822" s="226"/>
    </row>
    <row r="823" ht="14.25" customHeight="1">
      <c r="J823" s="226"/>
    </row>
    <row r="824" ht="14.25" customHeight="1">
      <c r="J824" s="226"/>
    </row>
    <row r="825" ht="14.25" customHeight="1">
      <c r="J825" s="226"/>
    </row>
    <row r="826" ht="14.25" customHeight="1">
      <c r="J826" s="226"/>
    </row>
    <row r="827" ht="14.25" customHeight="1">
      <c r="J827" s="226"/>
    </row>
    <row r="828" ht="14.25" customHeight="1">
      <c r="J828" s="226"/>
    </row>
    <row r="829" ht="14.25" customHeight="1">
      <c r="J829" s="226"/>
    </row>
    <row r="830" ht="14.25" customHeight="1">
      <c r="J830" s="226"/>
    </row>
    <row r="831" ht="14.25" customHeight="1">
      <c r="J831" s="226"/>
    </row>
    <row r="832" ht="14.25" customHeight="1">
      <c r="J832" s="226"/>
    </row>
    <row r="833" ht="14.25" customHeight="1">
      <c r="J833" s="226"/>
    </row>
    <row r="834" ht="14.25" customHeight="1">
      <c r="J834" s="226"/>
    </row>
    <row r="835" ht="14.25" customHeight="1">
      <c r="J835" s="226"/>
    </row>
    <row r="836" ht="14.25" customHeight="1">
      <c r="J836" s="226"/>
    </row>
    <row r="837" ht="14.25" customHeight="1">
      <c r="J837" s="226"/>
    </row>
    <row r="838" ht="14.25" customHeight="1">
      <c r="J838" s="226"/>
    </row>
    <row r="839" ht="14.25" customHeight="1">
      <c r="J839" s="226"/>
    </row>
    <row r="840" ht="14.25" customHeight="1">
      <c r="J840" s="226"/>
    </row>
    <row r="841" ht="14.25" customHeight="1">
      <c r="J841" s="226"/>
    </row>
    <row r="842" ht="14.25" customHeight="1">
      <c r="J842" s="226"/>
    </row>
    <row r="843" ht="14.25" customHeight="1">
      <c r="J843" s="226"/>
    </row>
    <row r="844" ht="14.25" customHeight="1">
      <c r="J844" s="226"/>
    </row>
    <row r="845" ht="14.25" customHeight="1">
      <c r="J845" s="226"/>
    </row>
    <row r="846" ht="14.25" customHeight="1">
      <c r="J846" s="226"/>
    </row>
    <row r="847" ht="14.25" customHeight="1">
      <c r="J847" s="226"/>
    </row>
    <row r="848" ht="14.25" customHeight="1">
      <c r="J848" s="226"/>
    </row>
    <row r="849" ht="14.25" customHeight="1">
      <c r="J849" s="226"/>
    </row>
    <row r="850" ht="14.25" customHeight="1">
      <c r="J850" s="226"/>
    </row>
    <row r="851" ht="14.25" customHeight="1">
      <c r="J851" s="226"/>
    </row>
    <row r="852" ht="14.25" customHeight="1">
      <c r="J852" s="226"/>
    </row>
    <row r="853" ht="14.25" customHeight="1">
      <c r="J853" s="226"/>
    </row>
    <row r="854" ht="14.25" customHeight="1">
      <c r="J854" s="226"/>
    </row>
    <row r="855" ht="14.25" customHeight="1">
      <c r="J855" s="226"/>
    </row>
    <row r="856" ht="14.25" customHeight="1">
      <c r="J856" s="226"/>
    </row>
    <row r="857" ht="14.25" customHeight="1">
      <c r="J857" s="226"/>
    </row>
    <row r="858" ht="14.25" customHeight="1">
      <c r="J858" s="226"/>
    </row>
    <row r="859" ht="14.25" customHeight="1">
      <c r="J859" s="226"/>
    </row>
    <row r="860" ht="14.25" customHeight="1">
      <c r="J860" s="226"/>
    </row>
    <row r="861" ht="14.25" customHeight="1">
      <c r="J861" s="226"/>
    </row>
    <row r="862" ht="14.25" customHeight="1">
      <c r="J862" s="226"/>
    </row>
    <row r="863" ht="14.25" customHeight="1">
      <c r="J863" s="226"/>
    </row>
    <row r="864" ht="14.25" customHeight="1">
      <c r="J864" s="226"/>
    </row>
    <row r="865" ht="14.25" customHeight="1">
      <c r="J865" s="226"/>
    </row>
    <row r="866" ht="14.25" customHeight="1">
      <c r="J866" s="226"/>
    </row>
    <row r="867" ht="14.25" customHeight="1">
      <c r="J867" s="226"/>
    </row>
    <row r="868" ht="14.25" customHeight="1">
      <c r="J868" s="226"/>
    </row>
    <row r="869" ht="14.25" customHeight="1">
      <c r="J869" s="226"/>
    </row>
    <row r="870" ht="14.25" customHeight="1">
      <c r="J870" s="226"/>
    </row>
    <row r="871" ht="14.25" customHeight="1">
      <c r="J871" s="226"/>
    </row>
    <row r="872" ht="14.25" customHeight="1">
      <c r="J872" s="226"/>
    </row>
    <row r="873" ht="14.25" customHeight="1">
      <c r="J873" s="226"/>
    </row>
    <row r="874" ht="14.25" customHeight="1">
      <c r="J874" s="226"/>
    </row>
    <row r="875" ht="14.25" customHeight="1">
      <c r="J875" s="226"/>
    </row>
    <row r="876" ht="14.25" customHeight="1">
      <c r="J876" s="226"/>
    </row>
    <row r="877" ht="14.25" customHeight="1">
      <c r="J877" s="226"/>
    </row>
    <row r="878" ht="14.25" customHeight="1">
      <c r="J878" s="226"/>
    </row>
    <row r="879" ht="14.25" customHeight="1">
      <c r="J879" s="226"/>
    </row>
    <row r="880" ht="14.25" customHeight="1">
      <c r="J880" s="226"/>
    </row>
    <row r="881" ht="14.25" customHeight="1">
      <c r="J881" s="226"/>
    </row>
    <row r="882" ht="14.25" customHeight="1">
      <c r="J882" s="226"/>
    </row>
    <row r="883" ht="14.25" customHeight="1">
      <c r="J883" s="226"/>
    </row>
    <row r="884" ht="14.25" customHeight="1">
      <c r="J884" s="226"/>
    </row>
    <row r="885" ht="14.25" customHeight="1">
      <c r="J885" s="226"/>
    </row>
    <row r="886" ht="14.25" customHeight="1">
      <c r="J886" s="226"/>
    </row>
    <row r="887" ht="14.25" customHeight="1">
      <c r="J887" s="226"/>
    </row>
    <row r="888" ht="14.25" customHeight="1">
      <c r="J888" s="226"/>
    </row>
    <row r="889" ht="14.25" customHeight="1">
      <c r="J889" s="226"/>
    </row>
    <row r="890" ht="14.25" customHeight="1">
      <c r="J890" s="226"/>
    </row>
    <row r="891" ht="14.25" customHeight="1">
      <c r="J891" s="226"/>
    </row>
    <row r="892" ht="14.25" customHeight="1">
      <c r="J892" s="226"/>
    </row>
    <row r="893" ht="14.25" customHeight="1">
      <c r="J893" s="226"/>
    </row>
    <row r="894" ht="14.25" customHeight="1">
      <c r="J894" s="226"/>
    </row>
    <row r="895" ht="14.25" customHeight="1">
      <c r="J895" s="226"/>
    </row>
    <row r="896" ht="14.25" customHeight="1">
      <c r="J896" s="226"/>
    </row>
    <row r="897" ht="14.25" customHeight="1">
      <c r="J897" s="226"/>
    </row>
    <row r="898" ht="14.25" customHeight="1">
      <c r="J898" s="226"/>
    </row>
    <row r="899" ht="14.25" customHeight="1">
      <c r="J899" s="226"/>
    </row>
    <row r="900" ht="14.25" customHeight="1">
      <c r="J900" s="226"/>
    </row>
    <row r="901" ht="14.25" customHeight="1">
      <c r="J901" s="226"/>
    </row>
    <row r="902" ht="14.25" customHeight="1">
      <c r="J902" s="226"/>
    </row>
    <row r="903" ht="14.25" customHeight="1">
      <c r="J903" s="226"/>
    </row>
    <row r="904" ht="14.25" customHeight="1">
      <c r="J904" s="226"/>
    </row>
    <row r="905" ht="14.25" customHeight="1">
      <c r="J905" s="226"/>
    </row>
    <row r="906" ht="14.25" customHeight="1">
      <c r="J906" s="226"/>
    </row>
    <row r="907" ht="14.25" customHeight="1">
      <c r="J907" s="226"/>
    </row>
    <row r="908" ht="14.25" customHeight="1">
      <c r="J908" s="226"/>
    </row>
    <row r="909" ht="14.25" customHeight="1">
      <c r="J909" s="226"/>
    </row>
    <row r="910" ht="14.25" customHeight="1">
      <c r="J910" s="226"/>
    </row>
    <row r="911" ht="14.25" customHeight="1">
      <c r="J911" s="226"/>
    </row>
    <row r="912" ht="14.25" customHeight="1">
      <c r="J912" s="226"/>
    </row>
    <row r="913" ht="14.25" customHeight="1">
      <c r="J913" s="226"/>
    </row>
    <row r="914" ht="14.25" customHeight="1">
      <c r="J914" s="226"/>
    </row>
    <row r="915" ht="14.25" customHeight="1">
      <c r="J915" s="226"/>
    </row>
    <row r="916" ht="14.25" customHeight="1">
      <c r="J916" s="226"/>
    </row>
    <row r="917" ht="14.25" customHeight="1">
      <c r="J917" s="226"/>
    </row>
    <row r="918" ht="14.25" customHeight="1">
      <c r="J918" s="226"/>
    </row>
    <row r="919" ht="14.25" customHeight="1">
      <c r="J919" s="226"/>
    </row>
    <row r="920" ht="14.25" customHeight="1">
      <c r="J920" s="226"/>
    </row>
    <row r="921" ht="14.25" customHeight="1">
      <c r="J921" s="226"/>
    </row>
    <row r="922" ht="14.25" customHeight="1">
      <c r="J922" s="226"/>
    </row>
    <row r="923" ht="14.25" customHeight="1">
      <c r="J923" s="226"/>
    </row>
    <row r="924" ht="14.25" customHeight="1">
      <c r="J924" s="226"/>
    </row>
    <row r="925" ht="14.25" customHeight="1">
      <c r="J925" s="226"/>
    </row>
    <row r="926" ht="14.25" customHeight="1">
      <c r="J926" s="226"/>
    </row>
    <row r="927" ht="14.25" customHeight="1">
      <c r="J927" s="226"/>
    </row>
    <row r="928" ht="14.25" customHeight="1">
      <c r="J928" s="226"/>
    </row>
    <row r="929" ht="14.25" customHeight="1">
      <c r="J929" s="226"/>
    </row>
    <row r="930" ht="14.25" customHeight="1">
      <c r="J930" s="226"/>
    </row>
    <row r="931" ht="14.25" customHeight="1">
      <c r="J931" s="226"/>
    </row>
    <row r="932" ht="14.25" customHeight="1">
      <c r="J932" s="226"/>
    </row>
    <row r="933" ht="14.25" customHeight="1">
      <c r="J933" s="226"/>
    </row>
    <row r="934" ht="14.25" customHeight="1">
      <c r="J934" s="226"/>
    </row>
    <row r="935" ht="14.25" customHeight="1">
      <c r="J935" s="226"/>
    </row>
    <row r="936" ht="14.25" customHeight="1">
      <c r="J936" s="226"/>
    </row>
    <row r="937" ht="14.25" customHeight="1">
      <c r="J937" s="226"/>
    </row>
    <row r="938" ht="14.25" customHeight="1">
      <c r="J938" s="226"/>
    </row>
    <row r="939" ht="14.25" customHeight="1">
      <c r="J939" s="226"/>
    </row>
    <row r="940" ht="14.25" customHeight="1">
      <c r="J940" s="226"/>
    </row>
    <row r="941" ht="14.25" customHeight="1">
      <c r="J941" s="226"/>
    </row>
    <row r="942" ht="14.25" customHeight="1">
      <c r="J942" s="226"/>
    </row>
    <row r="943" ht="14.25" customHeight="1">
      <c r="J943" s="226"/>
    </row>
    <row r="944" ht="14.25" customHeight="1">
      <c r="J944" s="226"/>
    </row>
    <row r="945" ht="14.25" customHeight="1">
      <c r="J945" s="226"/>
    </row>
    <row r="946" ht="14.25" customHeight="1">
      <c r="J946" s="226"/>
    </row>
    <row r="947" ht="14.25" customHeight="1">
      <c r="J947" s="226"/>
    </row>
    <row r="948" ht="14.25" customHeight="1">
      <c r="J948" s="226"/>
    </row>
    <row r="949" ht="14.25" customHeight="1">
      <c r="J949" s="226"/>
    </row>
    <row r="950" ht="14.25" customHeight="1">
      <c r="J950" s="226"/>
    </row>
    <row r="951" ht="14.25" customHeight="1">
      <c r="J951" s="226"/>
    </row>
    <row r="952" ht="14.25" customHeight="1">
      <c r="J952" s="226"/>
    </row>
    <row r="953" ht="14.25" customHeight="1">
      <c r="J953" s="226"/>
    </row>
    <row r="954" ht="14.25" customHeight="1">
      <c r="J954" s="226"/>
    </row>
    <row r="955" ht="14.25" customHeight="1">
      <c r="J955" s="226"/>
    </row>
    <row r="956" ht="14.25" customHeight="1">
      <c r="J956" s="226"/>
    </row>
    <row r="957" ht="14.25" customHeight="1">
      <c r="J957" s="226"/>
    </row>
    <row r="958" ht="14.25" customHeight="1">
      <c r="J958" s="226"/>
    </row>
    <row r="959" ht="14.25" customHeight="1">
      <c r="J959" s="226"/>
    </row>
    <row r="960" ht="14.25" customHeight="1">
      <c r="J960" s="226"/>
    </row>
    <row r="961" ht="14.25" customHeight="1">
      <c r="J961" s="226"/>
    </row>
    <row r="962" ht="14.25" customHeight="1">
      <c r="J962" s="226"/>
    </row>
    <row r="963" ht="14.25" customHeight="1">
      <c r="J963" s="226"/>
    </row>
    <row r="964" ht="14.25" customHeight="1">
      <c r="J964" s="226"/>
    </row>
    <row r="965" ht="14.25" customHeight="1">
      <c r="J965" s="226"/>
    </row>
    <row r="966" ht="14.25" customHeight="1">
      <c r="J966" s="226"/>
    </row>
    <row r="967" ht="14.25" customHeight="1">
      <c r="J967" s="226"/>
    </row>
    <row r="968" ht="14.25" customHeight="1">
      <c r="J968" s="226"/>
    </row>
    <row r="969" ht="14.25" customHeight="1">
      <c r="J969" s="226"/>
    </row>
    <row r="970" ht="14.25" customHeight="1">
      <c r="J970" s="226"/>
    </row>
    <row r="971" ht="14.25" customHeight="1">
      <c r="J971" s="226"/>
    </row>
    <row r="972" ht="14.25" customHeight="1">
      <c r="J972" s="226"/>
    </row>
    <row r="973" ht="14.25" customHeight="1">
      <c r="J973" s="226"/>
    </row>
    <row r="974" ht="14.25" customHeight="1">
      <c r="J974" s="226"/>
    </row>
    <row r="975" ht="14.25" customHeight="1">
      <c r="J975" s="226"/>
    </row>
    <row r="976" ht="14.25" customHeight="1">
      <c r="J976" s="226"/>
    </row>
    <row r="977" ht="14.25" customHeight="1">
      <c r="J977" s="226"/>
    </row>
    <row r="978" ht="14.25" customHeight="1">
      <c r="J978" s="226"/>
    </row>
    <row r="979" ht="14.25" customHeight="1">
      <c r="J979" s="226"/>
    </row>
    <row r="980" ht="14.25" customHeight="1">
      <c r="J980" s="226"/>
    </row>
    <row r="981" ht="14.25" customHeight="1">
      <c r="J981" s="226"/>
    </row>
    <row r="982" ht="14.25" customHeight="1">
      <c r="J982" s="226"/>
    </row>
    <row r="983" ht="14.25" customHeight="1">
      <c r="J983" s="226"/>
    </row>
  </sheetData>
  <dataValidations>
    <dataValidation type="list" allowBlank="1" sqref="F2:F514">
      <formula1>"Quantitative,Conceptual"</formula1>
    </dataValidation>
    <dataValidation type="list" allowBlank="1" sqref="G2:G514">
      <formula1>"Found,Not Found,N/A"</formula1>
    </dataValidation>
    <dataValidation type="list" allowBlank="1" sqref="H2:H514">
      <formula1>"N/A,Not started,In progress,Complete,Data issues"</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92"/>
    <hyperlink r:id="rId87" ref="D93"/>
    <hyperlink r:id="rId88" ref="D94"/>
    <hyperlink r:id="rId89" ref="D95"/>
    <hyperlink r:id="rId90" ref="D96"/>
    <hyperlink r:id="rId91" ref="D97"/>
    <hyperlink r:id="rId92" ref="D98"/>
    <hyperlink r:id="rId93" ref="D99"/>
    <hyperlink r:id="rId94" ref="D100"/>
    <hyperlink r:id="rId95" ref="D101"/>
    <hyperlink r:id="rId96" ref="D102"/>
    <hyperlink r:id="rId97" ref="D103"/>
    <hyperlink r:id="rId98" ref="D104"/>
    <hyperlink r:id="rId99" ref="D105"/>
    <hyperlink r:id="rId100" ref="D106"/>
    <hyperlink r:id="rId101" ref="D107"/>
    <hyperlink r:id="rId102" ref="D108"/>
    <hyperlink r:id="rId103" ref="D109"/>
    <hyperlink r:id="rId104" ref="D110"/>
    <hyperlink r:id="rId105" ref="D111"/>
    <hyperlink r:id="rId106" ref="D112"/>
    <hyperlink r:id="rId107" ref="D113"/>
    <hyperlink r:id="rId108" ref="D114"/>
    <hyperlink r:id="rId109" ref="D115"/>
    <hyperlink r:id="rId110" ref="D116"/>
    <hyperlink r:id="rId111" ref="D117"/>
    <hyperlink r:id="rId112" ref="D118"/>
    <hyperlink r:id="rId113" ref="D119"/>
    <hyperlink r:id="rId114" ref="D120"/>
    <hyperlink r:id="rId115" ref="D121"/>
    <hyperlink r:id="rId116" ref="D122"/>
    <hyperlink r:id="rId117" ref="D123"/>
    <hyperlink r:id="rId118" ref="D124"/>
    <hyperlink r:id="rId119" ref="D125"/>
    <hyperlink r:id="rId120" ref="D126"/>
    <hyperlink r:id="rId121" ref="D127"/>
    <hyperlink r:id="rId122" ref="D128"/>
    <hyperlink r:id="rId123" ref="D129"/>
    <hyperlink r:id="rId124" ref="D130"/>
    <hyperlink r:id="rId125" ref="D131"/>
    <hyperlink r:id="rId126" ref="D132"/>
    <hyperlink r:id="rId127" ref="D133"/>
    <hyperlink r:id="rId128" ref="D134"/>
    <hyperlink r:id="rId129" ref="D135"/>
    <hyperlink r:id="rId130" ref="D136"/>
    <hyperlink r:id="rId131" ref="D137"/>
    <hyperlink r:id="rId132" ref="D138"/>
    <hyperlink r:id="rId133" ref="D139"/>
    <hyperlink r:id="rId134" ref="D140"/>
    <hyperlink r:id="rId135" ref="D141"/>
    <hyperlink r:id="rId136" ref="D142"/>
    <hyperlink r:id="rId137" ref="D143"/>
    <hyperlink r:id="rId138" ref="D144"/>
    <hyperlink r:id="rId139" ref="D145"/>
    <hyperlink r:id="rId140" ref="D146"/>
    <hyperlink r:id="rId141" ref="D147"/>
    <hyperlink r:id="rId142" ref="D148"/>
    <hyperlink r:id="rId143" ref="D149"/>
    <hyperlink r:id="rId144" ref="D150"/>
    <hyperlink r:id="rId145" ref="D151"/>
    <hyperlink r:id="rId146" ref="D152"/>
    <hyperlink r:id="rId147" ref="D153"/>
    <hyperlink r:id="rId148" ref="D154"/>
    <hyperlink r:id="rId149" ref="D155"/>
    <hyperlink r:id="rId150" ref="D156"/>
    <hyperlink r:id="rId151" ref="D157"/>
    <hyperlink r:id="rId152" ref="D158"/>
    <hyperlink r:id="rId153" ref="D159"/>
    <hyperlink r:id="rId154" ref="D160"/>
    <hyperlink r:id="rId155" ref="D161"/>
    <hyperlink r:id="rId156" ref="D162"/>
    <hyperlink r:id="rId157" ref="D163"/>
    <hyperlink r:id="rId158" ref="D164"/>
    <hyperlink r:id="rId159" ref="D165"/>
    <hyperlink r:id="rId160" ref="D166"/>
    <hyperlink r:id="rId161" ref="D167"/>
    <hyperlink r:id="rId162" ref="D168"/>
    <hyperlink r:id="rId163" ref="D169"/>
    <hyperlink r:id="rId164" ref="D170"/>
    <hyperlink r:id="rId165" ref="D171"/>
    <hyperlink r:id="rId166" ref="D172"/>
    <hyperlink r:id="rId167" ref="D173"/>
    <hyperlink r:id="rId168" ref="D174"/>
    <hyperlink r:id="rId169" ref="D175"/>
    <hyperlink r:id="rId170" ref="D176"/>
    <hyperlink r:id="rId171" ref="D177"/>
    <hyperlink r:id="rId172" ref="D178"/>
    <hyperlink r:id="rId173" ref="D179"/>
    <hyperlink r:id="rId174" ref="D180"/>
    <hyperlink r:id="rId175" ref="D181"/>
    <hyperlink r:id="rId176" ref="D182"/>
    <hyperlink r:id="rId177" ref="D183"/>
    <hyperlink r:id="rId178" ref="D184"/>
    <hyperlink r:id="rId179" ref="D185"/>
    <hyperlink r:id="rId180" ref="D186"/>
    <hyperlink r:id="rId181" ref="D187"/>
    <hyperlink r:id="rId182" ref="D188"/>
    <hyperlink r:id="rId183" ref="D189"/>
    <hyperlink r:id="rId184" ref="D190"/>
    <hyperlink r:id="rId185" ref="D191"/>
    <hyperlink r:id="rId186" ref="D192"/>
    <hyperlink r:id="rId187" ref="D193"/>
    <hyperlink r:id="rId188" ref="D194"/>
    <hyperlink r:id="rId189" ref="D195"/>
    <hyperlink r:id="rId190" ref="D196"/>
    <hyperlink r:id="rId191" ref="D197"/>
    <hyperlink r:id="rId192" ref="D198"/>
    <hyperlink r:id="rId193" ref="D199"/>
    <hyperlink r:id="rId194" ref="D200"/>
    <hyperlink r:id="rId195" ref="D201"/>
    <hyperlink r:id="rId196" ref="D202"/>
    <hyperlink r:id="rId197" ref="D203"/>
    <hyperlink r:id="rId198" ref="D204"/>
    <hyperlink r:id="rId199" ref="D205"/>
    <hyperlink r:id="rId200" ref="D206"/>
    <hyperlink r:id="rId201" ref="D207"/>
    <hyperlink r:id="rId202" ref="D208"/>
    <hyperlink r:id="rId203" ref="D209"/>
    <hyperlink r:id="rId204" ref="D210"/>
    <hyperlink r:id="rId205" ref="D211"/>
    <hyperlink r:id="rId206" ref="D212"/>
    <hyperlink r:id="rId207" ref="D213"/>
    <hyperlink r:id="rId208" ref="D214"/>
    <hyperlink r:id="rId209" ref="D215"/>
    <hyperlink r:id="rId210" ref="D216"/>
    <hyperlink r:id="rId211" ref="D217"/>
    <hyperlink r:id="rId212" ref="D218"/>
    <hyperlink r:id="rId213" ref="D219"/>
    <hyperlink r:id="rId214" ref="D220"/>
    <hyperlink r:id="rId215" ref="D221"/>
    <hyperlink r:id="rId216" ref="D222"/>
    <hyperlink r:id="rId217" ref="D223"/>
    <hyperlink r:id="rId218" ref="D224"/>
    <hyperlink r:id="rId219" ref="D225"/>
    <hyperlink r:id="rId220" ref="D226"/>
    <hyperlink r:id="rId221" ref="D227"/>
    <hyperlink r:id="rId222" ref="D228"/>
    <hyperlink r:id="rId223" ref="D229"/>
    <hyperlink r:id="rId224" ref="D230"/>
    <hyperlink r:id="rId225" ref="D231"/>
    <hyperlink r:id="rId226" ref="D232"/>
    <hyperlink r:id="rId227" ref="D233"/>
    <hyperlink r:id="rId228" ref="D234"/>
    <hyperlink r:id="rId229" ref="D235"/>
    <hyperlink r:id="rId230" ref="D236"/>
    <hyperlink r:id="rId231" ref="D237"/>
    <hyperlink r:id="rId232" ref="D238"/>
    <hyperlink r:id="rId233" ref="D239"/>
    <hyperlink r:id="rId234" ref="D240"/>
    <hyperlink r:id="rId235" ref="D241"/>
    <hyperlink r:id="rId236" ref="D242"/>
    <hyperlink r:id="rId237" ref="D243"/>
    <hyperlink r:id="rId238" ref="D244"/>
    <hyperlink r:id="rId239" ref="D245"/>
    <hyperlink r:id="rId240" ref="D246"/>
    <hyperlink r:id="rId241" ref="D247"/>
    <hyperlink r:id="rId242" ref="D248"/>
    <hyperlink r:id="rId243" ref="D249"/>
    <hyperlink r:id="rId244" ref="D250"/>
    <hyperlink r:id="rId245" ref="D251"/>
    <hyperlink r:id="rId246" ref="D252"/>
    <hyperlink r:id="rId247" ref="D253"/>
    <hyperlink r:id="rId248" ref="D254"/>
    <hyperlink r:id="rId249" ref="D255"/>
    <hyperlink r:id="rId250" ref="D256"/>
    <hyperlink r:id="rId251" ref="D258"/>
    <hyperlink r:id="rId252" ref="D259"/>
    <hyperlink r:id="rId253" ref="D260"/>
    <hyperlink r:id="rId254" ref="D261"/>
    <hyperlink r:id="rId255" ref="D262"/>
    <hyperlink r:id="rId256" ref="D263"/>
    <hyperlink r:id="rId257" ref="D264"/>
    <hyperlink r:id="rId258" ref="D265"/>
    <hyperlink r:id="rId259" ref="D266"/>
    <hyperlink r:id="rId260" ref="D267"/>
    <hyperlink r:id="rId261" ref="D268"/>
    <hyperlink r:id="rId262" ref="D269"/>
    <hyperlink r:id="rId263" ref="D270"/>
    <hyperlink r:id="rId264" ref="D271"/>
    <hyperlink r:id="rId265" ref="D272"/>
    <hyperlink r:id="rId266" ref="D273"/>
    <hyperlink r:id="rId267" ref="D274"/>
    <hyperlink r:id="rId268" ref="D275"/>
    <hyperlink r:id="rId269" ref="D276"/>
    <hyperlink r:id="rId270" ref="D277"/>
    <hyperlink r:id="rId271" ref="D278"/>
    <hyperlink r:id="rId272" ref="D279"/>
    <hyperlink r:id="rId273" ref="D280"/>
    <hyperlink r:id="rId274" ref="D281"/>
    <hyperlink r:id="rId275" ref="D282"/>
    <hyperlink r:id="rId276" ref="D283"/>
    <hyperlink r:id="rId277" ref="D284"/>
    <hyperlink r:id="rId278" ref="D285"/>
    <hyperlink r:id="rId279" ref="D286"/>
    <hyperlink r:id="rId280" ref="D288"/>
    <hyperlink r:id="rId281" ref="D289"/>
    <hyperlink r:id="rId282" ref="D290"/>
    <hyperlink r:id="rId283" ref="D291"/>
    <hyperlink r:id="rId284" ref="D292"/>
    <hyperlink r:id="rId285" ref="D293"/>
    <hyperlink r:id="rId286" ref="D294"/>
    <hyperlink r:id="rId287" ref="D295"/>
    <hyperlink r:id="rId288" ref="D296"/>
    <hyperlink r:id="rId289" ref="D297"/>
    <hyperlink r:id="rId290" ref="D298"/>
    <hyperlink r:id="rId291" ref="D299"/>
    <hyperlink r:id="rId292" ref="D300"/>
    <hyperlink r:id="rId293" ref="D301"/>
    <hyperlink r:id="rId294" ref="D302"/>
    <hyperlink r:id="rId295" ref="D304"/>
    <hyperlink r:id="rId296" ref="D305"/>
    <hyperlink r:id="rId297" ref="D306"/>
    <hyperlink r:id="rId298" ref="D307"/>
    <hyperlink r:id="rId299" ref="D308"/>
    <hyperlink r:id="rId300" ref="D309"/>
    <hyperlink r:id="rId301" ref="D310"/>
    <hyperlink r:id="rId302" ref="D311"/>
    <hyperlink r:id="rId303" ref="D312"/>
    <hyperlink r:id="rId304" ref="D313"/>
    <hyperlink r:id="rId305" ref="D314"/>
    <hyperlink r:id="rId306" ref="D315"/>
    <hyperlink r:id="rId307" ref="D316"/>
    <hyperlink r:id="rId308" ref="D317"/>
    <hyperlink r:id="rId309" ref="D318"/>
    <hyperlink r:id="rId310" ref="D319"/>
    <hyperlink r:id="rId311" ref="D320"/>
    <hyperlink r:id="rId312" ref="D321"/>
    <hyperlink r:id="rId313" ref="D322"/>
    <hyperlink r:id="rId314" ref="D323"/>
    <hyperlink r:id="rId315" ref="D324"/>
    <hyperlink r:id="rId316" ref="D325"/>
    <hyperlink r:id="rId317" ref="D326"/>
    <hyperlink r:id="rId318" ref="D327"/>
    <hyperlink r:id="rId319" ref="D328"/>
    <hyperlink r:id="rId320" ref="D329"/>
    <hyperlink r:id="rId321" ref="D330"/>
    <hyperlink r:id="rId322" ref="D331"/>
    <hyperlink r:id="rId323" ref="D332"/>
    <hyperlink r:id="rId324" ref="D333"/>
    <hyperlink r:id="rId325" ref="D334"/>
    <hyperlink r:id="rId326" ref="D335"/>
    <hyperlink r:id="rId327" ref="D336"/>
    <hyperlink r:id="rId328" ref="D337"/>
    <hyperlink r:id="rId329" ref="D338"/>
    <hyperlink r:id="rId330" ref="D339"/>
    <hyperlink r:id="rId331" ref="D340"/>
    <hyperlink r:id="rId332" ref="D341"/>
    <hyperlink r:id="rId333" ref="D342"/>
    <hyperlink r:id="rId334" ref="D343"/>
    <hyperlink r:id="rId335" ref="D344"/>
    <hyperlink r:id="rId336" ref="D345"/>
    <hyperlink r:id="rId337" ref="D346"/>
    <hyperlink r:id="rId338" ref="D347"/>
    <hyperlink r:id="rId339" ref="D348"/>
    <hyperlink r:id="rId340" ref="D349"/>
    <hyperlink r:id="rId341" ref="D350"/>
    <hyperlink r:id="rId342" ref="D351"/>
    <hyperlink r:id="rId343" ref="D352"/>
    <hyperlink r:id="rId344" ref="D353"/>
    <hyperlink r:id="rId345" ref="D354"/>
    <hyperlink r:id="rId346" ref="D355"/>
    <hyperlink r:id="rId347" ref="D356"/>
    <hyperlink r:id="rId348" ref="D357"/>
    <hyperlink r:id="rId349" ref="D358"/>
    <hyperlink r:id="rId350" ref="D359"/>
    <hyperlink r:id="rId351" ref="D360"/>
    <hyperlink r:id="rId352" ref="D361"/>
    <hyperlink r:id="rId353" ref="D362"/>
    <hyperlink r:id="rId354" ref="D363"/>
    <hyperlink r:id="rId355" ref="D364"/>
    <hyperlink r:id="rId356" ref="D365"/>
    <hyperlink r:id="rId357" ref="D366"/>
    <hyperlink r:id="rId358" ref="D367"/>
    <hyperlink r:id="rId359" ref="D368"/>
    <hyperlink r:id="rId360" ref="D369"/>
    <hyperlink r:id="rId361" ref="D370"/>
    <hyperlink r:id="rId362" ref="D371"/>
    <hyperlink r:id="rId363" ref="D372"/>
    <hyperlink r:id="rId364" ref="D373"/>
    <hyperlink r:id="rId365" ref="D374"/>
    <hyperlink r:id="rId366" ref="D375"/>
    <hyperlink r:id="rId367" ref="D376"/>
    <hyperlink r:id="rId368" ref="D377"/>
    <hyperlink r:id="rId369" ref="D378"/>
    <hyperlink r:id="rId370" ref="D379"/>
    <hyperlink r:id="rId371" ref="D380"/>
    <hyperlink r:id="rId372" ref="D381"/>
    <hyperlink r:id="rId373" ref="D382"/>
    <hyperlink r:id="rId374" ref="D383"/>
    <hyperlink r:id="rId375" ref="D384"/>
    <hyperlink r:id="rId376" ref="D385"/>
    <hyperlink r:id="rId377" ref="D386"/>
    <hyperlink r:id="rId378" ref="D387"/>
    <hyperlink r:id="rId379" ref="D388"/>
    <hyperlink r:id="rId380" ref="D389"/>
    <hyperlink r:id="rId381" ref="D390"/>
    <hyperlink r:id="rId382" ref="D391"/>
    <hyperlink r:id="rId383" ref="D392"/>
    <hyperlink r:id="rId384" ref="D393"/>
    <hyperlink r:id="rId385" ref="D394"/>
    <hyperlink r:id="rId386" ref="D395"/>
    <hyperlink r:id="rId387" ref="D396"/>
    <hyperlink r:id="rId388" ref="D397"/>
    <hyperlink r:id="rId389" ref="D398"/>
    <hyperlink r:id="rId390" ref="D399"/>
    <hyperlink r:id="rId391" ref="D400"/>
    <hyperlink r:id="rId392" ref="D401"/>
    <hyperlink r:id="rId393" ref="D402"/>
    <hyperlink r:id="rId394" ref="D403"/>
    <hyperlink r:id="rId395" ref="D404"/>
    <hyperlink r:id="rId396" ref="D405"/>
    <hyperlink r:id="rId397" ref="D406"/>
    <hyperlink r:id="rId398" ref="D407"/>
    <hyperlink r:id="rId399" ref="D408"/>
    <hyperlink r:id="rId400" ref="D409"/>
    <hyperlink r:id="rId401" ref="D410"/>
    <hyperlink r:id="rId402" ref="D411"/>
    <hyperlink r:id="rId403" ref="D412"/>
    <hyperlink r:id="rId404" ref="D413"/>
    <hyperlink r:id="rId405" ref="D414"/>
    <hyperlink r:id="rId406" ref="D415"/>
    <hyperlink r:id="rId407" ref="D416"/>
    <hyperlink r:id="rId408" ref="D417"/>
    <hyperlink r:id="rId409" ref="D418"/>
    <hyperlink r:id="rId410" ref="D419"/>
    <hyperlink r:id="rId411" ref="D420"/>
    <hyperlink r:id="rId412" ref="D421"/>
    <hyperlink r:id="rId413" ref="D422"/>
    <hyperlink r:id="rId414" ref="D423"/>
    <hyperlink r:id="rId415" ref="D424"/>
    <hyperlink r:id="rId416" ref="D425"/>
    <hyperlink r:id="rId417" ref="D426"/>
    <hyperlink r:id="rId418" ref="D427"/>
    <hyperlink r:id="rId419" ref="D428"/>
    <hyperlink r:id="rId420" ref="D429"/>
    <hyperlink r:id="rId421" ref="D430"/>
    <hyperlink r:id="rId422" ref="D431"/>
    <hyperlink r:id="rId423" ref="D432"/>
    <hyperlink r:id="rId424" ref="D433"/>
    <hyperlink r:id="rId425" ref="D434"/>
    <hyperlink r:id="rId426" ref="D435"/>
    <hyperlink r:id="rId427" ref="D436"/>
    <hyperlink r:id="rId428" ref="D437"/>
    <hyperlink r:id="rId429" ref="D438"/>
    <hyperlink r:id="rId430" ref="D439"/>
    <hyperlink r:id="rId431" ref="D440"/>
    <hyperlink r:id="rId432" ref="D441"/>
    <hyperlink r:id="rId433" ref="D442"/>
    <hyperlink r:id="rId434" ref="D443"/>
    <hyperlink r:id="rId435" ref="D444"/>
    <hyperlink r:id="rId436" ref="D445"/>
    <hyperlink r:id="rId437" ref="D446"/>
    <hyperlink r:id="rId438" ref="D447"/>
    <hyperlink r:id="rId439" ref="D448"/>
    <hyperlink r:id="rId440" ref="D449"/>
    <hyperlink r:id="rId441" ref="D450"/>
    <hyperlink r:id="rId442" ref="D451"/>
    <hyperlink r:id="rId443" ref="D452"/>
    <hyperlink r:id="rId444" ref="D453"/>
    <hyperlink r:id="rId445" ref="D454"/>
    <hyperlink r:id="rId446" ref="D455"/>
    <hyperlink r:id="rId447" ref="D456"/>
    <hyperlink r:id="rId448" ref="D457"/>
    <hyperlink r:id="rId449" ref="D458"/>
    <hyperlink r:id="rId450" ref="D459"/>
    <hyperlink r:id="rId451" ref="D460"/>
    <hyperlink r:id="rId452" ref="D461"/>
    <hyperlink r:id="rId453" ref="D462"/>
    <hyperlink r:id="rId454" ref="D463"/>
    <hyperlink r:id="rId455" ref="D464"/>
    <hyperlink r:id="rId456" ref="D465"/>
    <hyperlink r:id="rId457" ref="D466"/>
    <hyperlink r:id="rId458" ref="D467"/>
    <hyperlink r:id="rId459" ref="D468"/>
    <hyperlink r:id="rId460" ref="D469"/>
    <hyperlink r:id="rId461" ref="D470"/>
    <hyperlink r:id="rId462" ref="D471"/>
    <hyperlink r:id="rId463" ref="D472"/>
    <hyperlink r:id="rId464" ref="D473"/>
    <hyperlink r:id="rId465" ref="D474"/>
    <hyperlink r:id="rId466" ref="D475"/>
    <hyperlink r:id="rId467" ref="D476"/>
    <hyperlink r:id="rId468" ref="D477"/>
    <hyperlink r:id="rId469" ref="P477"/>
    <hyperlink r:id="rId470" ref="D478"/>
    <hyperlink r:id="rId471" ref="D479"/>
    <hyperlink r:id="rId472" ref="D480"/>
    <hyperlink r:id="rId473" ref="D481"/>
    <hyperlink r:id="rId474" ref="D482"/>
    <hyperlink r:id="rId475" ref="D483"/>
    <hyperlink r:id="rId476" ref="D484"/>
    <hyperlink r:id="rId477" ref="D485"/>
    <hyperlink r:id="rId478" ref="D486"/>
    <hyperlink r:id="rId479" ref="D487"/>
    <hyperlink r:id="rId480" ref="D488"/>
    <hyperlink r:id="rId481" ref="D489"/>
    <hyperlink r:id="rId482" ref="D490"/>
    <hyperlink r:id="rId483" ref="D491"/>
    <hyperlink r:id="rId484" ref="D492"/>
    <hyperlink r:id="rId485" ref="D493"/>
    <hyperlink r:id="rId486" ref="D494"/>
    <hyperlink r:id="rId487" ref="D495"/>
    <hyperlink r:id="rId488" ref="D496"/>
    <hyperlink r:id="rId489" ref="D497"/>
    <hyperlink r:id="rId490" ref="D498"/>
    <hyperlink r:id="rId491" ref="D499"/>
    <hyperlink r:id="rId492" ref="D500"/>
    <hyperlink r:id="rId493" ref="D501"/>
    <hyperlink r:id="rId494" ref="D502"/>
    <hyperlink r:id="rId495" ref="D503"/>
    <hyperlink r:id="rId496" ref="D504"/>
    <hyperlink r:id="rId497" ref="D505"/>
    <hyperlink r:id="rId498" ref="D506"/>
    <hyperlink r:id="rId499" ref="D507"/>
    <hyperlink r:id="rId500" ref="D508"/>
    <hyperlink r:id="rId501" ref="D509"/>
    <hyperlink r:id="rId502" ref="D510"/>
    <hyperlink r:id="rId503" ref="D511"/>
    <hyperlink r:id="rId504" ref="D512"/>
    <hyperlink r:id="rId505" ref="D513"/>
    <hyperlink r:id="rId506" ref="D514"/>
  </hyperlinks>
  <printOptions/>
  <pageMargins bottom="0.75" footer="0.0" header="0.0" left="0.7" right="0.7" top="0.75"/>
  <pageSetup orientation="landscape"/>
  <drawing r:id="rId507"/>
  <legacyDrawing r:id="rId508"/>
  <tableParts count="1">
    <tablePart r:id="rId5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8.71"/>
    <col customWidth="1" min="2" max="2" width="8.29"/>
    <col customWidth="1" min="3" max="3" width="24.57"/>
    <col customWidth="1" min="4" max="4" width="13.14"/>
    <col customWidth="1" min="5" max="5" width="10.57"/>
    <col customWidth="1" min="6" max="6" width="20.14"/>
    <col customWidth="1" min="7" max="7" width="17.29"/>
    <col customWidth="1" min="8" max="8" width="19.43"/>
    <col customWidth="1" min="9" max="13" width="14.86"/>
    <col customWidth="1" min="14" max="17" width="21.43"/>
    <col customWidth="1" min="18" max="18" width="11.86"/>
    <col customWidth="1" min="19" max="20" width="13.43"/>
    <col customWidth="1" min="21" max="21" width="16.14"/>
    <col customWidth="1" min="22" max="22" width="37.0"/>
    <col customWidth="1" min="23" max="23" width="47.86"/>
    <col customWidth="1" min="24" max="24" width="20.0"/>
    <col customWidth="1" min="25" max="25" width="18.14"/>
    <col customWidth="1" min="26" max="26" width="22.86"/>
    <col customWidth="1" min="27" max="27" width="15.14"/>
    <col customWidth="1" min="28" max="28" width="12.57"/>
    <col customWidth="1" min="29" max="29" width="18.71"/>
    <col customWidth="1" min="30" max="30" width="39.0"/>
    <col customWidth="1" min="31" max="31" width="27.71"/>
    <col customWidth="1" min="32" max="38" width="10.0"/>
    <col customWidth="1" min="39" max="49" width="8.71"/>
  </cols>
  <sheetData>
    <row r="1">
      <c r="A1" s="88" t="s">
        <v>81</v>
      </c>
      <c r="B1" s="90" t="s">
        <v>38</v>
      </c>
      <c r="C1" s="89" t="s">
        <v>82</v>
      </c>
      <c r="D1" s="89" t="s">
        <v>83</v>
      </c>
      <c r="E1" s="89" t="s">
        <v>84</v>
      </c>
      <c r="F1" s="90" t="s">
        <v>85</v>
      </c>
      <c r="G1" s="89" t="s">
        <v>86</v>
      </c>
      <c r="H1" s="90" t="s">
        <v>87</v>
      </c>
      <c r="I1" s="90" t="s">
        <v>88</v>
      </c>
      <c r="J1" s="90" t="s">
        <v>89</v>
      </c>
      <c r="K1" s="90" t="s">
        <v>90</v>
      </c>
      <c r="L1" s="89" t="s">
        <v>91</v>
      </c>
      <c r="M1" s="89" t="s">
        <v>92</v>
      </c>
      <c r="N1" s="89" t="s">
        <v>93</v>
      </c>
      <c r="O1" s="89" t="s">
        <v>94</v>
      </c>
      <c r="P1" s="89" t="s">
        <v>16</v>
      </c>
      <c r="Q1" s="89" t="s">
        <v>20</v>
      </c>
      <c r="R1" s="89" t="s">
        <v>95</v>
      </c>
      <c r="S1" s="91" t="s">
        <v>96</v>
      </c>
      <c r="T1" s="89" t="s">
        <v>97</v>
      </c>
      <c r="U1" s="89" t="s">
        <v>98</v>
      </c>
      <c r="V1" s="89" t="s">
        <v>99</v>
      </c>
      <c r="W1" s="89" t="s">
        <v>100</v>
      </c>
      <c r="X1" s="89" t="s">
        <v>101</v>
      </c>
      <c r="Y1" s="89" t="s">
        <v>102</v>
      </c>
      <c r="Z1" s="89" t="s">
        <v>103</v>
      </c>
      <c r="AA1" s="89" t="s">
        <v>104</v>
      </c>
      <c r="AB1" s="89" t="s">
        <v>105</v>
      </c>
      <c r="AC1" s="90" t="s">
        <v>106</v>
      </c>
      <c r="AD1" s="89" t="s">
        <v>107</v>
      </c>
      <c r="AE1" s="92" t="s">
        <v>108</v>
      </c>
      <c r="AF1" s="93" t="s">
        <v>109</v>
      </c>
      <c r="AG1" s="93" t="s">
        <v>110</v>
      </c>
      <c r="AH1" s="93" t="s">
        <v>111</v>
      </c>
      <c r="AI1" s="93" t="s">
        <v>112</v>
      </c>
      <c r="AJ1" s="93" t="s">
        <v>113</v>
      </c>
      <c r="AK1" s="93" t="s">
        <v>114</v>
      </c>
      <c r="AL1" s="93" t="s">
        <v>115</v>
      </c>
      <c r="AM1" s="94"/>
      <c r="AN1" s="94"/>
      <c r="AO1" s="94"/>
      <c r="AP1" s="94"/>
      <c r="AQ1" s="94"/>
      <c r="AR1" s="94"/>
      <c r="AS1" s="94"/>
      <c r="AT1" s="94"/>
      <c r="AU1" s="94"/>
      <c r="AV1" s="94"/>
      <c r="AW1" s="94"/>
    </row>
    <row r="2" ht="18.0" customHeight="1">
      <c r="A2" s="95" t="s">
        <v>116</v>
      </c>
      <c r="B2" s="96" t="s">
        <v>116</v>
      </c>
      <c r="C2" s="96" t="s">
        <v>1365</v>
      </c>
      <c r="D2" s="213" t="s">
        <v>1366</v>
      </c>
      <c r="E2" s="96" t="s">
        <v>124</v>
      </c>
      <c r="F2" s="165" t="s">
        <v>268</v>
      </c>
      <c r="G2" s="99" t="s">
        <v>269</v>
      </c>
      <c r="H2" s="100" t="s">
        <v>269</v>
      </c>
      <c r="I2" s="101" t="s">
        <v>124</v>
      </c>
      <c r="J2" s="96" t="s">
        <v>124</v>
      </c>
      <c r="K2" s="96" t="s">
        <v>124</v>
      </c>
      <c r="L2" s="96"/>
      <c r="M2" s="102"/>
      <c r="N2" s="96"/>
      <c r="O2" s="96"/>
      <c r="P2" s="96"/>
      <c r="Q2" s="96"/>
      <c r="R2" s="96"/>
      <c r="S2" s="105" t="b">
        <f t="shared" ref="S2:S11" si="1">IF(AND(O2="",P2="",Q2="",OR(G2="N/A",G2="Found")),FALSE,TRUE)</f>
        <v>0</v>
      </c>
      <c r="T2" s="104"/>
      <c r="U2" s="104"/>
      <c r="V2" s="96"/>
      <c r="W2" s="96"/>
      <c r="X2" s="96" t="b">
        <v>0</v>
      </c>
      <c r="Y2" s="96" t="b">
        <v>0</v>
      </c>
      <c r="Z2" s="96" t="b">
        <v>0</v>
      </c>
      <c r="AA2" s="101" t="s">
        <v>124</v>
      </c>
      <c r="AB2" s="106" t="b">
        <f t="shared" ref="AB2:AB11" si="2">AND(X2=FALSE,Y2=FALSE,Z2=FALSE)</f>
        <v>1</v>
      </c>
      <c r="AC2" s="101" t="b">
        <f t="shared" ref="AC2:AC11" si="3">AND(AB2=TRUE,F2="Quantitative")</f>
        <v>0</v>
      </c>
      <c r="AD2" s="106" t="b">
        <f t="shared" ref="AD2:AD11" si="4">AND(AC2=TRUE,G2="Found",S2=FALSE)</f>
        <v>0</v>
      </c>
      <c r="AE2" s="107" t="b">
        <f t="shared" ref="AE2:AE11" si="5">AND(AC2=TRUE,G2="Found")</f>
        <v>0</v>
      </c>
      <c r="AF2" s="108"/>
      <c r="AG2" s="108"/>
      <c r="AH2" s="108"/>
      <c r="AI2" s="108"/>
      <c r="AJ2" s="108"/>
      <c r="AK2" s="108"/>
      <c r="AL2" s="108"/>
      <c r="AM2" s="108"/>
      <c r="AN2" s="108"/>
      <c r="AO2" s="108"/>
      <c r="AP2" s="108"/>
      <c r="AQ2" s="108"/>
      <c r="AR2" s="108"/>
      <c r="AS2" s="108"/>
      <c r="AT2" s="108"/>
      <c r="AU2" s="108"/>
      <c r="AV2" s="108"/>
      <c r="AW2" s="108"/>
    </row>
    <row r="3" ht="18.0" customHeight="1">
      <c r="A3" s="109" t="s">
        <v>116</v>
      </c>
      <c r="B3" s="110" t="s">
        <v>116</v>
      </c>
      <c r="C3" s="110" t="s">
        <v>1367</v>
      </c>
      <c r="D3" s="213" t="s">
        <v>1366</v>
      </c>
      <c r="E3" s="168" t="s">
        <v>119</v>
      </c>
      <c r="F3" s="114" t="s">
        <v>120</v>
      </c>
      <c r="G3" s="229" t="s">
        <v>275</v>
      </c>
      <c r="H3" s="100" t="s">
        <v>269</v>
      </c>
      <c r="I3" s="116" t="s">
        <v>124</v>
      </c>
      <c r="J3" s="110" t="s">
        <v>1368</v>
      </c>
      <c r="K3" s="117" t="s">
        <v>124</v>
      </c>
      <c r="L3" s="110"/>
      <c r="M3" s="118"/>
      <c r="N3" s="110"/>
      <c r="O3" s="117"/>
      <c r="P3" s="117"/>
      <c r="Q3" s="117"/>
      <c r="R3" s="117"/>
      <c r="S3" s="120" t="b">
        <f t="shared" si="1"/>
        <v>1</v>
      </c>
      <c r="T3" s="119"/>
      <c r="U3" s="119"/>
      <c r="V3" s="110"/>
      <c r="W3" s="110"/>
      <c r="X3" s="117" t="b">
        <v>0</v>
      </c>
      <c r="Y3" s="117" t="b">
        <v>0</v>
      </c>
      <c r="Z3" s="260" t="b">
        <v>0</v>
      </c>
      <c r="AA3" s="116" t="s">
        <v>124</v>
      </c>
      <c r="AB3" s="121" t="b">
        <f t="shared" si="2"/>
        <v>1</v>
      </c>
      <c r="AC3" s="116" t="b">
        <f t="shared" si="3"/>
        <v>1</v>
      </c>
      <c r="AD3" s="121" t="b">
        <f t="shared" si="4"/>
        <v>0</v>
      </c>
      <c r="AE3" s="122" t="b">
        <f t="shared" si="5"/>
        <v>0</v>
      </c>
      <c r="AF3" s="108"/>
      <c r="AG3" s="108"/>
      <c r="AH3" s="108"/>
      <c r="AI3" s="108"/>
      <c r="AJ3" s="108"/>
      <c r="AK3" s="108"/>
      <c r="AL3" s="108"/>
      <c r="AM3" s="108"/>
      <c r="AN3" s="108"/>
      <c r="AO3" s="108"/>
      <c r="AP3" s="108"/>
      <c r="AQ3" s="108"/>
      <c r="AR3" s="108"/>
      <c r="AS3" s="108"/>
      <c r="AT3" s="108"/>
      <c r="AU3" s="108"/>
      <c r="AV3" s="108"/>
      <c r="AW3" s="108"/>
    </row>
    <row r="4" ht="18.0" customHeight="1">
      <c r="A4" s="95" t="s">
        <v>116</v>
      </c>
      <c r="B4" s="96" t="s">
        <v>116</v>
      </c>
      <c r="C4" s="96" t="s">
        <v>1367</v>
      </c>
      <c r="D4" s="213" t="s">
        <v>1366</v>
      </c>
      <c r="E4" s="139" t="s">
        <v>133</v>
      </c>
      <c r="F4" s="99" t="s">
        <v>120</v>
      </c>
      <c r="G4" s="229" t="s">
        <v>275</v>
      </c>
      <c r="H4" s="100" t="s">
        <v>269</v>
      </c>
      <c r="I4" s="124" t="s">
        <v>124</v>
      </c>
      <c r="J4" s="96" t="s">
        <v>1369</v>
      </c>
      <c r="K4" s="96" t="s">
        <v>124</v>
      </c>
      <c r="L4" s="124"/>
      <c r="M4" s="124"/>
      <c r="N4" s="124"/>
      <c r="O4" s="96"/>
      <c r="P4" s="96"/>
      <c r="Q4" s="96"/>
      <c r="R4" s="96"/>
      <c r="S4" s="105" t="b">
        <f t="shared" si="1"/>
        <v>1</v>
      </c>
      <c r="T4" s="104"/>
      <c r="U4" s="104"/>
      <c r="V4" s="124"/>
      <c r="W4" s="124"/>
      <c r="X4" s="96" t="b">
        <v>0</v>
      </c>
      <c r="Y4" s="96" t="b">
        <v>0</v>
      </c>
      <c r="Z4" s="96" t="b">
        <v>0</v>
      </c>
      <c r="AA4" s="101" t="s">
        <v>124</v>
      </c>
      <c r="AB4" s="106" t="b">
        <f t="shared" si="2"/>
        <v>1</v>
      </c>
      <c r="AC4" s="101" t="b">
        <f t="shared" si="3"/>
        <v>1</v>
      </c>
      <c r="AD4" s="106" t="b">
        <f t="shared" si="4"/>
        <v>0</v>
      </c>
      <c r="AE4" s="107" t="b">
        <f t="shared" si="5"/>
        <v>0</v>
      </c>
      <c r="AF4" s="108"/>
      <c r="AG4" s="108"/>
      <c r="AH4" s="108"/>
      <c r="AI4" s="108"/>
      <c r="AJ4" s="108"/>
      <c r="AK4" s="108"/>
      <c r="AL4" s="108"/>
      <c r="AM4" s="108"/>
      <c r="AN4" s="108"/>
      <c r="AO4" s="108"/>
      <c r="AP4" s="108"/>
      <c r="AQ4" s="108"/>
      <c r="AR4" s="108"/>
      <c r="AS4" s="108"/>
      <c r="AT4" s="108"/>
      <c r="AU4" s="108"/>
      <c r="AV4" s="108"/>
      <c r="AW4" s="108"/>
    </row>
    <row r="5" ht="18.0" customHeight="1">
      <c r="A5" s="109" t="s">
        <v>116</v>
      </c>
      <c r="B5" s="110" t="s">
        <v>116</v>
      </c>
      <c r="C5" s="110" t="s">
        <v>1370</v>
      </c>
      <c r="D5" s="213" t="s">
        <v>1366</v>
      </c>
      <c r="E5" s="261" t="s">
        <v>119</v>
      </c>
      <c r="F5" s="114" t="s">
        <v>120</v>
      </c>
      <c r="G5" s="229" t="s">
        <v>275</v>
      </c>
      <c r="H5" s="100" t="s">
        <v>269</v>
      </c>
      <c r="I5" s="129" t="s">
        <v>124</v>
      </c>
      <c r="J5" s="129" t="s">
        <v>1371</v>
      </c>
      <c r="K5" s="117" t="s">
        <v>124</v>
      </c>
      <c r="L5" s="129"/>
      <c r="M5" s="129"/>
      <c r="N5" s="129"/>
      <c r="O5" s="117"/>
      <c r="P5" s="117"/>
      <c r="Q5" s="117"/>
      <c r="R5" s="117"/>
      <c r="S5" s="120" t="b">
        <f t="shared" si="1"/>
        <v>1</v>
      </c>
      <c r="T5" s="119"/>
      <c r="U5" s="119"/>
      <c r="V5" s="129"/>
      <c r="W5" s="129"/>
      <c r="X5" s="117" t="b">
        <v>0</v>
      </c>
      <c r="Y5" s="117" t="b">
        <v>0</v>
      </c>
      <c r="Z5" s="260" t="b">
        <v>0</v>
      </c>
      <c r="AA5" s="116" t="s">
        <v>124</v>
      </c>
      <c r="AB5" s="121" t="b">
        <f t="shared" si="2"/>
        <v>1</v>
      </c>
      <c r="AC5" s="116" t="b">
        <f t="shared" si="3"/>
        <v>1</v>
      </c>
      <c r="AD5" s="121" t="b">
        <f t="shared" si="4"/>
        <v>0</v>
      </c>
      <c r="AE5" s="122" t="b">
        <f t="shared" si="5"/>
        <v>0</v>
      </c>
      <c r="AF5" s="108"/>
      <c r="AG5" s="108"/>
      <c r="AH5" s="108"/>
      <c r="AI5" s="108"/>
      <c r="AJ5" s="108"/>
      <c r="AK5" s="108"/>
      <c r="AL5" s="108"/>
      <c r="AM5" s="108"/>
      <c r="AN5" s="108"/>
      <c r="AO5" s="108"/>
      <c r="AP5" s="108"/>
      <c r="AQ5" s="108"/>
      <c r="AR5" s="108"/>
      <c r="AS5" s="108"/>
      <c r="AT5" s="108"/>
      <c r="AU5" s="108"/>
      <c r="AV5" s="108"/>
      <c r="AW5" s="108"/>
    </row>
    <row r="6" ht="18.0" customHeight="1">
      <c r="A6" s="95" t="s">
        <v>116</v>
      </c>
      <c r="B6" s="96" t="s">
        <v>116</v>
      </c>
      <c r="C6" s="96" t="s">
        <v>1370</v>
      </c>
      <c r="D6" s="213" t="s">
        <v>1366</v>
      </c>
      <c r="E6" s="240" t="s">
        <v>133</v>
      </c>
      <c r="F6" s="99" t="s">
        <v>120</v>
      </c>
      <c r="G6" s="229" t="s">
        <v>275</v>
      </c>
      <c r="H6" s="100" t="s">
        <v>269</v>
      </c>
      <c r="I6" s="124" t="s">
        <v>124</v>
      </c>
      <c r="J6" s="101" t="s">
        <v>1372</v>
      </c>
      <c r="K6" s="96" t="s">
        <v>124</v>
      </c>
      <c r="L6" s="124"/>
      <c r="M6" s="124"/>
      <c r="N6" s="124"/>
      <c r="O6" s="104"/>
      <c r="P6" s="104"/>
      <c r="Q6" s="104"/>
      <c r="R6" s="104"/>
      <c r="S6" s="105" t="b">
        <f t="shared" si="1"/>
        <v>1</v>
      </c>
      <c r="T6" s="104"/>
      <c r="U6" s="104"/>
      <c r="V6" s="124"/>
      <c r="W6" s="124"/>
      <c r="X6" s="96" t="b">
        <v>0</v>
      </c>
      <c r="Y6" s="96" t="b">
        <v>0</v>
      </c>
      <c r="Z6" s="96" t="b">
        <v>0</v>
      </c>
      <c r="AA6" s="101" t="s">
        <v>124</v>
      </c>
      <c r="AB6" s="106" t="b">
        <f t="shared" si="2"/>
        <v>1</v>
      </c>
      <c r="AC6" s="101" t="b">
        <f t="shared" si="3"/>
        <v>1</v>
      </c>
      <c r="AD6" s="106" t="b">
        <f t="shared" si="4"/>
        <v>0</v>
      </c>
      <c r="AE6" s="107" t="b">
        <f t="shared" si="5"/>
        <v>0</v>
      </c>
      <c r="AF6" s="108"/>
      <c r="AG6" s="108"/>
      <c r="AH6" s="108"/>
      <c r="AI6" s="108"/>
      <c r="AJ6" s="108"/>
      <c r="AK6" s="108"/>
      <c r="AL6" s="108"/>
      <c r="AM6" s="108"/>
      <c r="AN6" s="108"/>
      <c r="AO6" s="108"/>
      <c r="AP6" s="108"/>
      <c r="AQ6" s="108"/>
      <c r="AR6" s="108"/>
      <c r="AS6" s="108"/>
      <c r="AT6" s="108"/>
      <c r="AU6" s="108"/>
      <c r="AV6" s="108"/>
      <c r="AW6" s="108"/>
    </row>
    <row r="7" ht="18.0" customHeight="1">
      <c r="A7" s="109" t="s">
        <v>116</v>
      </c>
      <c r="B7" s="110" t="s">
        <v>116</v>
      </c>
      <c r="C7" s="110" t="s">
        <v>1373</v>
      </c>
      <c r="D7" s="213" t="s">
        <v>1366</v>
      </c>
      <c r="E7" s="110" t="s">
        <v>124</v>
      </c>
      <c r="F7" s="114" t="s">
        <v>120</v>
      </c>
      <c r="G7" s="229" t="s">
        <v>275</v>
      </c>
      <c r="H7" s="100" t="s">
        <v>269</v>
      </c>
      <c r="I7" s="194" t="s">
        <v>124</v>
      </c>
      <c r="J7" s="117" t="s">
        <v>124</v>
      </c>
      <c r="K7" s="117" t="s">
        <v>124</v>
      </c>
      <c r="L7" s="129"/>
      <c r="M7" s="129"/>
      <c r="N7" s="129"/>
      <c r="O7" s="132"/>
      <c r="P7" s="132"/>
      <c r="Q7" s="132"/>
      <c r="R7" s="132"/>
      <c r="S7" s="120" t="b">
        <f t="shared" si="1"/>
        <v>1</v>
      </c>
      <c r="T7" s="119"/>
      <c r="U7" s="119"/>
      <c r="V7" s="129"/>
      <c r="W7" s="129"/>
      <c r="X7" s="117" t="b">
        <v>0</v>
      </c>
      <c r="Y7" s="117" t="b">
        <v>0</v>
      </c>
      <c r="Z7" s="260" t="b">
        <v>0</v>
      </c>
      <c r="AA7" s="116" t="s">
        <v>124</v>
      </c>
      <c r="AB7" s="121" t="b">
        <f t="shared" si="2"/>
        <v>1</v>
      </c>
      <c r="AC7" s="116" t="b">
        <f t="shared" si="3"/>
        <v>1</v>
      </c>
      <c r="AD7" s="121" t="b">
        <f t="shared" si="4"/>
        <v>0</v>
      </c>
      <c r="AE7" s="122" t="b">
        <f t="shared" si="5"/>
        <v>0</v>
      </c>
      <c r="AF7" s="108"/>
      <c r="AG7" s="108"/>
      <c r="AH7" s="108"/>
      <c r="AI7" s="108"/>
      <c r="AJ7" s="108"/>
      <c r="AK7" s="108"/>
      <c r="AL7" s="108"/>
      <c r="AM7" s="108"/>
      <c r="AN7" s="108"/>
      <c r="AO7" s="108"/>
      <c r="AP7" s="108"/>
      <c r="AQ7" s="108"/>
      <c r="AR7" s="108"/>
      <c r="AS7" s="108"/>
      <c r="AT7" s="108"/>
      <c r="AU7" s="108"/>
      <c r="AV7" s="108"/>
      <c r="AW7" s="108"/>
    </row>
    <row r="8" ht="18.0" customHeight="1">
      <c r="A8" s="95" t="s">
        <v>116</v>
      </c>
      <c r="B8" s="96" t="s">
        <v>116</v>
      </c>
      <c r="C8" s="96" t="s">
        <v>1374</v>
      </c>
      <c r="D8" s="213" t="s">
        <v>1366</v>
      </c>
      <c r="E8" s="168" t="s">
        <v>119</v>
      </c>
      <c r="F8" s="99" t="s">
        <v>120</v>
      </c>
      <c r="G8" s="229" t="s">
        <v>275</v>
      </c>
      <c r="H8" s="100" t="s">
        <v>269</v>
      </c>
      <c r="I8" s="101" t="s">
        <v>124</v>
      </c>
      <c r="J8" s="101" t="s">
        <v>1375</v>
      </c>
      <c r="K8" s="101" t="s">
        <v>124</v>
      </c>
      <c r="L8" s="101"/>
      <c r="M8" s="96"/>
      <c r="N8" s="133"/>
      <c r="O8" s="134"/>
      <c r="P8" s="134"/>
      <c r="Q8" s="134"/>
      <c r="R8" s="134"/>
      <c r="S8" s="105" t="b">
        <f t="shared" si="1"/>
        <v>1</v>
      </c>
      <c r="T8" s="104"/>
      <c r="U8" s="104"/>
      <c r="V8" s="101"/>
      <c r="W8" s="101"/>
      <c r="X8" s="96" t="b">
        <v>0</v>
      </c>
      <c r="Y8" s="96" t="b">
        <v>0</v>
      </c>
      <c r="Z8" s="96" t="b">
        <v>0</v>
      </c>
      <c r="AA8" s="101" t="s">
        <v>124</v>
      </c>
      <c r="AB8" s="106" t="b">
        <f t="shared" si="2"/>
        <v>1</v>
      </c>
      <c r="AC8" s="101" t="b">
        <f t="shared" si="3"/>
        <v>1</v>
      </c>
      <c r="AD8" s="106" t="b">
        <f t="shared" si="4"/>
        <v>0</v>
      </c>
      <c r="AE8" s="107" t="b">
        <f t="shared" si="5"/>
        <v>0</v>
      </c>
      <c r="AF8" s="108"/>
      <c r="AG8" s="108"/>
      <c r="AH8" s="108"/>
      <c r="AI8" s="108"/>
      <c r="AJ8" s="108"/>
      <c r="AK8" s="108"/>
      <c r="AL8" s="108"/>
      <c r="AM8" s="108"/>
      <c r="AN8" s="108"/>
      <c r="AO8" s="108"/>
      <c r="AP8" s="108"/>
      <c r="AQ8" s="108"/>
      <c r="AR8" s="108"/>
      <c r="AS8" s="108"/>
      <c r="AT8" s="108"/>
      <c r="AU8" s="108"/>
      <c r="AV8" s="108"/>
      <c r="AW8" s="108"/>
    </row>
    <row r="9" ht="18.0" customHeight="1">
      <c r="A9" s="109" t="s">
        <v>116</v>
      </c>
      <c r="B9" s="110" t="s">
        <v>116</v>
      </c>
      <c r="C9" s="110" t="s">
        <v>1374</v>
      </c>
      <c r="D9" s="213" t="s">
        <v>1366</v>
      </c>
      <c r="E9" s="139" t="s">
        <v>133</v>
      </c>
      <c r="F9" s="114" t="s">
        <v>120</v>
      </c>
      <c r="G9" s="229" t="s">
        <v>275</v>
      </c>
      <c r="H9" s="100" t="s">
        <v>269</v>
      </c>
      <c r="I9" s="194" t="s">
        <v>124</v>
      </c>
      <c r="J9" s="116" t="s">
        <v>1376</v>
      </c>
      <c r="K9" s="194" t="s">
        <v>124</v>
      </c>
      <c r="L9" s="116"/>
      <c r="M9" s="110"/>
      <c r="N9" s="137"/>
      <c r="O9" s="132"/>
      <c r="P9" s="132"/>
      <c r="Q9" s="132"/>
      <c r="R9" s="132"/>
      <c r="S9" s="120" t="b">
        <f t="shared" si="1"/>
        <v>1</v>
      </c>
      <c r="T9" s="119"/>
      <c r="U9" s="110"/>
      <c r="V9" s="116"/>
      <c r="W9" s="116"/>
      <c r="X9" s="117" t="b">
        <v>0</v>
      </c>
      <c r="Y9" s="117" t="b">
        <v>0</v>
      </c>
      <c r="Z9" s="260" t="b">
        <v>0</v>
      </c>
      <c r="AA9" s="116" t="s">
        <v>124</v>
      </c>
      <c r="AB9" s="121" t="b">
        <f t="shared" si="2"/>
        <v>1</v>
      </c>
      <c r="AC9" s="116" t="b">
        <f t="shared" si="3"/>
        <v>1</v>
      </c>
      <c r="AD9" s="121" t="b">
        <f t="shared" si="4"/>
        <v>0</v>
      </c>
      <c r="AE9" s="122" t="b">
        <f t="shared" si="5"/>
        <v>0</v>
      </c>
      <c r="AF9" s="108"/>
      <c r="AG9" s="108"/>
      <c r="AH9" s="108"/>
      <c r="AI9" s="108"/>
      <c r="AJ9" s="108"/>
      <c r="AK9" s="108"/>
      <c r="AL9" s="108"/>
      <c r="AM9" s="108"/>
      <c r="AN9" s="108"/>
      <c r="AO9" s="108"/>
      <c r="AP9" s="108"/>
      <c r="AQ9" s="108"/>
      <c r="AR9" s="108"/>
      <c r="AS9" s="108"/>
      <c r="AT9" s="108"/>
      <c r="AU9" s="108"/>
      <c r="AV9" s="108"/>
      <c r="AW9" s="108"/>
    </row>
    <row r="10" ht="14.25" customHeight="1">
      <c r="A10" s="95" t="s">
        <v>116</v>
      </c>
      <c r="B10" s="96" t="s">
        <v>116</v>
      </c>
      <c r="C10" s="96" t="s">
        <v>1374</v>
      </c>
      <c r="D10" s="213" t="s">
        <v>1366</v>
      </c>
      <c r="E10" s="101" t="s">
        <v>151</v>
      </c>
      <c r="F10" s="99" t="s">
        <v>120</v>
      </c>
      <c r="G10" s="229" t="s">
        <v>275</v>
      </c>
      <c r="H10" s="100" t="s">
        <v>269</v>
      </c>
      <c r="I10" s="101" t="s">
        <v>124</v>
      </c>
      <c r="J10" s="101" t="s">
        <v>1377</v>
      </c>
      <c r="K10" s="101" t="s">
        <v>124</v>
      </c>
      <c r="L10" s="101"/>
      <c r="M10" s="96"/>
      <c r="N10" s="133"/>
      <c r="O10" s="134"/>
      <c r="P10" s="134"/>
      <c r="Q10" s="134"/>
      <c r="R10" s="134"/>
      <c r="S10" s="105" t="b">
        <f t="shared" si="1"/>
        <v>1</v>
      </c>
      <c r="T10" s="104"/>
      <c r="U10" s="96"/>
      <c r="V10" s="101"/>
      <c r="W10" s="101"/>
      <c r="X10" s="96" t="b">
        <v>0</v>
      </c>
      <c r="Y10" s="96" t="b">
        <v>0</v>
      </c>
      <c r="Z10" s="96" t="b">
        <v>0</v>
      </c>
      <c r="AA10" s="101" t="s">
        <v>124</v>
      </c>
      <c r="AB10" s="167" t="b">
        <f t="shared" si="2"/>
        <v>1</v>
      </c>
      <c r="AC10" s="101" t="b">
        <f t="shared" si="3"/>
        <v>1</v>
      </c>
      <c r="AD10" s="167" t="b">
        <f t="shared" si="4"/>
        <v>0</v>
      </c>
      <c r="AE10" s="107" t="b">
        <f t="shared" si="5"/>
        <v>0</v>
      </c>
    </row>
    <row r="11" ht="14.25" customHeight="1">
      <c r="A11" s="109" t="s">
        <v>116</v>
      </c>
      <c r="B11" s="143" t="s">
        <v>116</v>
      </c>
      <c r="C11" s="143" t="s">
        <v>1378</v>
      </c>
      <c r="D11" s="222" t="s">
        <v>1366</v>
      </c>
      <c r="E11" s="148" t="s">
        <v>124</v>
      </c>
      <c r="F11" s="146" t="s">
        <v>120</v>
      </c>
      <c r="G11" s="229" t="s">
        <v>275</v>
      </c>
      <c r="H11" s="100" t="s">
        <v>269</v>
      </c>
      <c r="I11" s="148" t="s">
        <v>1379</v>
      </c>
      <c r="J11" s="148" t="s">
        <v>124</v>
      </c>
      <c r="K11" s="148" t="s">
        <v>124</v>
      </c>
      <c r="L11" s="148"/>
      <c r="M11" s="143"/>
      <c r="N11" s="262"/>
      <c r="O11" s="263"/>
      <c r="P11" s="263"/>
      <c r="Q11" s="263"/>
      <c r="R11" s="263"/>
      <c r="S11" s="153" t="b">
        <f t="shared" si="1"/>
        <v>1</v>
      </c>
      <c r="T11" s="150"/>
      <c r="U11" s="143"/>
      <c r="V11" s="148"/>
      <c r="W11" s="148"/>
      <c r="X11" s="149" t="b">
        <v>0</v>
      </c>
      <c r="Y11" s="149" t="b">
        <v>0</v>
      </c>
      <c r="Z11" s="264" t="b">
        <v>0</v>
      </c>
      <c r="AA11" s="148" t="s">
        <v>124</v>
      </c>
      <c r="AB11" s="225" t="b">
        <f t="shared" si="2"/>
        <v>1</v>
      </c>
      <c r="AC11" s="148" t="b">
        <f t="shared" si="3"/>
        <v>1</v>
      </c>
      <c r="AD11" s="225" t="b">
        <f t="shared" si="4"/>
        <v>0</v>
      </c>
      <c r="AE11" s="158" t="b">
        <f t="shared" si="5"/>
        <v>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c r="B23" s="3"/>
      <c r="C23" s="3"/>
      <c r="F23" s="3"/>
    </row>
    <row r="24" ht="14.25" customHeight="1"/>
    <row r="25" ht="14.25" customHeight="1"/>
    <row r="26" ht="14.25" customHeight="1"/>
    <row r="27" ht="14.25" customHeight="1"/>
    <row r="28" ht="14.25" customHeight="1"/>
    <row r="29" ht="14.25" customHeight="1">
      <c r="A29" s="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sheetData>
  <dataValidations>
    <dataValidation type="list" allowBlank="1" sqref="F2:F11">
      <formula1>"Quantitative,Conceptual"</formula1>
    </dataValidation>
    <dataValidation type="list" allowBlank="1" sqref="G2:G11">
      <formula1>"Found,Not Found,N/A"</formula1>
    </dataValidation>
    <dataValidation type="list" allowBlank="1" sqref="H2:H11">
      <formula1>"N/A,Not started,In progress,Complete,Data issues"</formula1>
    </dataValidation>
  </dataValidations>
  <printOptions/>
  <pageMargins bottom="0.75" footer="0.0" header="0.0" left="0.7" right="0.7" top="0.75"/>
  <pageSetup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86"/>
    <col customWidth="1" min="4" max="4" width="18.57"/>
    <col customWidth="1" min="5" max="5" width="23.86"/>
    <col customWidth="1" min="6" max="6" width="54.0"/>
    <col customWidth="1" min="7" max="7" width="102.71"/>
    <col customWidth="1" min="8" max="8" width="35.71"/>
    <col customWidth="1" min="9" max="33" width="8.71"/>
  </cols>
  <sheetData>
    <row r="1" ht="14.25" customHeight="1">
      <c r="A1" s="226"/>
      <c r="B1" s="265" t="s">
        <v>81</v>
      </c>
      <c r="C1" s="265" t="s">
        <v>1380</v>
      </c>
      <c r="D1" s="265" t="s">
        <v>84</v>
      </c>
      <c r="E1" s="266" t="s">
        <v>1381</v>
      </c>
      <c r="F1" s="266" t="s">
        <v>1382</v>
      </c>
      <c r="G1" s="266" t="s">
        <v>115</v>
      </c>
    </row>
    <row r="2" ht="14.25" customHeight="1">
      <c r="A2" s="226"/>
      <c r="B2" s="265" t="s">
        <v>1383</v>
      </c>
      <c r="C2" s="267" t="s">
        <v>1384</v>
      </c>
      <c r="D2" s="267" t="s">
        <v>119</v>
      </c>
      <c r="E2" s="268" t="s">
        <v>1385</v>
      </c>
      <c r="F2" s="269" t="s">
        <v>1386</v>
      </c>
      <c r="G2" s="270" t="s">
        <v>1387</v>
      </c>
    </row>
    <row r="3" ht="14.25" customHeight="1">
      <c r="A3" s="226"/>
      <c r="B3" s="265" t="s">
        <v>116</v>
      </c>
      <c r="C3" s="267" t="s">
        <v>1388</v>
      </c>
      <c r="D3" s="267" t="s">
        <v>119</v>
      </c>
      <c r="E3" s="268" t="s">
        <v>1389</v>
      </c>
      <c r="F3" s="269" t="s">
        <v>1390</v>
      </c>
      <c r="G3" s="270" t="s">
        <v>1391</v>
      </c>
    </row>
    <row r="4" ht="14.25" customHeight="1">
      <c r="A4" s="226"/>
      <c r="B4" s="265" t="s">
        <v>1392</v>
      </c>
      <c r="C4" s="267" t="s">
        <v>1393</v>
      </c>
      <c r="D4" s="267" t="s">
        <v>1394</v>
      </c>
      <c r="E4" s="268" t="s">
        <v>1395</v>
      </c>
      <c r="F4" s="269" t="s">
        <v>1396</v>
      </c>
      <c r="G4" s="270" t="s">
        <v>1397</v>
      </c>
    </row>
    <row r="5" ht="14.25" customHeight="1">
      <c r="A5" s="226"/>
      <c r="B5" s="265" t="s">
        <v>1398</v>
      </c>
      <c r="C5" s="267" t="s">
        <v>1399</v>
      </c>
      <c r="D5" s="267" t="s">
        <v>119</v>
      </c>
      <c r="E5" s="268" t="s">
        <v>1400</v>
      </c>
      <c r="F5" s="269" t="s">
        <v>1401</v>
      </c>
      <c r="G5" s="270" t="s">
        <v>1402</v>
      </c>
    </row>
    <row r="6" ht="14.25" customHeight="1">
      <c r="A6" s="271"/>
      <c r="B6" s="272" t="s">
        <v>1403</v>
      </c>
      <c r="C6" s="273" t="s">
        <v>1404</v>
      </c>
      <c r="D6" s="274" t="s">
        <v>1405</v>
      </c>
      <c r="E6" s="275" t="s">
        <v>1406</v>
      </c>
      <c r="F6" s="276" t="s">
        <v>1407</v>
      </c>
      <c r="G6" s="277" t="s">
        <v>1408</v>
      </c>
      <c r="H6" s="278"/>
      <c r="K6" s="278"/>
      <c r="L6" s="279"/>
      <c r="M6" s="279"/>
      <c r="N6" s="279"/>
      <c r="O6" s="279"/>
      <c r="P6" s="279"/>
    </row>
    <row r="7" ht="14.25" customHeight="1">
      <c r="A7" s="271"/>
      <c r="B7" s="272" t="s">
        <v>1403</v>
      </c>
      <c r="C7" s="273" t="s">
        <v>1404</v>
      </c>
      <c r="D7" s="274" t="s">
        <v>1409</v>
      </c>
      <c r="E7" s="275" t="s">
        <v>1410</v>
      </c>
      <c r="F7" s="276" t="s">
        <v>1411</v>
      </c>
      <c r="G7" s="277" t="s">
        <v>1412</v>
      </c>
      <c r="H7" s="278"/>
      <c r="K7" s="278"/>
      <c r="L7" s="279"/>
      <c r="M7" s="279"/>
      <c r="N7" s="279"/>
      <c r="O7" s="279"/>
      <c r="P7" s="279"/>
    </row>
    <row r="8" ht="14.25" customHeight="1">
      <c r="A8" s="271"/>
      <c r="B8" s="272" t="s">
        <v>1413</v>
      </c>
      <c r="C8" s="273" t="s">
        <v>1414</v>
      </c>
      <c r="D8" s="274" t="s">
        <v>1415</v>
      </c>
      <c r="E8" s="275" t="s">
        <v>1416</v>
      </c>
      <c r="F8" s="275" t="s">
        <v>1417</v>
      </c>
      <c r="G8" s="277" t="s">
        <v>1418</v>
      </c>
      <c r="H8" s="278"/>
      <c r="K8" s="278"/>
      <c r="L8" s="279"/>
      <c r="M8" s="279"/>
      <c r="N8" s="279"/>
      <c r="O8" s="279"/>
      <c r="P8" s="279"/>
    </row>
    <row r="9" ht="14.25" customHeight="1">
      <c r="A9" s="271"/>
      <c r="B9" s="272" t="s">
        <v>1419</v>
      </c>
      <c r="C9" s="273" t="s">
        <v>1420</v>
      </c>
      <c r="D9" s="274"/>
      <c r="E9" s="275" t="s">
        <v>1421</v>
      </c>
      <c r="F9" s="275" t="s">
        <v>1422</v>
      </c>
      <c r="G9" s="277" t="s">
        <v>1423</v>
      </c>
      <c r="H9" s="278"/>
      <c r="K9" s="278"/>
      <c r="L9" s="279"/>
      <c r="M9" s="279"/>
      <c r="N9" s="279"/>
      <c r="O9" s="279"/>
      <c r="P9" s="279"/>
    </row>
    <row r="10" ht="14.25" customHeight="1">
      <c r="A10" s="271"/>
      <c r="B10" s="272" t="s">
        <v>1419</v>
      </c>
      <c r="C10" s="273" t="s">
        <v>1424</v>
      </c>
      <c r="D10" s="280" t="s">
        <v>119</v>
      </c>
      <c r="E10" s="275" t="s">
        <v>1425</v>
      </c>
      <c r="F10" s="276" t="s">
        <v>1426</v>
      </c>
      <c r="G10" s="277" t="s">
        <v>1427</v>
      </c>
      <c r="H10" s="278"/>
      <c r="K10" s="278"/>
      <c r="L10" s="279"/>
      <c r="M10" s="279"/>
      <c r="N10" s="279"/>
      <c r="O10" s="279"/>
      <c r="P10" s="279"/>
    </row>
    <row r="11" ht="14.25" customHeight="1">
      <c r="A11" s="271"/>
      <c r="B11" s="272" t="s">
        <v>1419</v>
      </c>
      <c r="C11" s="273" t="s">
        <v>1424</v>
      </c>
      <c r="D11" s="280" t="s">
        <v>133</v>
      </c>
      <c r="E11" s="275" t="s">
        <v>1428</v>
      </c>
      <c r="F11" s="276" t="s">
        <v>1429</v>
      </c>
      <c r="G11" s="277" t="s">
        <v>1430</v>
      </c>
      <c r="H11" s="278"/>
      <c r="K11" s="278"/>
      <c r="L11" s="279"/>
      <c r="M11" s="279"/>
      <c r="N11" s="279"/>
      <c r="O11" s="279"/>
      <c r="P11" s="279"/>
    </row>
    <row r="12" ht="14.25" customHeight="1">
      <c r="A12" s="271"/>
      <c r="B12" s="272" t="s">
        <v>116</v>
      </c>
      <c r="C12" s="273" t="s">
        <v>1431</v>
      </c>
      <c r="D12" s="273" t="s">
        <v>1415</v>
      </c>
      <c r="E12" s="268" t="s">
        <v>1432</v>
      </c>
      <c r="F12" s="276" t="s">
        <v>1433</v>
      </c>
      <c r="G12" s="273" t="s">
        <v>1434</v>
      </c>
      <c r="H12" s="278"/>
      <c r="K12" s="278"/>
    </row>
    <row r="13" ht="14.25" customHeight="1">
      <c r="A13" s="271"/>
      <c r="B13" s="272" t="s">
        <v>116</v>
      </c>
      <c r="C13" s="273" t="s">
        <v>1431</v>
      </c>
      <c r="D13" s="273" t="s">
        <v>1435</v>
      </c>
      <c r="E13" s="268" t="s">
        <v>1436</v>
      </c>
      <c r="F13" s="276" t="s">
        <v>1437</v>
      </c>
      <c r="G13" s="273" t="s">
        <v>1438</v>
      </c>
    </row>
    <row r="14" ht="14.25" customHeight="1">
      <c r="A14" s="271"/>
      <c r="B14" s="272" t="s">
        <v>1439</v>
      </c>
      <c r="C14" s="273" t="s">
        <v>1440</v>
      </c>
      <c r="D14" s="273" t="s">
        <v>1441</v>
      </c>
      <c r="E14" s="268" t="s">
        <v>1442</v>
      </c>
      <c r="F14" s="276" t="s">
        <v>1443</v>
      </c>
      <c r="G14" s="273" t="s">
        <v>1444</v>
      </c>
      <c r="H14" s="278"/>
      <c r="I14" s="278"/>
      <c r="L14" s="278"/>
    </row>
    <row r="15" ht="14.25" customHeight="1">
      <c r="A15" s="281"/>
      <c r="B15" s="272" t="s">
        <v>1439</v>
      </c>
      <c r="C15" s="273" t="s">
        <v>1440</v>
      </c>
      <c r="D15" s="273" t="s">
        <v>1445</v>
      </c>
      <c r="E15" s="268" t="s">
        <v>1446</v>
      </c>
      <c r="F15" s="275" t="s">
        <v>1447</v>
      </c>
      <c r="G15" s="273" t="s">
        <v>1448</v>
      </c>
      <c r="H15" s="281"/>
      <c r="I15" s="281"/>
      <c r="K15" s="278"/>
    </row>
    <row r="16" ht="14.25" customHeight="1">
      <c r="A16" s="282"/>
      <c r="B16" s="265" t="s">
        <v>116</v>
      </c>
      <c r="C16" s="267" t="s">
        <v>1449</v>
      </c>
      <c r="D16" s="267" t="s">
        <v>1415</v>
      </c>
      <c r="E16" s="268" t="s">
        <v>1450</v>
      </c>
      <c r="F16" s="268" t="s">
        <v>1451</v>
      </c>
      <c r="G16" s="267" t="s">
        <v>1452</v>
      </c>
      <c r="H16" s="282"/>
      <c r="I16" s="281"/>
      <c r="K16" s="283"/>
      <c r="L16" s="226"/>
      <c r="M16" s="226"/>
      <c r="N16" s="226"/>
      <c r="O16" s="226"/>
    </row>
    <row r="17" ht="14.25" customHeight="1">
      <c r="A17" s="282"/>
      <c r="B17" s="265" t="s">
        <v>116</v>
      </c>
      <c r="C17" s="267" t="s">
        <v>1449</v>
      </c>
      <c r="D17" s="267" t="s">
        <v>151</v>
      </c>
      <c r="E17" s="268" t="s">
        <v>1453</v>
      </c>
      <c r="F17" s="268" t="s">
        <v>1454</v>
      </c>
      <c r="G17" s="267" t="s">
        <v>1455</v>
      </c>
      <c r="H17" s="282"/>
      <c r="I17" s="281"/>
      <c r="K17" s="283"/>
      <c r="L17" s="226"/>
      <c r="M17" s="226"/>
      <c r="N17" s="226"/>
      <c r="O17" s="226"/>
    </row>
    <row r="18" ht="14.25" customHeight="1">
      <c r="A18" s="281"/>
      <c r="B18" s="272" t="s">
        <v>116</v>
      </c>
      <c r="C18" s="273" t="s">
        <v>1456</v>
      </c>
      <c r="D18" s="273" t="s">
        <v>1457</v>
      </c>
      <c r="E18" s="268" t="s">
        <v>1458</v>
      </c>
      <c r="F18" s="275" t="s">
        <v>1459</v>
      </c>
      <c r="G18" s="273" t="s">
        <v>1460</v>
      </c>
      <c r="H18" s="281"/>
      <c r="I18" s="281"/>
      <c r="K18" s="278"/>
    </row>
    <row r="19" ht="14.25" customHeight="1">
      <c r="A19" s="284"/>
      <c r="B19" s="265" t="s">
        <v>116</v>
      </c>
      <c r="C19" s="267" t="s">
        <v>1449</v>
      </c>
      <c r="D19" s="267" t="s">
        <v>1461</v>
      </c>
      <c r="E19" s="285" t="s">
        <v>1462</v>
      </c>
      <c r="F19" s="286" t="s">
        <v>1463</v>
      </c>
      <c r="G19" s="267" t="s">
        <v>1464</v>
      </c>
      <c r="J19" s="287"/>
      <c r="K19" s="287"/>
      <c r="L19" s="287"/>
      <c r="M19" s="287"/>
      <c r="N19" s="287"/>
      <c r="O19" s="287"/>
      <c r="P19" s="287"/>
      <c r="Q19" s="287"/>
      <c r="R19" s="287"/>
      <c r="S19" s="287"/>
      <c r="T19" s="287"/>
      <c r="U19" s="287"/>
    </row>
    <row r="20" ht="14.25" customHeight="1">
      <c r="A20" s="284"/>
      <c r="B20" s="272" t="s">
        <v>116</v>
      </c>
      <c r="C20" s="273" t="s">
        <v>1404</v>
      </c>
      <c r="D20" s="273" t="s">
        <v>133</v>
      </c>
      <c r="E20" s="285" t="s">
        <v>1465</v>
      </c>
      <c r="F20" s="288" t="s">
        <v>1466</v>
      </c>
      <c r="G20" s="273" t="s">
        <v>1467</v>
      </c>
      <c r="J20" s="279"/>
      <c r="K20" s="279"/>
      <c r="L20" s="279"/>
      <c r="M20" s="279"/>
      <c r="N20" s="279"/>
      <c r="O20" s="279"/>
      <c r="P20" s="279"/>
      <c r="Q20" s="279"/>
      <c r="R20" s="279"/>
      <c r="S20" s="279"/>
      <c r="T20" s="279"/>
      <c r="U20" s="279"/>
    </row>
    <row r="21" ht="14.25" customHeight="1">
      <c r="A21" s="284"/>
      <c r="B21" s="265" t="s">
        <v>116</v>
      </c>
      <c r="C21" s="267" t="s">
        <v>1449</v>
      </c>
      <c r="D21" s="267" t="s">
        <v>133</v>
      </c>
      <c r="E21" s="268" t="s">
        <v>1468</v>
      </c>
      <c r="F21" s="286" t="s">
        <v>1469</v>
      </c>
      <c r="G21" s="267" t="s">
        <v>1470</v>
      </c>
      <c r="J21" s="287"/>
      <c r="K21" s="287"/>
      <c r="L21" s="287"/>
      <c r="M21" s="287"/>
      <c r="N21" s="287"/>
      <c r="O21" s="287"/>
      <c r="P21" s="287"/>
      <c r="Q21" s="287"/>
      <c r="R21" s="287"/>
      <c r="S21" s="287"/>
      <c r="T21" s="287"/>
      <c r="U21" s="287"/>
    </row>
    <row r="22" ht="14.25" customHeight="1">
      <c r="A22" s="284"/>
      <c r="B22" s="272" t="s">
        <v>1471</v>
      </c>
      <c r="C22" s="273" t="s">
        <v>1472</v>
      </c>
      <c r="D22" s="273" t="s">
        <v>1415</v>
      </c>
      <c r="E22" s="285" t="s">
        <v>1473</v>
      </c>
      <c r="F22" s="288" t="s">
        <v>1474</v>
      </c>
      <c r="G22" s="267" t="s">
        <v>1475</v>
      </c>
      <c r="J22" s="279"/>
      <c r="K22" s="279"/>
      <c r="L22" s="279"/>
      <c r="M22" s="279"/>
      <c r="N22" s="279"/>
      <c r="O22" s="279"/>
      <c r="P22" s="279"/>
      <c r="Q22" s="279"/>
      <c r="R22" s="279"/>
      <c r="S22" s="279"/>
      <c r="T22" s="279"/>
      <c r="U22" s="279"/>
    </row>
    <row r="23" ht="14.25" customHeight="1">
      <c r="A23" s="284"/>
      <c r="B23" s="272" t="s">
        <v>1471</v>
      </c>
      <c r="C23" s="273" t="s">
        <v>1472</v>
      </c>
      <c r="D23" s="273" t="s">
        <v>1435</v>
      </c>
      <c r="E23" s="285" t="s">
        <v>1476</v>
      </c>
      <c r="F23" s="288" t="s">
        <v>1477</v>
      </c>
      <c r="G23" s="267" t="s">
        <v>1478</v>
      </c>
      <c r="J23" s="279"/>
      <c r="K23" s="279"/>
      <c r="L23" s="279"/>
      <c r="M23" s="279"/>
      <c r="N23" s="279"/>
      <c r="O23" s="279"/>
      <c r="P23" s="279"/>
      <c r="Q23" s="279"/>
      <c r="R23" s="279"/>
      <c r="S23" s="279"/>
      <c r="T23" s="279"/>
      <c r="U23" s="279"/>
    </row>
    <row r="24" ht="14.25" customHeight="1">
      <c r="B24" s="289"/>
      <c r="C24" s="289"/>
      <c r="D24" s="289"/>
      <c r="E24" s="289"/>
      <c r="F24" s="289"/>
      <c r="G24" s="289"/>
    </row>
    <row r="25" ht="14.25" customHeight="1">
      <c r="B25" s="289"/>
      <c r="C25" s="289"/>
      <c r="D25" s="289"/>
      <c r="E25" s="289"/>
      <c r="F25" s="289"/>
      <c r="G25" s="289"/>
    </row>
    <row r="26" ht="14.25" customHeight="1">
      <c r="B26" s="289"/>
      <c r="C26" s="289"/>
      <c r="D26" s="289"/>
      <c r="E26" s="289"/>
      <c r="F26" s="289"/>
      <c r="G26" s="289"/>
    </row>
    <row r="27" ht="14.25" customHeight="1">
      <c r="B27" s="289"/>
      <c r="C27" s="289"/>
      <c r="D27" s="289"/>
      <c r="E27" s="289"/>
      <c r="F27" s="289"/>
      <c r="G27" s="289"/>
    </row>
    <row r="28" ht="14.25" customHeight="1">
      <c r="B28" s="289"/>
      <c r="C28" s="289"/>
      <c r="D28" s="289"/>
      <c r="E28" s="289"/>
      <c r="F28" s="289"/>
      <c r="G28" s="289"/>
    </row>
    <row r="29" ht="14.25" customHeight="1">
      <c r="B29" s="289"/>
      <c r="C29" s="289"/>
      <c r="D29" s="289"/>
      <c r="E29" s="289"/>
      <c r="F29" s="289"/>
      <c r="G29" s="289"/>
    </row>
    <row r="30" ht="14.25" customHeight="1">
      <c r="B30" s="289"/>
      <c r="C30" s="289"/>
      <c r="D30" s="289"/>
      <c r="E30" s="289"/>
      <c r="F30" s="289"/>
      <c r="G30" s="289"/>
    </row>
    <row r="31" ht="14.25" customHeight="1">
      <c r="B31" s="289"/>
      <c r="C31" s="289"/>
      <c r="D31" s="289"/>
      <c r="E31" s="289"/>
      <c r="F31" s="289"/>
      <c r="G31" s="289"/>
    </row>
    <row r="32" ht="14.25" customHeight="1">
      <c r="B32" s="289"/>
      <c r="C32" s="289"/>
      <c r="D32" s="289"/>
      <c r="E32" s="289"/>
      <c r="F32" s="289"/>
      <c r="G32" s="289"/>
    </row>
    <row r="33" ht="14.25" customHeight="1">
      <c r="B33" s="289"/>
      <c r="C33" s="289"/>
      <c r="D33" s="289"/>
      <c r="E33" s="289"/>
      <c r="F33" s="289"/>
      <c r="G33" s="289"/>
    </row>
    <row r="34" ht="14.25" customHeight="1">
      <c r="B34" s="289"/>
      <c r="C34" s="289"/>
      <c r="D34" s="289"/>
      <c r="E34" s="289"/>
      <c r="F34" s="289"/>
      <c r="G34" s="289"/>
    </row>
    <row r="35" ht="14.25" customHeight="1">
      <c r="B35" s="289"/>
      <c r="C35" s="289"/>
      <c r="D35" s="289"/>
      <c r="E35" s="289"/>
      <c r="F35" s="289"/>
      <c r="G35" s="289"/>
    </row>
    <row r="36" ht="14.25" customHeight="1">
      <c r="B36" s="289"/>
      <c r="C36" s="289"/>
      <c r="D36" s="289"/>
      <c r="E36" s="289"/>
      <c r="F36" s="289"/>
      <c r="G36" s="289"/>
    </row>
    <row r="37" ht="14.25" customHeight="1">
      <c r="B37" s="289"/>
      <c r="C37" s="289"/>
      <c r="D37" s="289"/>
      <c r="E37" s="289"/>
      <c r="F37" s="289"/>
      <c r="G37" s="289"/>
    </row>
    <row r="38" ht="14.25" customHeight="1">
      <c r="B38" s="289"/>
      <c r="C38" s="289"/>
      <c r="D38" s="289"/>
      <c r="E38" s="289"/>
      <c r="F38" s="289"/>
      <c r="G38" s="289"/>
    </row>
    <row r="39" ht="14.25" customHeight="1">
      <c r="B39" s="289"/>
      <c r="C39" s="289"/>
      <c r="D39" s="289"/>
      <c r="E39" s="289"/>
      <c r="F39" s="289"/>
      <c r="G39" s="289"/>
    </row>
    <row r="40" ht="14.25" customHeight="1">
      <c r="B40" s="289"/>
      <c r="C40" s="289"/>
      <c r="D40" s="289"/>
      <c r="E40" s="289"/>
      <c r="F40" s="289"/>
      <c r="G40" s="289"/>
    </row>
    <row r="41" ht="14.25" customHeight="1">
      <c r="B41" s="289"/>
      <c r="C41" s="289"/>
      <c r="D41" s="289"/>
      <c r="E41" s="289"/>
      <c r="F41" s="289"/>
      <c r="G41" s="289"/>
    </row>
    <row r="42" ht="14.25" customHeight="1">
      <c r="B42" s="289"/>
      <c r="C42" s="289"/>
      <c r="D42" s="289"/>
      <c r="E42" s="289"/>
      <c r="F42" s="289"/>
      <c r="G42" s="289"/>
    </row>
    <row r="43" ht="14.25" customHeight="1">
      <c r="B43" s="289"/>
      <c r="C43" s="289"/>
      <c r="D43" s="289"/>
      <c r="E43" s="289"/>
      <c r="F43" s="289"/>
      <c r="G43" s="289"/>
    </row>
    <row r="44" ht="14.25" customHeight="1">
      <c r="B44" s="289"/>
      <c r="C44" s="289"/>
      <c r="D44" s="289"/>
      <c r="E44" s="289"/>
      <c r="F44" s="289"/>
      <c r="G44" s="289"/>
    </row>
    <row r="45" ht="14.25" customHeight="1">
      <c r="B45" s="289"/>
      <c r="C45" s="289"/>
      <c r="D45" s="289"/>
      <c r="E45" s="289"/>
      <c r="F45" s="289"/>
      <c r="G45" s="289"/>
    </row>
    <row r="46" ht="14.25" customHeight="1">
      <c r="B46" s="289"/>
      <c r="C46" s="289"/>
      <c r="D46" s="289"/>
      <c r="E46" s="289"/>
      <c r="F46" s="289"/>
      <c r="G46" s="289"/>
    </row>
    <row r="47" ht="14.25" customHeight="1">
      <c r="B47" s="289"/>
      <c r="C47" s="289"/>
      <c r="D47" s="289"/>
      <c r="E47" s="289"/>
      <c r="F47" s="289"/>
      <c r="G47" s="289"/>
    </row>
    <row r="48" ht="14.25" customHeight="1">
      <c r="B48" s="289"/>
      <c r="C48" s="289"/>
      <c r="D48" s="289"/>
      <c r="E48" s="289"/>
      <c r="F48" s="289"/>
      <c r="G48" s="289"/>
    </row>
    <row r="49" ht="14.25" customHeight="1">
      <c r="B49" s="289"/>
      <c r="C49" s="289"/>
      <c r="D49" s="289"/>
      <c r="E49" s="289"/>
      <c r="F49" s="289"/>
      <c r="G49" s="289"/>
    </row>
    <row r="50" ht="14.25" customHeight="1">
      <c r="B50" s="289"/>
      <c r="C50" s="289"/>
      <c r="D50" s="289"/>
      <c r="E50" s="289"/>
      <c r="F50" s="289"/>
      <c r="G50" s="289"/>
    </row>
    <row r="51" ht="14.25" customHeight="1">
      <c r="B51" s="289"/>
      <c r="C51" s="289"/>
      <c r="D51" s="289"/>
      <c r="E51" s="289"/>
      <c r="F51" s="289"/>
      <c r="G51" s="289"/>
    </row>
    <row r="52" ht="14.25" customHeight="1">
      <c r="B52" s="289"/>
      <c r="C52" s="289"/>
      <c r="D52" s="289"/>
      <c r="E52" s="289"/>
      <c r="F52" s="289"/>
      <c r="G52" s="289"/>
    </row>
    <row r="53" ht="14.25" customHeight="1">
      <c r="B53" s="289"/>
      <c r="C53" s="289"/>
      <c r="D53" s="289"/>
      <c r="E53" s="289"/>
      <c r="F53" s="289"/>
      <c r="G53" s="289"/>
    </row>
    <row r="54" ht="14.25" customHeight="1">
      <c r="B54" s="289"/>
      <c r="C54" s="289"/>
      <c r="D54" s="289"/>
      <c r="E54" s="289"/>
      <c r="F54" s="289"/>
      <c r="G54" s="289"/>
    </row>
    <row r="55" ht="14.25" customHeight="1">
      <c r="B55" s="289"/>
      <c r="C55" s="289"/>
      <c r="D55" s="289"/>
      <c r="E55" s="289"/>
      <c r="F55" s="289"/>
      <c r="G55" s="289"/>
    </row>
    <row r="56" ht="14.25" customHeight="1">
      <c r="B56" s="289"/>
      <c r="C56" s="289"/>
      <c r="D56" s="289"/>
      <c r="E56" s="289"/>
      <c r="F56" s="289"/>
      <c r="G56" s="289"/>
    </row>
    <row r="57" ht="14.25" customHeight="1">
      <c r="B57" s="289"/>
      <c r="C57" s="289"/>
      <c r="D57" s="289"/>
      <c r="E57" s="289"/>
      <c r="F57" s="289"/>
      <c r="G57" s="289"/>
    </row>
    <row r="58" ht="14.25" customHeight="1">
      <c r="B58" s="289"/>
      <c r="C58" s="289"/>
      <c r="D58" s="289"/>
      <c r="E58" s="289"/>
      <c r="F58" s="289"/>
      <c r="G58" s="289"/>
    </row>
    <row r="59" ht="14.25" customHeight="1">
      <c r="B59" s="289"/>
      <c r="C59" s="289"/>
      <c r="D59" s="289"/>
      <c r="E59" s="289"/>
      <c r="F59" s="289"/>
      <c r="G59" s="289"/>
    </row>
    <row r="60" ht="14.25" customHeight="1">
      <c r="B60" s="289"/>
      <c r="C60" s="289"/>
      <c r="D60" s="289"/>
      <c r="E60" s="289"/>
      <c r="F60" s="289"/>
      <c r="G60" s="289"/>
    </row>
    <row r="61" ht="14.25" customHeight="1">
      <c r="B61" s="289"/>
      <c r="C61" s="289"/>
      <c r="D61" s="289"/>
      <c r="E61" s="289"/>
      <c r="F61" s="289"/>
      <c r="G61" s="289"/>
    </row>
    <row r="62" ht="14.25" customHeight="1">
      <c r="B62" s="289"/>
      <c r="C62" s="289"/>
      <c r="D62" s="289"/>
      <c r="E62" s="289"/>
      <c r="F62" s="289"/>
      <c r="G62" s="289"/>
    </row>
    <row r="63" ht="14.25" customHeight="1">
      <c r="B63" s="289"/>
      <c r="C63" s="289"/>
      <c r="D63" s="289"/>
      <c r="E63" s="289"/>
      <c r="F63" s="289"/>
      <c r="G63" s="289"/>
    </row>
    <row r="64" ht="14.25" customHeight="1">
      <c r="B64" s="289"/>
      <c r="C64" s="289"/>
      <c r="D64" s="289"/>
      <c r="E64" s="289"/>
      <c r="F64" s="289"/>
      <c r="G64" s="289"/>
    </row>
    <row r="65" ht="14.25" customHeight="1">
      <c r="B65" s="289"/>
      <c r="C65" s="289"/>
      <c r="D65" s="289"/>
      <c r="E65" s="289"/>
      <c r="F65" s="289"/>
      <c r="G65" s="289"/>
    </row>
    <row r="66" ht="14.25" customHeight="1">
      <c r="B66" s="289"/>
      <c r="C66" s="289"/>
      <c r="D66" s="289"/>
      <c r="E66" s="289"/>
      <c r="F66" s="289"/>
      <c r="G66" s="289"/>
    </row>
    <row r="67" ht="14.25" customHeight="1">
      <c r="B67" s="289"/>
      <c r="C67" s="289"/>
      <c r="D67" s="289"/>
      <c r="E67" s="289"/>
      <c r="F67" s="289"/>
      <c r="G67" s="289"/>
    </row>
    <row r="68" ht="14.25" customHeight="1">
      <c r="B68" s="289"/>
      <c r="C68" s="289"/>
      <c r="D68" s="289"/>
      <c r="E68" s="289"/>
      <c r="F68" s="289"/>
      <c r="G68" s="289"/>
    </row>
    <row r="69" ht="14.25" customHeight="1">
      <c r="B69" s="289"/>
      <c r="C69" s="289"/>
      <c r="D69" s="289"/>
      <c r="E69" s="289"/>
      <c r="F69" s="289"/>
      <c r="G69" s="289"/>
    </row>
    <row r="70" ht="14.25" customHeight="1">
      <c r="B70" s="289"/>
      <c r="C70" s="289"/>
      <c r="D70" s="289"/>
      <c r="E70" s="289"/>
      <c r="F70" s="289"/>
      <c r="G70" s="289"/>
    </row>
    <row r="71" ht="14.25" customHeight="1">
      <c r="B71" s="289"/>
      <c r="C71" s="289"/>
      <c r="D71" s="289"/>
      <c r="E71" s="289"/>
      <c r="F71" s="289"/>
      <c r="G71" s="289"/>
    </row>
    <row r="72" ht="14.25" customHeight="1">
      <c r="B72" s="289"/>
      <c r="C72" s="289"/>
      <c r="D72" s="289"/>
      <c r="E72" s="289"/>
      <c r="F72" s="289"/>
      <c r="G72" s="289"/>
    </row>
    <row r="73" ht="14.25" customHeight="1">
      <c r="B73" s="289"/>
      <c r="C73" s="289"/>
      <c r="D73" s="289"/>
      <c r="E73" s="289"/>
      <c r="F73" s="289"/>
      <c r="G73" s="289"/>
    </row>
    <row r="74" ht="14.25" customHeight="1">
      <c r="B74" s="289"/>
      <c r="C74" s="289"/>
      <c r="D74" s="289"/>
      <c r="E74" s="289"/>
      <c r="F74" s="289"/>
      <c r="G74" s="289"/>
    </row>
    <row r="75" ht="14.25" customHeight="1">
      <c r="B75" s="289"/>
      <c r="C75" s="289"/>
      <c r="D75" s="289"/>
      <c r="E75" s="289"/>
      <c r="F75" s="289"/>
      <c r="G75" s="289"/>
    </row>
    <row r="76" ht="14.25" customHeight="1">
      <c r="B76" s="289"/>
      <c r="C76" s="289"/>
      <c r="D76" s="289"/>
      <c r="E76" s="289"/>
      <c r="F76" s="289"/>
      <c r="G76" s="289"/>
    </row>
    <row r="77" ht="14.25" customHeight="1">
      <c r="B77" s="289"/>
      <c r="C77" s="289"/>
      <c r="D77" s="289"/>
      <c r="E77" s="289"/>
      <c r="F77" s="289"/>
      <c r="G77" s="289"/>
    </row>
    <row r="78" ht="14.25" customHeight="1">
      <c r="B78" s="289"/>
      <c r="C78" s="289"/>
      <c r="D78" s="289"/>
      <c r="E78" s="289"/>
      <c r="F78" s="289"/>
      <c r="G78" s="289"/>
    </row>
    <row r="79" ht="14.25" customHeight="1">
      <c r="B79" s="289"/>
      <c r="C79" s="289"/>
      <c r="D79" s="289"/>
      <c r="E79" s="289"/>
      <c r="F79" s="289"/>
      <c r="G79" s="289"/>
    </row>
    <row r="80" ht="14.25" customHeight="1">
      <c r="B80" s="289"/>
      <c r="C80" s="289"/>
      <c r="D80" s="289"/>
      <c r="E80" s="289"/>
      <c r="F80" s="289"/>
      <c r="G80" s="289"/>
    </row>
    <row r="81" ht="14.25" customHeight="1">
      <c r="B81" s="289"/>
      <c r="C81" s="289"/>
      <c r="D81" s="289"/>
      <c r="E81" s="289"/>
      <c r="F81" s="289"/>
      <c r="G81" s="289"/>
    </row>
    <row r="82" ht="14.25" customHeight="1">
      <c r="B82" s="289"/>
      <c r="C82" s="289"/>
      <c r="D82" s="289"/>
      <c r="E82" s="289"/>
      <c r="F82" s="289"/>
      <c r="G82" s="289"/>
    </row>
    <row r="83" ht="14.25" customHeight="1">
      <c r="B83" s="289"/>
      <c r="C83" s="289"/>
      <c r="D83" s="289"/>
      <c r="E83" s="289"/>
      <c r="F83" s="289"/>
      <c r="G83" s="289"/>
    </row>
    <row r="84" ht="14.25" customHeight="1">
      <c r="B84" s="289"/>
      <c r="C84" s="289"/>
      <c r="D84" s="289"/>
      <c r="E84" s="289"/>
      <c r="F84" s="289"/>
      <c r="G84" s="289"/>
    </row>
    <row r="85" ht="14.25" customHeight="1">
      <c r="B85" s="289"/>
      <c r="C85" s="289"/>
      <c r="D85" s="289"/>
      <c r="E85" s="289"/>
      <c r="F85" s="289"/>
      <c r="G85" s="289"/>
    </row>
    <row r="86" ht="14.25" customHeight="1">
      <c r="B86" s="289"/>
      <c r="C86" s="289"/>
      <c r="D86" s="289"/>
      <c r="E86" s="289"/>
      <c r="F86" s="289"/>
      <c r="G86" s="289"/>
    </row>
    <row r="87" ht="14.25" customHeight="1">
      <c r="B87" s="289"/>
      <c r="C87" s="289"/>
      <c r="D87" s="289"/>
      <c r="E87" s="289"/>
      <c r="F87" s="289"/>
      <c r="G87" s="289"/>
    </row>
    <row r="88" ht="14.25" customHeight="1">
      <c r="B88" s="289"/>
      <c r="C88" s="289"/>
      <c r="D88" s="289"/>
      <c r="E88" s="289"/>
      <c r="F88" s="289"/>
      <c r="G88" s="289"/>
    </row>
    <row r="89" ht="14.25" customHeight="1">
      <c r="B89" s="289"/>
      <c r="C89" s="289"/>
      <c r="D89" s="289"/>
      <c r="E89" s="289"/>
      <c r="F89" s="289"/>
      <c r="G89" s="289"/>
    </row>
    <row r="90" ht="14.25" customHeight="1">
      <c r="B90" s="289"/>
      <c r="C90" s="289"/>
      <c r="D90" s="289"/>
      <c r="E90" s="289"/>
      <c r="F90" s="289"/>
      <c r="G90" s="289"/>
    </row>
    <row r="91" ht="14.25" customHeight="1">
      <c r="B91" s="289"/>
      <c r="C91" s="289"/>
      <c r="D91" s="289"/>
      <c r="E91" s="289"/>
      <c r="F91" s="289"/>
      <c r="G91" s="289"/>
    </row>
    <row r="92" ht="14.25" customHeight="1">
      <c r="B92" s="289"/>
      <c r="C92" s="289"/>
      <c r="D92" s="289"/>
      <c r="E92" s="289"/>
      <c r="F92" s="289"/>
      <c r="G92" s="289"/>
    </row>
    <row r="93" ht="14.25" customHeight="1">
      <c r="B93" s="289"/>
      <c r="C93" s="289"/>
      <c r="D93" s="289"/>
      <c r="E93" s="289"/>
      <c r="F93" s="289"/>
      <c r="G93" s="289"/>
    </row>
    <row r="94" ht="14.25" customHeight="1">
      <c r="B94" s="289"/>
      <c r="C94" s="289"/>
      <c r="D94" s="289"/>
      <c r="E94" s="289"/>
      <c r="F94" s="289"/>
      <c r="G94" s="289"/>
    </row>
    <row r="95" ht="14.25" customHeight="1">
      <c r="B95" s="289"/>
      <c r="C95" s="289"/>
      <c r="D95" s="289"/>
      <c r="E95" s="289"/>
      <c r="F95" s="289"/>
      <c r="G95" s="289"/>
    </row>
    <row r="96" ht="14.25" customHeight="1">
      <c r="B96" s="289"/>
      <c r="C96" s="289"/>
      <c r="D96" s="289"/>
      <c r="E96" s="289"/>
      <c r="F96" s="289"/>
      <c r="G96" s="289"/>
    </row>
    <row r="97" ht="14.25" customHeight="1">
      <c r="B97" s="289"/>
      <c r="C97" s="289"/>
      <c r="D97" s="289"/>
      <c r="E97" s="289"/>
      <c r="F97" s="289"/>
      <c r="G97" s="289"/>
    </row>
    <row r="98" ht="14.25" customHeight="1">
      <c r="B98" s="289"/>
      <c r="C98" s="289"/>
      <c r="D98" s="289"/>
      <c r="E98" s="289"/>
      <c r="F98" s="289"/>
      <c r="G98" s="289"/>
    </row>
    <row r="99" ht="14.25" customHeight="1">
      <c r="B99" s="289"/>
      <c r="C99" s="289"/>
      <c r="D99" s="289"/>
      <c r="E99" s="289"/>
      <c r="F99" s="289"/>
      <c r="G99" s="289"/>
    </row>
    <row r="100" ht="14.25" customHeight="1">
      <c r="B100" s="289"/>
      <c r="C100" s="289"/>
      <c r="D100" s="289"/>
      <c r="E100" s="289"/>
      <c r="F100" s="289"/>
      <c r="G100" s="289"/>
    </row>
    <row r="101" ht="14.25" customHeight="1">
      <c r="B101" s="289"/>
      <c r="C101" s="289"/>
      <c r="D101" s="289"/>
      <c r="E101" s="289"/>
      <c r="F101" s="289"/>
      <c r="G101" s="289"/>
    </row>
    <row r="102" ht="14.25" customHeight="1">
      <c r="B102" s="289"/>
      <c r="C102" s="289"/>
      <c r="D102" s="289"/>
      <c r="E102" s="289"/>
      <c r="F102" s="289"/>
      <c r="G102" s="289"/>
    </row>
    <row r="103" ht="14.25" customHeight="1">
      <c r="B103" s="289"/>
      <c r="C103" s="289"/>
      <c r="D103" s="289"/>
      <c r="E103" s="289"/>
      <c r="F103" s="289"/>
      <c r="G103" s="289"/>
    </row>
    <row r="104" ht="14.25" customHeight="1">
      <c r="B104" s="289"/>
      <c r="C104" s="289"/>
      <c r="D104" s="289"/>
      <c r="E104" s="289"/>
      <c r="F104" s="289"/>
      <c r="G104" s="289"/>
    </row>
    <row r="105" ht="14.25" customHeight="1">
      <c r="B105" s="289"/>
      <c r="C105" s="289"/>
      <c r="D105" s="289"/>
      <c r="E105" s="289"/>
      <c r="F105" s="289"/>
      <c r="G105" s="289"/>
    </row>
    <row r="106" ht="14.25" customHeight="1">
      <c r="B106" s="289"/>
      <c r="C106" s="289"/>
      <c r="D106" s="289"/>
      <c r="E106" s="289"/>
      <c r="F106" s="289"/>
      <c r="G106" s="289"/>
    </row>
    <row r="107" ht="14.25" customHeight="1">
      <c r="B107" s="289"/>
      <c r="C107" s="289"/>
      <c r="D107" s="289"/>
      <c r="E107" s="289"/>
      <c r="F107" s="289"/>
      <c r="G107" s="289"/>
    </row>
    <row r="108" ht="14.25" customHeight="1">
      <c r="B108" s="289"/>
      <c r="C108" s="289"/>
      <c r="D108" s="289"/>
      <c r="E108" s="289"/>
      <c r="F108" s="289"/>
      <c r="G108" s="289"/>
    </row>
    <row r="109" ht="14.25" customHeight="1">
      <c r="B109" s="289"/>
      <c r="C109" s="289"/>
      <c r="D109" s="289"/>
      <c r="E109" s="289"/>
      <c r="F109" s="289"/>
      <c r="G109" s="289"/>
    </row>
    <row r="110" ht="14.25" customHeight="1">
      <c r="B110" s="289"/>
      <c r="C110" s="289"/>
      <c r="D110" s="289"/>
      <c r="E110" s="289"/>
      <c r="F110" s="289"/>
      <c r="G110" s="289"/>
    </row>
    <row r="111" ht="14.25" customHeight="1">
      <c r="B111" s="289"/>
      <c r="C111" s="289"/>
      <c r="D111" s="289"/>
      <c r="E111" s="289"/>
      <c r="F111" s="289"/>
      <c r="G111" s="289"/>
    </row>
    <row r="112" ht="14.25" customHeight="1">
      <c r="B112" s="289"/>
      <c r="C112" s="289"/>
      <c r="D112" s="289"/>
      <c r="E112" s="289"/>
      <c r="F112" s="289"/>
      <c r="G112" s="289"/>
    </row>
    <row r="113" ht="14.25" customHeight="1">
      <c r="B113" s="289"/>
      <c r="C113" s="289"/>
      <c r="D113" s="289"/>
      <c r="E113" s="289"/>
      <c r="F113" s="289"/>
      <c r="G113" s="289"/>
    </row>
    <row r="114" ht="14.25" customHeight="1">
      <c r="B114" s="289"/>
      <c r="C114" s="289"/>
      <c r="D114" s="289"/>
      <c r="E114" s="289"/>
      <c r="F114" s="289"/>
      <c r="G114" s="289"/>
    </row>
    <row r="115" ht="14.25" customHeight="1">
      <c r="B115" s="289"/>
      <c r="C115" s="289"/>
      <c r="D115" s="289"/>
      <c r="E115" s="289"/>
      <c r="F115" s="289"/>
      <c r="G115" s="289"/>
    </row>
    <row r="116" ht="14.25" customHeight="1">
      <c r="B116" s="289"/>
      <c r="C116" s="289"/>
      <c r="D116" s="289"/>
      <c r="E116" s="289"/>
      <c r="F116" s="289"/>
      <c r="G116" s="289"/>
    </row>
    <row r="117" ht="14.25" customHeight="1">
      <c r="B117" s="289"/>
      <c r="C117" s="289"/>
      <c r="D117" s="289"/>
      <c r="E117" s="289"/>
      <c r="F117" s="289"/>
      <c r="G117" s="289"/>
    </row>
    <row r="118" ht="14.25" customHeight="1">
      <c r="B118" s="289"/>
      <c r="C118" s="289"/>
      <c r="D118" s="289"/>
      <c r="E118" s="289"/>
      <c r="F118" s="289"/>
      <c r="G118" s="289"/>
    </row>
    <row r="119" ht="14.25" customHeight="1">
      <c r="B119" s="289"/>
      <c r="C119" s="289"/>
      <c r="D119" s="289"/>
      <c r="E119" s="289"/>
      <c r="F119" s="289"/>
      <c r="G119" s="289"/>
    </row>
    <row r="120" ht="14.25" customHeight="1">
      <c r="B120" s="289"/>
      <c r="C120" s="289"/>
      <c r="D120" s="289"/>
      <c r="E120" s="289"/>
      <c r="F120" s="289"/>
      <c r="G120" s="289"/>
    </row>
    <row r="121" ht="14.25" customHeight="1">
      <c r="B121" s="289"/>
      <c r="C121" s="289"/>
      <c r="D121" s="289"/>
      <c r="E121" s="289"/>
      <c r="F121" s="289"/>
      <c r="G121" s="289"/>
    </row>
    <row r="122" ht="14.25" customHeight="1">
      <c r="B122" s="289"/>
      <c r="C122" s="289"/>
      <c r="D122" s="289"/>
      <c r="E122" s="289"/>
      <c r="F122" s="289"/>
      <c r="G122" s="289"/>
    </row>
    <row r="123" ht="14.25" customHeight="1">
      <c r="B123" s="289"/>
      <c r="C123" s="289"/>
      <c r="D123" s="289"/>
      <c r="E123" s="289"/>
      <c r="F123" s="289"/>
      <c r="G123" s="289"/>
    </row>
    <row r="124" ht="14.25" customHeight="1">
      <c r="B124" s="289"/>
      <c r="C124" s="289"/>
      <c r="D124" s="289"/>
      <c r="E124" s="289"/>
      <c r="F124" s="289"/>
      <c r="G124" s="289"/>
    </row>
    <row r="125" ht="14.25" customHeight="1">
      <c r="B125" s="289"/>
      <c r="C125" s="289"/>
      <c r="D125" s="289"/>
      <c r="E125" s="289"/>
      <c r="F125" s="289"/>
      <c r="G125" s="289"/>
    </row>
    <row r="126" ht="14.25" customHeight="1">
      <c r="B126" s="289"/>
      <c r="C126" s="289"/>
      <c r="D126" s="289"/>
      <c r="E126" s="289"/>
      <c r="F126" s="289"/>
      <c r="G126" s="289"/>
    </row>
    <row r="127" ht="14.25" customHeight="1">
      <c r="B127" s="289"/>
      <c r="C127" s="289"/>
      <c r="D127" s="289"/>
      <c r="E127" s="289"/>
      <c r="F127" s="289"/>
      <c r="G127" s="289"/>
    </row>
    <row r="128" ht="14.25" customHeight="1">
      <c r="B128" s="289"/>
      <c r="C128" s="289"/>
      <c r="D128" s="289"/>
      <c r="E128" s="289"/>
      <c r="F128" s="289"/>
      <c r="G128" s="289"/>
    </row>
    <row r="129" ht="14.25" customHeight="1">
      <c r="B129" s="289"/>
      <c r="C129" s="289"/>
      <c r="D129" s="289"/>
      <c r="E129" s="289"/>
      <c r="F129" s="289"/>
      <c r="G129" s="289"/>
    </row>
    <row r="130" ht="14.25" customHeight="1">
      <c r="B130" s="289"/>
      <c r="C130" s="289"/>
      <c r="D130" s="289"/>
      <c r="E130" s="289"/>
      <c r="F130" s="289"/>
      <c r="G130" s="289"/>
    </row>
    <row r="131" ht="14.25" customHeight="1">
      <c r="B131" s="289"/>
      <c r="C131" s="289"/>
      <c r="D131" s="289"/>
      <c r="E131" s="289"/>
      <c r="F131" s="289"/>
      <c r="G131" s="289"/>
    </row>
    <row r="132" ht="14.25" customHeight="1">
      <c r="B132" s="289"/>
      <c r="C132" s="289"/>
      <c r="D132" s="289"/>
      <c r="E132" s="289"/>
      <c r="F132" s="289"/>
      <c r="G132" s="289"/>
    </row>
    <row r="133" ht="14.25" customHeight="1">
      <c r="B133" s="289"/>
      <c r="C133" s="289"/>
      <c r="D133" s="289"/>
      <c r="E133" s="289"/>
      <c r="F133" s="289"/>
      <c r="G133" s="289"/>
    </row>
    <row r="134" ht="14.25" customHeight="1">
      <c r="B134" s="289"/>
      <c r="C134" s="289"/>
      <c r="D134" s="289"/>
      <c r="E134" s="289"/>
      <c r="F134" s="289"/>
      <c r="G134" s="289"/>
    </row>
    <row r="135" ht="14.25" customHeight="1">
      <c r="B135" s="289"/>
      <c r="C135" s="289"/>
      <c r="D135" s="289"/>
      <c r="E135" s="289"/>
      <c r="F135" s="289"/>
      <c r="G135" s="289"/>
    </row>
    <row r="136" ht="14.25" customHeight="1">
      <c r="B136" s="289"/>
      <c r="C136" s="289"/>
      <c r="D136" s="289"/>
      <c r="E136" s="289"/>
      <c r="F136" s="289"/>
      <c r="G136" s="289"/>
    </row>
    <row r="137" ht="14.25" customHeight="1">
      <c r="B137" s="289"/>
      <c r="C137" s="289"/>
      <c r="D137" s="289"/>
      <c r="E137" s="289"/>
      <c r="F137" s="289"/>
      <c r="G137" s="289"/>
    </row>
    <row r="138" ht="14.25" customHeight="1">
      <c r="B138" s="289"/>
      <c r="C138" s="289"/>
      <c r="D138" s="289"/>
      <c r="E138" s="289"/>
      <c r="F138" s="289"/>
      <c r="G138" s="289"/>
    </row>
    <row r="139" ht="14.25" customHeight="1">
      <c r="B139" s="289"/>
      <c r="C139" s="289"/>
      <c r="D139" s="289"/>
      <c r="E139" s="289"/>
      <c r="F139" s="289"/>
      <c r="G139" s="289"/>
    </row>
    <row r="140" ht="14.25" customHeight="1">
      <c r="B140" s="289"/>
      <c r="C140" s="289"/>
      <c r="D140" s="289"/>
      <c r="E140" s="289"/>
      <c r="F140" s="289"/>
      <c r="G140" s="289"/>
    </row>
    <row r="141" ht="14.25" customHeight="1">
      <c r="B141" s="289"/>
      <c r="C141" s="289"/>
      <c r="D141" s="289"/>
      <c r="E141" s="289"/>
      <c r="F141" s="289"/>
      <c r="G141" s="289"/>
    </row>
    <row r="142" ht="14.25" customHeight="1">
      <c r="B142" s="289"/>
      <c r="C142" s="289"/>
      <c r="D142" s="289"/>
      <c r="E142" s="289"/>
      <c r="F142" s="289"/>
      <c r="G142" s="289"/>
    </row>
    <row r="143" ht="14.25" customHeight="1">
      <c r="B143" s="289"/>
      <c r="C143" s="289"/>
      <c r="D143" s="289"/>
      <c r="E143" s="289"/>
      <c r="F143" s="289"/>
      <c r="G143" s="289"/>
    </row>
    <row r="144" ht="14.25" customHeight="1">
      <c r="B144" s="289"/>
      <c r="C144" s="289"/>
      <c r="D144" s="289"/>
      <c r="E144" s="289"/>
      <c r="F144" s="289"/>
      <c r="G144" s="289"/>
    </row>
    <row r="145" ht="14.25" customHeight="1">
      <c r="B145" s="289"/>
      <c r="C145" s="289"/>
      <c r="D145" s="289"/>
      <c r="E145" s="289"/>
      <c r="F145" s="289"/>
      <c r="G145" s="289"/>
    </row>
    <row r="146" ht="14.25" customHeight="1">
      <c r="B146" s="289"/>
      <c r="C146" s="289"/>
      <c r="D146" s="289"/>
      <c r="E146" s="289"/>
      <c r="F146" s="289"/>
      <c r="G146" s="289"/>
    </row>
    <row r="147" ht="14.25" customHeight="1">
      <c r="B147" s="289"/>
      <c r="C147" s="289"/>
      <c r="D147" s="289"/>
      <c r="E147" s="289"/>
      <c r="F147" s="289"/>
      <c r="G147" s="289"/>
    </row>
    <row r="148" ht="14.25" customHeight="1">
      <c r="B148" s="289"/>
      <c r="C148" s="289"/>
      <c r="D148" s="289"/>
      <c r="E148" s="289"/>
      <c r="F148" s="289"/>
      <c r="G148" s="289"/>
    </row>
    <row r="149" ht="14.25" customHeight="1">
      <c r="B149" s="289"/>
      <c r="C149" s="289"/>
      <c r="D149" s="289"/>
      <c r="E149" s="289"/>
      <c r="F149" s="289"/>
      <c r="G149" s="289"/>
    </row>
    <row r="150" ht="14.25" customHeight="1">
      <c r="B150" s="289"/>
      <c r="C150" s="289"/>
      <c r="D150" s="289"/>
      <c r="E150" s="289"/>
      <c r="F150" s="289"/>
      <c r="G150" s="289"/>
    </row>
    <row r="151" ht="14.25" customHeight="1">
      <c r="B151" s="289"/>
      <c r="C151" s="289"/>
      <c r="D151" s="289"/>
      <c r="E151" s="289"/>
      <c r="F151" s="289"/>
      <c r="G151" s="289"/>
    </row>
    <row r="152" ht="14.25" customHeight="1">
      <c r="B152" s="289"/>
      <c r="C152" s="289"/>
      <c r="D152" s="289"/>
      <c r="E152" s="289"/>
      <c r="F152" s="289"/>
      <c r="G152" s="289"/>
    </row>
    <row r="153" ht="14.25" customHeight="1">
      <c r="B153" s="289"/>
      <c r="C153" s="289"/>
      <c r="D153" s="289"/>
      <c r="E153" s="289"/>
      <c r="F153" s="289"/>
      <c r="G153" s="289"/>
    </row>
    <row r="154" ht="14.25" customHeight="1">
      <c r="B154" s="289"/>
      <c r="C154" s="289"/>
      <c r="D154" s="289"/>
      <c r="E154" s="289"/>
      <c r="F154" s="289"/>
      <c r="G154" s="289"/>
    </row>
    <row r="155" ht="14.25" customHeight="1">
      <c r="B155" s="289"/>
      <c r="C155" s="289"/>
      <c r="D155" s="289"/>
      <c r="E155" s="289"/>
      <c r="F155" s="289"/>
      <c r="G155" s="289"/>
    </row>
    <row r="156" ht="14.25" customHeight="1">
      <c r="B156" s="289"/>
      <c r="C156" s="289"/>
      <c r="D156" s="289"/>
      <c r="E156" s="289"/>
      <c r="F156" s="289"/>
      <c r="G156" s="289"/>
    </row>
    <row r="157" ht="14.25" customHeight="1">
      <c r="B157" s="289"/>
      <c r="C157" s="289"/>
      <c r="D157" s="289"/>
      <c r="E157" s="289"/>
      <c r="F157" s="289"/>
      <c r="G157" s="289"/>
    </row>
    <row r="158" ht="14.25" customHeight="1">
      <c r="B158" s="289"/>
      <c r="C158" s="289"/>
      <c r="D158" s="289"/>
      <c r="E158" s="289"/>
      <c r="F158" s="289"/>
      <c r="G158" s="289"/>
    </row>
    <row r="159" ht="14.25" customHeight="1">
      <c r="B159" s="289"/>
      <c r="C159" s="289"/>
      <c r="D159" s="289"/>
      <c r="E159" s="289"/>
      <c r="F159" s="289"/>
      <c r="G159" s="289"/>
    </row>
    <row r="160" ht="14.25" customHeight="1">
      <c r="B160" s="289"/>
      <c r="C160" s="289"/>
      <c r="D160" s="289"/>
      <c r="E160" s="289"/>
      <c r="F160" s="289"/>
      <c r="G160" s="289"/>
    </row>
    <row r="161" ht="14.25" customHeight="1">
      <c r="B161" s="289"/>
      <c r="C161" s="289"/>
      <c r="D161" s="289"/>
      <c r="E161" s="289"/>
      <c r="F161" s="289"/>
      <c r="G161" s="289"/>
    </row>
    <row r="162" ht="14.25" customHeight="1">
      <c r="B162" s="289"/>
      <c r="C162" s="289"/>
      <c r="D162" s="289"/>
      <c r="E162" s="289"/>
      <c r="F162" s="289"/>
      <c r="G162" s="289"/>
    </row>
    <row r="163" ht="14.25" customHeight="1">
      <c r="B163" s="289"/>
      <c r="C163" s="289"/>
      <c r="D163" s="289"/>
      <c r="E163" s="289"/>
      <c r="F163" s="289"/>
      <c r="G163" s="289"/>
    </row>
    <row r="164" ht="14.25" customHeight="1">
      <c r="B164" s="289"/>
      <c r="C164" s="289"/>
      <c r="D164" s="289"/>
      <c r="E164" s="289"/>
      <c r="F164" s="289"/>
      <c r="G164" s="289"/>
    </row>
    <row r="165" ht="14.25" customHeight="1">
      <c r="B165" s="289"/>
      <c r="C165" s="289"/>
      <c r="D165" s="289"/>
      <c r="E165" s="289"/>
      <c r="F165" s="289"/>
      <c r="G165" s="289"/>
    </row>
    <row r="166" ht="14.25" customHeight="1">
      <c r="B166" s="289"/>
      <c r="C166" s="289"/>
      <c r="D166" s="289"/>
      <c r="E166" s="289"/>
      <c r="F166" s="289"/>
      <c r="G166" s="289"/>
    </row>
    <row r="167" ht="14.25" customHeight="1">
      <c r="B167" s="289"/>
      <c r="C167" s="289"/>
      <c r="D167" s="289"/>
      <c r="E167" s="289"/>
      <c r="F167" s="289"/>
      <c r="G167" s="289"/>
    </row>
    <row r="168" ht="14.25" customHeight="1">
      <c r="B168" s="289"/>
      <c r="C168" s="289"/>
      <c r="D168" s="289"/>
      <c r="E168" s="289"/>
      <c r="F168" s="289"/>
      <c r="G168" s="289"/>
    </row>
    <row r="169" ht="14.25" customHeight="1">
      <c r="B169" s="289"/>
      <c r="C169" s="289"/>
      <c r="D169" s="289"/>
      <c r="E169" s="289"/>
      <c r="F169" s="289"/>
      <c r="G169" s="289"/>
    </row>
    <row r="170" ht="14.25" customHeight="1">
      <c r="B170" s="289"/>
      <c r="C170" s="289"/>
      <c r="D170" s="289"/>
      <c r="E170" s="289"/>
      <c r="F170" s="289"/>
      <c r="G170" s="289"/>
    </row>
    <row r="171" ht="14.25" customHeight="1">
      <c r="B171" s="289"/>
      <c r="C171" s="289"/>
      <c r="D171" s="289"/>
      <c r="E171" s="289"/>
      <c r="F171" s="289"/>
      <c r="G171" s="289"/>
    </row>
    <row r="172" ht="14.25" customHeight="1">
      <c r="B172" s="289"/>
      <c r="C172" s="289"/>
      <c r="D172" s="289"/>
      <c r="E172" s="289"/>
      <c r="F172" s="289"/>
      <c r="G172" s="289"/>
    </row>
    <row r="173" ht="14.25" customHeight="1">
      <c r="B173" s="289"/>
      <c r="C173" s="289"/>
      <c r="D173" s="289"/>
      <c r="E173" s="289"/>
      <c r="F173" s="289"/>
      <c r="G173" s="289"/>
    </row>
    <row r="174" ht="14.25" customHeight="1">
      <c r="B174" s="289"/>
      <c r="C174" s="289"/>
      <c r="D174" s="289"/>
      <c r="E174" s="289"/>
      <c r="F174" s="289"/>
      <c r="G174" s="289"/>
    </row>
    <row r="175" ht="14.25" customHeight="1">
      <c r="B175" s="289"/>
      <c r="C175" s="289"/>
      <c r="D175" s="289"/>
      <c r="E175" s="289"/>
      <c r="F175" s="289"/>
      <c r="G175" s="289"/>
    </row>
    <row r="176" ht="14.25" customHeight="1">
      <c r="B176" s="289"/>
      <c r="C176" s="289"/>
      <c r="D176" s="289"/>
      <c r="E176" s="289"/>
      <c r="F176" s="289"/>
      <c r="G176" s="289"/>
    </row>
    <row r="177" ht="14.25" customHeight="1">
      <c r="B177" s="289"/>
      <c r="C177" s="289"/>
      <c r="D177" s="289"/>
      <c r="E177" s="289"/>
      <c r="F177" s="289"/>
      <c r="G177" s="289"/>
    </row>
    <row r="178" ht="14.25" customHeight="1">
      <c r="B178" s="289"/>
      <c r="C178" s="289"/>
      <c r="D178" s="289"/>
      <c r="E178" s="289"/>
      <c r="F178" s="289"/>
      <c r="G178" s="289"/>
    </row>
    <row r="179" ht="14.25" customHeight="1">
      <c r="B179" s="289"/>
      <c r="C179" s="289"/>
      <c r="D179" s="289"/>
      <c r="E179" s="289"/>
      <c r="F179" s="289"/>
      <c r="G179" s="289"/>
    </row>
    <row r="180" ht="14.25" customHeight="1">
      <c r="B180" s="289"/>
      <c r="C180" s="289"/>
      <c r="D180" s="289"/>
      <c r="E180" s="289"/>
      <c r="F180" s="289"/>
      <c r="G180" s="289"/>
    </row>
    <row r="181" ht="14.25" customHeight="1">
      <c r="B181" s="289"/>
      <c r="C181" s="289"/>
      <c r="D181" s="289"/>
      <c r="E181" s="289"/>
      <c r="F181" s="289"/>
      <c r="G181" s="289"/>
    </row>
    <row r="182" ht="14.25" customHeight="1">
      <c r="B182" s="289"/>
      <c r="C182" s="289"/>
      <c r="D182" s="289"/>
      <c r="E182" s="289"/>
      <c r="F182" s="289"/>
      <c r="G182" s="289"/>
    </row>
    <row r="183" ht="14.25" customHeight="1">
      <c r="B183" s="289"/>
      <c r="C183" s="289"/>
      <c r="D183" s="289"/>
      <c r="E183" s="289"/>
      <c r="F183" s="289"/>
      <c r="G183" s="289"/>
    </row>
    <row r="184" ht="14.25" customHeight="1">
      <c r="B184" s="289"/>
      <c r="C184" s="289"/>
      <c r="D184" s="289"/>
      <c r="E184" s="289"/>
      <c r="F184" s="289"/>
      <c r="G184" s="289"/>
    </row>
    <row r="185" ht="14.25" customHeight="1">
      <c r="B185" s="289"/>
      <c r="C185" s="289"/>
      <c r="D185" s="289"/>
      <c r="E185" s="289"/>
      <c r="F185" s="289"/>
      <c r="G185" s="289"/>
    </row>
    <row r="186" ht="14.25" customHeight="1">
      <c r="B186" s="289"/>
      <c r="C186" s="289"/>
      <c r="D186" s="289"/>
      <c r="E186" s="289"/>
      <c r="F186" s="289"/>
      <c r="G186" s="289"/>
    </row>
    <row r="187" ht="14.25" customHeight="1">
      <c r="B187" s="289"/>
      <c r="C187" s="289"/>
      <c r="D187" s="289"/>
      <c r="E187" s="289"/>
      <c r="F187" s="289"/>
      <c r="G187" s="289"/>
    </row>
    <row r="188" ht="14.25" customHeight="1">
      <c r="B188" s="289"/>
      <c r="C188" s="289"/>
      <c r="D188" s="289"/>
      <c r="E188" s="289"/>
      <c r="F188" s="289"/>
      <c r="G188" s="289"/>
    </row>
    <row r="189" ht="14.25" customHeight="1">
      <c r="B189" s="289"/>
      <c r="C189" s="289"/>
      <c r="D189" s="289"/>
      <c r="E189" s="289"/>
      <c r="F189" s="289"/>
      <c r="G189" s="289"/>
    </row>
    <row r="190" ht="14.25" customHeight="1">
      <c r="B190" s="289"/>
      <c r="C190" s="289"/>
      <c r="D190" s="289"/>
      <c r="E190" s="289"/>
      <c r="F190" s="289"/>
      <c r="G190" s="289"/>
    </row>
    <row r="191" ht="14.25" customHeight="1">
      <c r="B191" s="289"/>
      <c r="C191" s="289"/>
      <c r="D191" s="289"/>
      <c r="E191" s="289"/>
      <c r="F191" s="289"/>
      <c r="G191" s="289"/>
    </row>
    <row r="192" ht="14.25" customHeight="1">
      <c r="B192" s="289"/>
      <c r="C192" s="289"/>
      <c r="D192" s="289"/>
      <c r="E192" s="289"/>
      <c r="F192" s="289"/>
      <c r="G192" s="289"/>
    </row>
    <row r="193" ht="14.25" customHeight="1">
      <c r="B193" s="289"/>
      <c r="C193" s="289"/>
      <c r="D193" s="289"/>
      <c r="E193" s="289"/>
      <c r="F193" s="289"/>
      <c r="G193" s="289"/>
    </row>
    <row r="194" ht="14.25" customHeight="1">
      <c r="B194" s="289"/>
      <c r="C194" s="289"/>
      <c r="D194" s="289"/>
      <c r="E194" s="289"/>
      <c r="F194" s="289"/>
      <c r="G194" s="289"/>
    </row>
    <row r="195" ht="14.25" customHeight="1">
      <c r="B195" s="289"/>
      <c r="C195" s="289"/>
      <c r="D195" s="289"/>
      <c r="E195" s="289"/>
      <c r="F195" s="289"/>
      <c r="G195" s="289"/>
    </row>
    <row r="196" ht="14.25" customHeight="1">
      <c r="B196" s="289"/>
      <c r="C196" s="289"/>
      <c r="D196" s="289"/>
      <c r="E196" s="289"/>
      <c r="F196" s="289"/>
      <c r="G196" s="289"/>
    </row>
    <row r="197" ht="14.25" customHeight="1">
      <c r="B197" s="289"/>
      <c r="C197" s="289"/>
      <c r="D197" s="289"/>
      <c r="E197" s="289"/>
      <c r="F197" s="289"/>
      <c r="G197" s="289"/>
    </row>
    <row r="198" ht="14.25" customHeight="1">
      <c r="B198" s="289"/>
      <c r="C198" s="289"/>
      <c r="D198" s="289"/>
      <c r="E198" s="289"/>
      <c r="F198" s="289"/>
      <c r="G198" s="289"/>
    </row>
    <row r="199" ht="14.25" customHeight="1">
      <c r="B199" s="289"/>
      <c r="C199" s="289"/>
      <c r="D199" s="289"/>
      <c r="E199" s="289"/>
      <c r="F199" s="289"/>
      <c r="G199" s="289"/>
    </row>
    <row r="200" ht="14.25" customHeight="1">
      <c r="B200" s="289"/>
      <c r="C200" s="289"/>
      <c r="D200" s="289"/>
      <c r="E200" s="289"/>
      <c r="F200" s="289"/>
      <c r="G200" s="289"/>
    </row>
    <row r="201" ht="14.25" customHeight="1">
      <c r="B201" s="289"/>
      <c r="C201" s="289"/>
      <c r="D201" s="289"/>
      <c r="E201" s="289"/>
      <c r="F201" s="289"/>
      <c r="G201" s="289"/>
    </row>
    <row r="202" ht="14.25" customHeight="1">
      <c r="B202" s="289"/>
      <c r="C202" s="289"/>
      <c r="D202" s="289"/>
      <c r="E202" s="289"/>
      <c r="F202" s="289"/>
      <c r="G202" s="289"/>
    </row>
    <row r="203" ht="14.25" customHeight="1">
      <c r="B203" s="289"/>
      <c r="C203" s="289"/>
      <c r="D203" s="289"/>
      <c r="E203" s="289"/>
      <c r="F203" s="289"/>
      <c r="G203" s="289"/>
    </row>
    <row r="204" ht="14.25" customHeight="1">
      <c r="B204" s="289"/>
      <c r="C204" s="289"/>
      <c r="D204" s="289"/>
      <c r="E204" s="289"/>
      <c r="F204" s="289"/>
      <c r="G204" s="289"/>
    </row>
    <row r="205" ht="14.25" customHeight="1">
      <c r="B205" s="289"/>
      <c r="C205" s="289"/>
      <c r="D205" s="289"/>
      <c r="E205" s="289"/>
      <c r="F205" s="289"/>
      <c r="G205" s="289"/>
    </row>
    <row r="206" ht="14.25" customHeight="1">
      <c r="B206" s="289"/>
      <c r="C206" s="289"/>
      <c r="D206" s="289"/>
      <c r="E206" s="289"/>
      <c r="F206" s="289"/>
      <c r="G206" s="289"/>
    </row>
    <row r="207" ht="14.25" customHeight="1">
      <c r="B207" s="289"/>
      <c r="C207" s="289"/>
      <c r="D207" s="289"/>
      <c r="E207" s="289"/>
      <c r="F207" s="289"/>
      <c r="G207" s="289"/>
    </row>
    <row r="208" ht="14.25" customHeight="1">
      <c r="B208" s="289"/>
      <c r="C208" s="289"/>
      <c r="D208" s="289"/>
      <c r="E208" s="289"/>
      <c r="F208" s="289"/>
      <c r="G208" s="289"/>
    </row>
    <row r="209" ht="14.25" customHeight="1">
      <c r="B209" s="289"/>
      <c r="C209" s="289"/>
      <c r="D209" s="289"/>
      <c r="E209" s="289"/>
      <c r="F209" s="289"/>
      <c r="G209" s="289"/>
    </row>
    <row r="210" ht="14.25" customHeight="1">
      <c r="B210" s="289"/>
      <c r="C210" s="289"/>
      <c r="D210" s="289"/>
      <c r="E210" s="289"/>
      <c r="F210" s="289"/>
      <c r="G210" s="289"/>
    </row>
    <row r="211" ht="14.25" customHeight="1">
      <c r="B211" s="289"/>
      <c r="C211" s="289"/>
      <c r="D211" s="289"/>
      <c r="E211" s="289"/>
      <c r="F211" s="289"/>
      <c r="G211" s="289"/>
    </row>
    <row r="212" ht="14.25" customHeight="1">
      <c r="B212" s="289"/>
      <c r="C212" s="289"/>
      <c r="D212" s="289"/>
      <c r="E212" s="289"/>
      <c r="F212" s="289"/>
      <c r="G212" s="289"/>
    </row>
    <row r="213" ht="14.25" customHeight="1">
      <c r="B213" s="289"/>
      <c r="C213" s="289"/>
      <c r="D213" s="289"/>
      <c r="E213" s="289"/>
      <c r="F213" s="289"/>
      <c r="G213" s="289"/>
    </row>
    <row r="214" ht="14.25" customHeight="1">
      <c r="B214" s="289"/>
      <c r="C214" s="289"/>
      <c r="D214" s="289"/>
      <c r="E214" s="289"/>
      <c r="F214" s="289"/>
      <c r="G214" s="289"/>
    </row>
    <row r="215" ht="14.25" customHeight="1">
      <c r="B215" s="289"/>
      <c r="C215" s="289"/>
      <c r="D215" s="289"/>
      <c r="E215" s="289"/>
      <c r="F215" s="289"/>
      <c r="G215" s="289"/>
    </row>
    <row r="216" ht="14.25" customHeight="1">
      <c r="B216" s="289"/>
      <c r="C216" s="289"/>
      <c r="D216" s="289"/>
      <c r="E216" s="289"/>
      <c r="F216" s="289"/>
      <c r="G216" s="289"/>
    </row>
    <row r="217" ht="14.25" customHeight="1">
      <c r="B217" s="289"/>
      <c r="C217" s="289"/>
      <c r="D217" s="289"/>
      <c r="E217" s="289"/>
      <c r="F217" s="289"/>
      <c r="G217" s="289"/>
    </row>
    <row r="218" ht="14.25" customHeight="1">
      <c r="B218" s="289"/>
      <c r="C218" s="289"/>
      <c r="D218" s="289"/>
      <c r="E218" s="289"/>
      <c r="F218" s="289"/>
      <c r="G218" s="289"/>
    </row>
    <row r="219" ht="14.25" customHeight="1">
      <c r="B219" s="289"/>
      <c r="C219" s="289"/>
      <c r="D219" s="289"/>
      <c r="E219" s="289"/>
      <c r="F219" s="289"/>
      <c r="G219" s="289"/>
    </row>
    <row r="220" ht="14.25" customHeight="1">
      <c r="B220" s="289"/>
      <c r="C220" s="289"/>
      <c r="D220" s="289"/>
      <c r="E220" s="289"/>
      <c r="F220" s="289"/>
      <c r="G220" s="289"/>
    </row>
    <row r="221" ht="14.25" customHeight="1">
      <c r="B221" s="289"/>
      <c r="C221" s="289"/>
      <c r="D221" s="289"/>
      <c r="E221" s="289"/>
      <c r="F221" s="289"/>
      <c r="G221" s="289"/>
    </row>
    <row r="222" ht="14.25" customHeight="1">
      <c r="B222" s="289"/>
      <c r="C222" s="289"/>
      <c r="D222" s="289"/>
      <c r="E222" s="289"/>
      <c r="F222" s="289"/>
      <c r="G222" s="289"/>
    </row>
    <row r="223" ht="14.25" customHeight="1">
      <c r="B223" s="289"/>
      <c r="C223" s="289"/>
      <c r="D223" s="289"/>
      <c r="E223" s="289"/>
      <c r="F223" s="289"/>
      <c r="G223" s="289"/>
    </row>
    <row r="224" ht="14.25" customHeight="1">
      <c r="B224" s="289"/>
      <c r="C224" s="289"/>
      <c r="D224" s="289"/>
      <c r="E224" s="289"/>
      <c r="F224" s="289"/>
      <c r="G224" s="289"/>
    </row>
    <row r="225" ht="14.25" customHeight="1">
      <c r="B225" s="289"/>
      <c r="C225" s="289"/>
      <c r="D225" s="289"/>
      <c r="E225" s="289"/>
      <c r="F225" s="289"/>
      <c r="G225" s="289"/>
    </row>
    <row r="226" ht="14.25" customHeight="1">
      <c r="B226" s="289"/>
      <c r="C226" s="289"/>
      <c r="D226" s="289"/>
      <c r="E226" s="289"/>
      <c r="F226" s="289"/>
      <c r="G226" s="289"/>
    </row>
    <row r="227" ht="14.25" customHeight="1">
      <c r="B227" s="289"/>
      <c r="C227" s="289"/>
      <c r="D227" s="289"/>
      <c r="E227" s="289"/>
      <c r="F227" s="289"/>
      <c r="G227" s="289"/>
    </row>
    <row r="228" ht="14.25" customHeight="1">
      <c r="B228" s="289"/>
      <c r="C228" s="289"/>
      <c r="D228" s="289"/>
      <c r="E228" s="289"/>
      <c r="F228" s="289"/>
      <c r="G228" s="289"/>
    </row>
    <row r="229" ht="14.25" customHeight="1">
      <c r="B229" s="289"/>
      <c r="C229" s="289"/>
      <c r="D229" s="289"/>
      <c r="E229" s="289"/>
      <c r="F229" s="289"/>
      <c r="G229" s="289"/>
    </row>
    <row r="230" ht="14.25" customHeight="1">
      <c r="B230" s="289"/>
      <c r="C230" s="289"/>
      <c r="D230" s="289"/>
      <c r="E230" s="289"/>
      <c r="F230" s="289"/>
      <c r="G230" s="289"/>
    </row>
    <row r="231" ht="14.25" customHeight="1">
      <c r="B231" s="289"/>
      <c r="C231" s="289"/>
      <c r="D231" s="289"/>
      <c r="E231" s="289"/>
      <c r="F231" s="289"/>
      <c r="G231" s="289"/>
    </row>
    <row r="232" ht="14.25" customHeight="1">
      <c r="B232" s="289"/>
      <c r="C232" s="289"/>
      <c r="D232" s="289"/>
      <c r="E232" s="289"/>
      <c r="F232" s="289"/>
      <c r="G232" s="289"/>
    </row>
    <row r="233" ht="14.25" customHeight="1">
      <c r="B233" s="289"/>
      <c r="C233" s="289"/>
      <c r="D233" s="289"/>
      <c r="E233" s="289"/>
      <c r="F233" s="289"/>
      <c r="G233" s="289"/>
    </row>
    <row r="234" ht="14.25" customHeight="1">
      <c r="B234" s="289"/>
      <c r="C234" s="289"/>
      <c r="D234" s="289"/>
      <c r="E234" s="289"/>
      <c r="F234" s="289"/>
      <c r="G234" s="289"/>
    </row>
    <row r="235" ht="14.25" customHeight="1">
      <c r="B235" s="289"/>
      <c r="C235" s="289"/>
      <c r="D235" s="289"/>
      <c r="E235" s="289"/>
      <c r="F235" s="289"/>
      <c r="G235" s="289"/>
    </row>
    <row r="236" ht="14.25" customHeight="1">
      <c r="B236" s="289"/>
      <c r="C236" s="289"/>
      <c r="D236" s="289"/>
      <c r="E236" s="289"/>
      <c r="F236" s="289"/>
      <c r="G236" s="289"/>
    </row>
    <row r="237" ht="14.25" customHeight="1">
      <c r="B237" s="289"/>
      <c r="C237" s="289"/>
      <c r="D237" s="289"/>
      <c r="E237" s="289"/>
      <c r="F237" s="289"/>
      <c r="G237" s="289"/>
    </row>
    <row r="238" ht="14.25" customHeight="1">
      <c r="B238" s="289"/>
      <c r="C238" s="289"/>
      <c r="D238" s="289"/>
      <c r="E238" s="289"/>
      <c r="F238" s="289"/>
      <c r="G238" s="289"/>
    </row>
    <row r="239" ht="14.25" customHeight="1">
      <c r="B239" s="289"/>
      <c r="C239" s="289"/>
      <c r="D239" s="289"/>
      <c r="E239" s="289"/>
      <c r="F239" s="289"/>
      <c r="G239" s="289"/>
    </row>
    <row r="240" ht="14.25" customHeight="1">
      <c r="B240" s="289"/>
      <c r="C240" s="289"/>
      <c r="D240" s="289"/>
      <c r="E240" s="289"/>
      <c r="F240" s="289"/>
      <c r="G240" s="289"/>
    </row>
    <row r="241" ht="14.25" customHeight="1">
      <c r="B241" s="289"/>
      <c r="C241" s="289"/>
      <c r="D241" s="289"/>
      <c r="E241" s="289"/>
      <c r="F241" s="289"/>
      <c r="G241" s="289"/>
    </row>
    <row r="242" ht="14.25" customHeight="1">
      <c r="B242" s="289"/>
      <c r="C242" s="289"/>
      <c r="D242" s="289"/>
      <c r="E242" s="289"/>
      <c r="F242" s="289"/>
      <c r="G242" s="289"/>
    </row>
    <row r="243" ht="14.25" customHeight="1">
      <c r="B243" s="289"/>
      <c r="C243" s="289"/>
      <c r="D243" s="289"/>
      <c r="E243" s="289"/>
      <c r="F243" s="289"/>
      <c r="G243" s="289"/>
    </row>
    <row r="244" ht="14.25" customHeight="1">
      <c r="B244" s="289"/>
      <c r="C244" s="289"/>
      <c r="D244" s="289"/>
      <c r="E244" s="289"/>
      <c r="F244" s="289"/>
      <c r="G244" s="289"/>
    </row>
    <row r="245" ht="14.25" customHeight="1">
      <c r="B245" s="289"/>
      <c r="C245" s="289"/>
      <c r="D245" s="289"/>
      <c r="E245" s="289"/>
      <c r="F245" s="289"/>
      <c r="G245" s="289"/>
    </row>
    <row r="246" ht="14.25" customHeight="1">
      <c r="B246" s="289"/>
      <c r="C246" s="289"/>
      <c r="D246" s="289"/>
      <c r="E246" s="289"/>
      <c r="F246" s="289"/>
      <c r="G246" s="289"/>
    </row>
    <row r="247" ht="14.25" customHeight="1">
      <c r="B247" s="289"/>
      <c r="C247" s="289"/>
      <c r="D247" s="289"/>
      <c r="E247" s="289"/>
      <c r="F247" s="289"/>
      <c r="G247" s="289"/>
    </row>
    <row r="248" ht="14.25" customHeight="1">
      <c r="B248" s="289"/>
      <c r="C248" s="289"/>
      <c r="D248" s="289"/>
      <c r="E248" s="289"/>
      <c r="F248" s="289"/>
      <c r="G248" s="289"/>
    </row>
    <row r="249" ht="14.25" customHeight="1">
      <c r="B249" s="289"/>
      <c r="C249" s="289"/>
      <c r="D249" s="289"/>
      <c r="E249" s="289"/>
      <c r="F249" s="289"/>
      <c r="G249" s="289"/>
    </row>
    <row r="250" ht="14.25" customHeight="1">
      <c r="B250" s="289"/>
      <c r="C250" s="289"/>
      <c r="D250" s="289"/>
      <c r="E250" s="289"/>
      <c r="F250" s="289"/>
      <c r="G250" s="289"/>
    </row>
    <row r="251" ht="14.25" customHeight="1">
      <c r="B251" s="289"/>
      <c r="C251" s="289"/>
      <c r="D251" s="289"/>
      <c r="E251" s="289"/>
      <c r="F251" s="289"/>
      <c r="G251" s="289"/>
    </row>
    <row r="252" ht="14.25" customHeight="1">
      <c r="B252" s="289"/>
      <c r="C252" s="289"/>
      <c r="D252" s="289"/>
      <c r="E252" s="289"/>
      <c r="F252" s="289"/>
      <c r="G252" s="289"/>
    </row>
    <row r="253" ht="14.25" customHeight="1">
      <c r="B253" s="289"/>
      <c r="C253" s="289"/>
      <c r="D253" s="289"/>
      <c r="E253" s="289"/>
      <c r="F253" s="289"/>
      <c r="G253" s="289"/>
    </row>
    <row r="254" ht="14.25" customHeight="1">
      <c r="B254" s="289"/>
      <c r="C254" s="289"/>
      <c r="D254" s="289"/>
      <c r="E254" s="289"/>
      <c r="F254" s="289"/>
      <c r="G254" s="289"/>
    </row>
    <row r="255" ht="14.25" customHeight="1">
      <c r="B255" s="289"/>
      <c r="C255" s="289"/>
      <c r="D255" s="289"/>
      <c r="E255" s="289"/>
      <c r="F255" s="289"/>
      <c r="G255" s="289"/>
    </row>
    <row r="256" ht="14.25" customHeight="1">
      <c r="B256" s="289"/>
      <c r="C256" s="289"/>
      <c r="D256" s="289"/>
      <c r="E256" s="289"/>
      <c r="F256" s="289"/>
      <c r="G256" s="289"/>
    </row>
    <row r="257" ht="14.25" customHeight="1">
      <c r="B257" s="289"/>
      <c r="C257" s="289"/>
      <c r="D257" s="289"/>
      <c r="E257" s="289"/>
      <c r="F257" s="289"/>
      <c r="G257" s="289"/>
    </row>
    <row r="258" ht="14.25" customHeight="1">
      <c r="B258" s="289"/>
      <c r="C258" s="289"/>
      <c r="D258" s="289"/>
      <c r="E258" s="289"/>
      <c r="F258" s="289"/>
      <c r="G258" s="289"/>
    </row>
    <row r="259" ht="14.25" customHeight="1">
      <c r="B259" s="289"/>
      <c r="C259" s="289"/>
      <c r="D259" s="289"/>
      <c r="E259" s="289"/>
      <c r="F259" s="289"/>
      <c r="G259" s="289"/>
    </row>
    <row r="260" ht="14.25" customHeight="1">
      <c r="B260" s="289"/>
      <c r="C260" s="289"/>
      <c r="D260" s="289"/>
      <c r="E260" s="289"/>
      <c r="F260" s="289"/>
      <c r="G260" s="289"/>
    </row>
    <row r="261" ht="14.25" customHeight="1">
      <c r="B261" s="289"/>
      <c r="C261" s="289"/>
      <c r="D261" s="289"/>
      <c r="E261" s="289"/>
      <c r="F261" s="289"/>
      <c r="G261" s="289"/>
    </row>
    <row r="262" ht="14.25" customHeight="1">
      <c r="B262" s="289"/>
      <c r="C262" s="289"/>
      <c r="D262" s="289"/>
      <c r="E262" s="289"/>
      <c r="F262" s="289"/>
      <c r="G262" s="289"/>
    </row>
    <row r="263" ht="14.25" customHeight="1">
      <c r="B263" s="289"/>
      <c r="C263" s="289"/>
      <c r="D263" s="289"/>
      <c r="E263" s="289"/>
      <c r="F263" s="289"/>
      <c r="G263" s="289"/>
    </row>
    <row r="264" ht="14.25" customHeight="1">
      <c r="B264" s="289"/>
      <c r="C264" s="289"/>
      <c r="D264" s="289"/>
      <c r="E264" s="289"/>
      <c r="F264" s="289"/>
      <c r="G264" s="289"/>
    </row>
    <row r="265" ht="14.25" customHeight="1">
      <c r="B265" s="289"/>
      <c r="C265" s="289"/>
      <c r="D265" s="289"/>
      <c r="E265" s="289"/>
      <c r="F265" s="289"/>
      <c r="G265" s="289"/>
    </row>
    <row r="266" ht="14.25" customHeight="1">
      <c r="B266" s="289"/>
      <c r="C266" s="289"/>
      <c r="D266" s="289"/>
      <c r="E266" s="289"/>
      <c r="F266" s="289"/>
      <c r="G266" s="289"/>
    </row>
    <row r="267" ht="14.25" customHeight="1">
      <c r="B267" s="289"/>
      <c r="C267" s="289"/>
      <c r="D267" s="289"/>
      <c r="E267" s="289"/>
      <c r="F267" s="289"/>
      <c r="G267" s="289"/>
    </row>
    <row r="268" ht="14.25" customHeight="1">
      <c r="B268" s="289"/>
      <c r="C268" s="289"/>
      <c r="D268" s="289"/>
      <c r="E268" s="289"/>
      <c r="F268" s="289"/>
      <c r="G268" s="289"/>
    </row>
    <row r="269" ht="14.25" customHeight="1">
      <c r="B269" s="289"/>
      <c r="C269" s="289"/>
      <c r="D269" s="289"/>
      <c r="E269" s="289"/>
      <c r="F269" s="289"/>
      <c r="G269" s="289"/>
    </row>
    <row r="270" ht="14.25" customHeight="1">
      <c r="B270" s="289"/>
      <c r="C270" s="289"/>
      <c r="D270" s="289"/>
      <c r="E270" s="289"/>
      <c r="F270" s="289"/>
      <c r="G270" s="289"/>
    </row>
    <row r="271" ht="14.25" customHeight="1">
      <c r="B271" s="289"/>
      <c r="C271" s="289"/>
      <c r="D271" s="289"/>
      <c r="E271" s="289"/>
      <c r="F271" s="289"/>
      <c r="G271" s="289"/>
    </row>
    <row r="272" ht="14.25" customHeight="1">
      <c r="B272" s="289"/>
      <c r="C272" s="289"/>
      <c r="D272" s="289"/>
      <c r="E272" s="289"/>
      <c r="F272" s="289"/>
      <c r="G272" s="289"/>
    </row>
    <row r="273" ht="14.25" customHeight="1">
      <c r="B273" s="289"/>
      <c r="C273" s="289"/>
      <c r="D273" s="289"/>
      <c r="E273" s="289"/>
      <c r="F273" s="289"/>
      <c r="G273" s="289"/>
    </row>
    <row r="274" ht="14.25" customHeight="1">
      <c r="B274" s="289"/>
      <c r="C274" s="289"/>
      <c r="D274" s="289"/>
      <c r="E274" s="289"/>
      <c r="F274" s="289"/>
      <c r="G274" s="289"/>
    </row>
    <row r="275" ht="14.25" customHeight="1">
      <c r="B275" s="289"/>
      <c r="C275" s="289"/>
      <c r="D275" s="289"/>
      <c r="E275" s="289"/>
      <c r="F275" s="289"/>
      <c r="G275" s="289"/>
    </row>
    <row r="276" ht="14.25" customHeight="1">
      <c r="B276" s="289"/>
      <c r="C276" s="289"/>
      <c r="D276" s="289"/>
      <c r="E276" s="289"/>
      <c r="F276" s="289"/>
      <c r="G276" s="289"/>
    </row>
    <row r="277" ht="14.25" customHeight="1">
      <c r="B277" s="289"/>
      <c r="C277" s="289"/>
      <c r="D277" s="289"/>
      <c r="E277" s="289"/>
      <c r="F277" s="289"/>
      <c r="G277" s="289"/>
    </row>
    <row r="278" ht="14.25" customHeight="1">
      <c r="B278" s="289"/>
      <c r="C278" s="289"/>
      <c r="D278" s="289"/>
      <c r="E278" s="289"/>
      <c r="F278" s="289"/>
      <c r="G278" s="289"/>
    </row>
    <row r="279" ht="14.25" customHeight="1">
      <c r="B279" s="289"/>
      <c r="C279" s="289"/>
      <c r="D279" s="289"/>
      <c r="E279" s="289"/>
      <c r="F279" s="289"/>
      <c r="G279" s="289"/>
    </row>
    <row r="280" ht="14.25" customHeight="1">
      <c r="B280" s="289"/>
      <c r="C280" s="289"/>
      <c r="D280" s="289"/>
      <c r="E280" s="289"/>
      <c r="F280" s="289"/>
      <c r="G280" s="289"/>
    </row>
    <row r="281" ht="14.25" customHeight="1">
      <c r="B281" s="289"/>
      <c r="C281" s="289"/>
      <c r="D281" s="289"/>
      <c r="E281" s="289"/>
      <c r="F281" s="289"/>
      <c r="G281" s="289"/>
    </row>
    <row r="282" ht="14.25" customHeight="1">
      <c r="B282" s="289"/>
      <c r="C282" s="289"/>
      <c r="D282" s="289"/>
      <c r="E282" s="289"/>
      <c r="F282" s="289"/>
      <c r="G282" s="289"/>
    </row>
    <row r="283" ht="14.25" customHeight="1">
      <c r="B283" s="289"/>
      <c r="C283" s="289"/>
      <c r="D283" s="289"/>
      <c r="E283" s="289"/>
      <c r="F283" s="289"/>
      <c r="G283" s="289"/>
    </row>
    <row r="284" ht="14.25" customHeight="1">
      <c r="B284" s="289"/>
      <c r="C284" s="289"/>
      <c r="D284" s="289"/>
      <c r="E284" s="289"/>
      <c r="F284" s="289"/>
      <c r="G284" s="289"/>
    </row>
    <row r="285" ht="14.25" customHeight="1">
      <c r="B285" s="289"/>
      <c r="C285" s="289"/>
      <c r="D285" s="289"/>
      <c r="E285" s="289"/>
      <c r="F285" s="289"/>
      <c r="G285" s="289"/>
    </row>
    <row r="286" ht="14.25" customHeight="1">
      <c r="B286" s="289"/>
      <c r="C286" s="289"/>
      <c r="D286" s="289"/>
      <c r="E286" s="289"/>
      <c r="F286" s="289"/>
      <c r="G286" s="289"/>
    </row>
    <row r="287" ht="14.25" customHeight="1">
      <c r="B287" s="289"/>
      <c r="C287" s="289"/>
      <c r="D287" s="289"/>
      <c r="E287" s="289"/>
      <c r="F287" s="289"/>
      <c r="G287" s="289"/>
    </row>
    <row r="288" ht="14.25" customHeight="1">
      <c r="B288" s="289"/>
      <c r="C288" s="289"/>
      <c r="D288" s="289"/>
      <c r="E288" s="289"/>
      <c r="F288" s="289"/>
      <c r="G288" s="289"/>
    </row>
    <row r="289" ht="14.25" customHeight="1">
      <c r="B289" s="289"/>
      <c r="C289" s="289"/>
      <c r="D289" s="289"/>
      <c r="E289" s="289"/>
      <c r="F289" s="289"/>
      <c r="G289" s="289"/>
    </row>
    <row r="290" ht="14.25" customHeight="1">
      <c r="B290" s="289"/>
      <c r="C290" s="289"/>
      <c r="D290" s="289"/>
      <c r="E290" s="289"/>
      <c r="F290" s="289"/>
      <c r="G290" s="289"/>
    </row>
    <row r="291" ht="14.25" customHeight="1">
      <c r="B291" s="289"/>
      <c r="C291" s="289"/>
      <c r="D291" s="289"/>
      <c r="E291" s="289"/>
      <c r="F291" s="289"/>
      <c r="G291" s="289"/>
    </row>
    <row r="292" ht="14.25" customHeight="1">
      <c r="B292" s="289"/>
      <c r="C292" s="289"/>
      <c r="D292" s="289"/>
      <c r="E292" s="289"/>
      <c r="F292" s="289"/>
      <c r="G292" s="289"/>
    </row>
    <row r="293" ht="14.25" customHeight="1">
      <c r="B293" s="289"/>
      <c r="C293" s="289"/>
      <c r="D293" s="289"/>
      <c r="E293" s="289"/>
      <c r="F293" s="289"/>
      <c r="G293" s="289"/>
    </row>
    <row r="294" ht="14.25" customHeight="1">
      <c r="B294" s="289"/>
      <c r="C294" s="289"/>
      <c r="D294" s="289"/>
      <c r="E294" s="289"/>
      <c r="F294" s="289"/>
      <c r="G294" s="289"/>
    </row>
    <row r="295" ht="14.25" customHeight="1">
      <c r="B295" s="289"/>
      <c r="C295" s="289"/>
      <c r="D295" s="289"/>
      <c r="E295" s="289"/>
      <c r="F295" s="289"/>
      <c r="G295" s="289"/>
    </row>
    <row r="296" ht="14.25" customHeight="1">
      <c r="B296" s="289"/>
      <c r="C296" s="289"/>
      <c r="D296" s="289"/>
      <c r="E296" s="289"/>
      <c r="F296" s="289"/>
      <c r="G296" s="289"/>
    </row>
    <row r="297" ht="14.25" customHeight="1">
      <c r="B297" s="289"/>
      <c r="C297" s="289"/>
      <c r="D297" s="289"/>
      <c r="E297" s="289"/>
      <c r="F297" s="289"/>
      <c r="G297" s="289"/>
    </row>
    <row r="298" ht="14.25" customHeight="1">
      <c r="B298" s="289"/>
      <c r="C298" s="289"/>
      <c r="D298" s="289"/>
      <c r="E298" s="289"/>
      <c r="F298" s="289"/>
      <c r="G298" s="289"/>
    </row>
    <row r="299" ht="14.25" customHeight="1">
      <c r="B299" s="289"/>
      <c r="C299" s="289"/>
      <c r="D299" s="289"/>
      <c r="E299" s="289"/>
      <c r="F299" s="289"/>
      <c r="G299" s="289"/>
    </row>
    <row r="300" ht="14.25" customHeight="1">
      <c r="B300" s="289"/>
      <c r="C300" s="289"/>
      <c r="D300" s="289"/>
      <c r="E300" s="289"/>
      <c r="F300" s="289"/>
      <c r="G300" s="289"/>
    </row>
    <row r="301" ht="14.25" customHeight="1">
      <c r="B301" s="289"/>
      <c r="C301" s="289"/>
      <c r="D301" s="289"/>
      <c r="E301" s="289"/>
      <c r="F301" s="289"/>
      <c r="G301" s="289"/>
    </row>
    <row r="302" ht="14.25" customHeight="1">
      <c r="B302" s="289"/>
      <c r="C302" s="289"/>
      <c r="D302" s="289"/>
      <c r="E302" s="289"/>
      <c r="F302" s="289"/>
      <c r="G302" s="289"/>
    </row>
    <row r="303" ht="14.25" customHeight="1">
      <c r="B303" s="289"/>
      <c r="C303" s="289"/>
      <c r="D303" s="289"/>
      <c r="E303" s="289"/>
      <c r="F303" s="289"/>
      <c r="G303" s="289"/>
    </row>
    <row r="304" ht="14.25" customHeight="1">
      <c r="B304" s="289"/>
      <c r="C304" s="289"/>
      <c r="D304" s="289"/>
      <c r="E304" s="289"/>
      <c r="F304" s="289"/>
      <c r="G304" s="289"/>
    </row>
    <row r="305" ht="14.25" customHeight="1">
      <c r="B305" s="289"/>
      <c r="C305" s="289"/>
      <c r="D305" s="289"/>
      <c r="E305" s="289"/>
      <c r="F305" s="289"/>
      <c r="G305" s="289"/>
    </row>
    <row r="306" ht="14.25" customHeight="1">
      <c r="B306" s="289"/>
      <c r="C306" s="289"/>
      <c r="D306" s="289"/>
      <c r="E306" s="289"/>
      <c r="F306" s="289"/>
      <c r="G306" s="289"/>
    </row>
    <row r="307" ht="14.25" customHeight="1">
      <c r="B307" s="289"/>
      <c r="C307" s="289"/>
      <c r="D307" s="289"/>
      <c r="E307" s="289"/>
      <c r="F307" s="289"/>
      <c r="G307" s="289"/>
    </row>
    <row r="308" ht="14.25" customHeight="1">
      <c r="B308" s="289"/>
      <c r="C308" s="289"/>
      <c r="D308" s="289"/>
      <c r="E308" s="289"/>
      <c r="F308" s="289"/>
      <c r="G308" s="289"/>
    </row>
    <row r="309" ht="14.25" customHeight="1">
      <c r="B309" s="289"/>
      <c r="C309" s="289"/>
      <c r="D309" s="289"/>
      <c r="E309" s="289"/>
      <c r="F309" s="289"/>
      <c r="G309" s="289"/>
    </row>
    <row r="310" ht="14.25" customHeight="1">
      <c r="B310" s="289"/>
      <c r="C310" s="289"/>
      <c r="D310" s="289"/>
      <c r="E310" s="289"/>
      <c r="F310" s="289"/>
      <c r="G310" s="289"/>
    </row>
    <row r="311" ht="14.25" customHeight="1">
      <c r="B311" s="289"/>
      <c r="C311" s="289"/>
      <c r="D311" s="289"/>
      <c r="E311" s="289"/>
      <c r="F311" s="289"/>
      <c r="G311" s="289"/>
    </row>
    <row r="312" ht="14.25" customHeight="1">
      <c r="B312" s="289"/>
      <c r="C312" s="289"/>
      <c r="D312" s="289"/>
      <c r="E312" s="289"/>
      <c r="F312" s="289"/>
      <c r="G312" s="289"/>
    </row>
    <row r="313" ht="14.25" customHeight="1">
      <c r="B313" s="289"/>
      <c r="C313" s="289"/>
      <c r="D313" s="289"/>
      <c r="E313" s="289"/>
      <c r="F313" s="289"/>
      <c r="G313" s="289"/>
    </row>
    <row r="314" ht="14.25" customHeight="1">
      <c r="B314" s="289"/>
      <c r="C314" s="289"/>
      <c r="D314" s="289"/>
      <c r="E314" s="289"/>
      <c r="F314" s="289"/>
      <c r="G314" s="289"/>
    </row>
    <row r="315" ht="14.25" customHeight="1">
      <c r="B315" s="289"/>
      <c r="C315" s="289"/>
      <c r="D315" s="289"/>
      <c r="E315" s="289"/>
      <c r="F315" s="289"/>
      <c r="G315" s="289"/>
    </row>
    <row r="316" ht="14.25" customHeight="1">
      <c r="B316" s="289"/>
      <c r="C316" s="289"/>
      <c r="D316" s="289"/>
      <c r="E316" s="289"/>
      <c r="F316" s="289"/>
      <c r="G316" s="289"/>
    </row>
    <row r="317" ht="14.25" customHeight="1">
      <c r="B317" s="289"/>
      <c r="C317" s="289"/>
      <c r="D317" s="289"/>
      <c r="E317" s="289"/>
      <c r="F317" s="289"/>
      <c r="G317" s="289"/>
    </row>
    <row r="318" ht="14.25" customHeight="1">
      <c r="B318" s="289"/>
      <c r="C318" s="289"/>
      <c r="D318" s="289"/>
      <c r="E318" s="289"/>
      <c r="F318" s="289"/>
      <c r="G318" s="289"/>
    </row>
    <row r="319" ht="14.25" customHeight="1">
      <c r="B319" s="289"/>
      <c r="C319" s="289"/>
      <c r="D319" s="289"/>
      <c r="E319" s="289"/>
      <c r="F319" s="289"/>
      <c r="G319" s="289"/>
    </row>
    <row r="320" ht="14.25" customHeight="1">
      <c r="B320" s="289"/>
      <c r="C320" s="289"/>
      <c r="D320" s="289"/>
      <c r="E320" s="289"/>
      <c r="F320" s="289"/>
      <c r="G320" s="289"/>
    </row>
    <row r="321" ht="14.25" customHeight="1">
      <c r="B321" s="289"/>
      <c r="C321" s="289"/>
      <c r="D321" s="289"/>
      <c r="E321" s="289"/>
      <c r="F321" s="289"/>
      <c r="G321" s="289"/>
    </row>
    <row r="322" ht="14.25" customHeight="1">
      <c r="B322" s="289"/>
      <c r="C322" s="289"/>
      <c r="D322" s="289"/>
      <c r="E322" s="289"/>
      <c r="F322" s="289"/>
      <c r="G322" s="289"/>
    </row>
    <row r="323" ht="14.25" customHeight="1">
      <c r="B323" s="289"/>
      <c r="C323" s="289"/>
      <c r="D323" s="289"/>
      <c r="E323" s="289"/>
      <c r="F323" s="289"/>
      <c r="G323" s="289"/>
    </row>
    <row r="324" ht="14.25" customHeight="1">
      <c r="B324" s="289"/>
      <c r="C324" s="289"/>
      <c r="D324" s="289"/>
      <c r="E324" s="289"/>
      <c r="F324" s="289"/>
      <c r="G324" s="289"/>
    </row>
    <row r="325" ht="14.25" customHeight="1">
      <c r="B325" s="289"/>
      <c r="C325" s="289"/>
      <c r="D325" s="289"/>
      <c r="E325" s="289"/>
      <c r="F325" s="289"/>
      <c r="G325" s="289"/>
    </row>
    <row r="326" ht="14.25" customHeight="1">
      <c r="B326" s="289"/>
      <c r="C326" s="289"/>
      <c r="D326" s="289"/>
      <c r="E326" s="289"/>
      <c r="F326" s="289"/>
      <c r="G326" s="289"/>
    </row>
    <row r="327" ht="14.25" customHeight="1">
      <c r="B327" s="289"/>
      <c r="C327" s="289"/>
      <c r="D327" s="289"/>
      <c r="E327" s="289"/>
      <c r="F327" s="289"/>
      <c r="G327" s="289"/>
    </row>
    <row r="328" ht="14.25" customHeight="1">
      <c r="B328" s="289"/>
      <c r="C328" s="289"/>
      <c r="D328" s="289"/>
      <c r="E328" s="289"/>
      <c r="F328" s="289"/>
      <c r="G328" s="289"/>
    </row>
    <row r="329" ht="14.25" customHeight="1">
      <c r="B329" s="289"/>
      <c r="C329" s="289"/>
      <c r="D329" s="289"/>
      <c r="E329" s="289"/>
      <c r="F329" s="289"/>
      <c r="G329" s="289"/>
    </row>
    <row r="330" ht="14.25" customHeight="1">
      <c r="B330" s="289"/>
      <c r="C330" s="289"/>
      <c r="D330" s="289"/>
      <c r="E330" s="289"/>
      <c r="F330" s="289"/>
      <c r="G330" s="289"/>
    </row>
    <row r="331" ht="14.25" customHeight="1">
      <c r="B331" s="289"/>
      <c r="C331" s="289"/>
      <c r="D331" s="289"/>
      <c r="E331" s="289"/>
      <c r="F331" s="289"/>
      <c r="G331" s="289"/>
    </row>
    <row r="332" ht="14.25" customHeight="1">
      <c r="B332" s="289"/>
      <c r="C332" s="289"/>
      <c r="D332" s="289"/>
      <c r="E332" s="289"/>
      <c r="F332" s="289"/>
      <c r="G332" s="289"/>
    </row>
    <row r="333" ht="14.25" customHeight="1">
      <c r="B333" s="289"/>
      <c r="C333" s="289"/>
      <c r="D333" s="289"/>
      <c r="E333" s="289"/>
      <c r="F333" s="289"/>
      <c r="G333" s="289"/>
    </row>
    <row r="334" ht="14.25" customHeight="1">
      <c r="B334" s="289"/>
      <c r="C334" s="289"/>
      <c r="D334" s="289"/>
      <c r="E334" s="289"/>
      <c r="F334" s="289"/>
      <c r="G334" s="289"/>
    </row>
    <row r="335" ht="14.25" customHeight="1">
      <c r="B335" s="289"/>
      <c r="C335" s="289"/>
      <c r="D335" s="289"/>
      <c r="E335" s="289"/>
      <c r="F335" s="289"/>
      <c r="G335" s="289"/>
    </row>
    <row r="336" ht="14.25" customHeight="1">
      <c r="B336" s="289"/>
      <c r="C336" s="289"/>
      <c r="D336" s="289"/>
      <c r="E336" s="289"/>
      <c r="F336" s="289"/>
      <c r="G336" s="289"/>
    </row>
    <row r="337" ht="14.25" customHeight="1">
      <c r="B337" s="289"/>
      <c r="C337" s="289"/>
      <c r="D337" s="289"/>
      <c r="E337" s="289"/>
      <c r="F337" s="289"/>
      <c r="G337" s="289"/>
    </row>
    <row r="338" ht="14.25" customHeight="1">
      <c r="B338" s="289"/>
      <c r="C338" s="289"/>
      <c r="D338" s="289"/>
      <c r="E338" s="289"/>
      <c r="F338" s="289"/>
      <c r="G338" s="289"/>
    </row>
    <row r="339" ht="14.25" customHeight="1">
      <c r="B339" s="289"/>
      <c r="C339" s="289"/>
      <c r="D339" s="289"/>
      <c r="E339" s="289"/>
      <c r="F339" s="289"/>
      <c r="G339" s="289"/>
    </row>
    <row r="340" ht="14.25" customHeight="1">
      <c r="B340" s="289"/>
      <c r="C340" s="289"/>
      <c r="D340" s="289"/>
      <c r="E340" s="289"/>
      <c r="F340" s="289"/>
      <c r="G340" s="289"/>
    </row>
    <row r="341" ht="14.25" customHeight="1">
      <c r="B341" s="289"/>
      <c r="C341" s="289"/>
      <c r="D341" s="289"/>
      <c r="E341" s="289"/>
      <c r="F341" s="289"/>
      <c r="G341" s="289"/>
    </row>
    <row r="342" ht="14.25" customHeight="1">
      <c r="B342" s="289"/>
      <c r="C342" s="289"/>
      <c r="D342" s="289"/>
      <c r="E342" s="289"/>
      <c r="F342" s="289"/>
      <c r="G342" s="289"/>
    </row>
    <row r="343" ht="14.25" customHeight="1">
      <c r="B343" s="289"/>
      <c r="C343" s="289"/>
      <c r="D343" s="289"/>
      <c r="E343" s="289"/>
      <c r="F343" s="289"/>
      <c r="G343" s="289"/>
    </row>
    <row r="344" ht="14.25" customHeight="1">
      <c r="B344" s="289"/>
      <c r="C344" s="289"/>
      <c r="D344" s="289"/>
      <c r="E344" s="289"/>
      <c r="F344" s="289"/>
      <c r="G344" s="289"/>
    </row>
    <row r="345" ht="14.25" customHeight="1">
      <c r="B345" s="289"/>
      <c r="C345" s="289"/>
      <c r="D345" s="289"/>
      <c r="E345" s="289"/>
      <c r="F345" s="289"/>
      <c r="G345" s="289"/>
    </row>
    <row r="346" ht="14.25" customHeight="1">
      <c r="B346" s="289"/>
      <c r="C346" s="289"/>
      <c r="D346" s="289"/>
      <c r="E346" s="289"/>
      <c r="F346" s="289"/>
      <c r="G346" s="289"/>
    </row>
    <row r="347" ht="14.25" customHeight="1">
      <c r="B347" s="289"/>
      <c r="C347" s="289"/>
      <c r="D347" s="289"/>
      <c r="E347" s="289"/>
      <c r="F347" s="289"/>
      <c r="G347" s="289"/>
    </row>
    <row r="348" ht="14.25" customHeight="1">
      <c r="B348" s="289"/>
      <c r="C348" s="289"/>
      <c r="D348" s="289"/>
      <c r="E348" s="289"/>
      <c r="F348" s="289"/>
      <c r="G348" s="289"/>
    </row>
    <row r="349" ht="14.25" customHeight="1">
      <c r="B349" s="289"/>
      <c r="C349" s="289"/>
      <c r="D349" s="289"/>
      <c r="E349" s="289"/>
      <c r="F349" s="289"/>
      <c r="G349" s="289"/>
    </row>
    <row r="350" ht="14.25" customHeight="1">
      <c r="B350" s="289"/>
      <c r="C350" s="289"/>
      <c r="D350" s="289"/>
      <c r="E350" s="289"/>
      <c r="F350" s="289"/>
      <c r="G350" s="289"/>
    </row>
    <row r="351" ht="14.25" customHeight="1">
      <c r="B351" s="289"/>
      <c r="C351" s="289"/>
      <c r="D351" s="289"/>
      <c r="E351" s="289"/>
      <c r="F351" s="289"/>
      <c r="G351" s="289"/>
    </row>
    <row r="352" ht="14.25" customHeight="1">
      <c r="B352" s="289"/>
      <c r="C352" s="289"/>
      <c r="D352" s="289"/>
      <c r="E352" s="289"/>
      <c r="F352" s="289"/>
      <c r="G352" s="289"/>
    </row>
    <row r="353" ht="14.25" customHeight="1">
      <c r="B353" s="289"/>
      <c r="C353" s="289"/>
      <c r="D353" s="289"/>
      <c r="E353" s="289"/>
      <c r="F353" s="289"/>
      <c r="G353" s="289"/>
    </row>
    <row r="354" ht="14.25" customHeight="1">
      <c r="B354" s="289"/>
      <c r="C354" s="289"/>
      <c r="D354" s="289"/>
      <c r="E354" s="289"/>
      <c r="F354" s="289"/>
      <c r="G354" s="289"/>
    </row>
    <row r="355" ht="14.25" customHeight="1">
      <c r="B355" s="289"/>
      <c r="C355" s="289"/>
      <c r="D355" s="289"/>
      <c r="E355" s="289"/>
      <c r="F355" s="289"/>
      <c r="G355" s="289"/>
    </row>
    <row r="356" ht="14.25" customHeight="1">
      <c r="B356" s="289"/>
      <c r="C356" s="289"/>
      <c r="D356" s="289"/>
      <c r="E356" s="289"/>
      <c r="F356" s="289"/>
      <c r="G356" s="289"/>
    </row>
    <row r="357" ht="14.25" customHeight="1">
      <c r="B357" s="289"/>
      <c r="C357" s="289"/>
      <c r="D357" s="289"/>
      <c r="E357" s="289"/>
      <c r="F357" s="289"/>
      <c r="G357" s="289"/>
    </row>
    <row r="358" ht="14.25" customHeight="1">
      <c r="B358" s="289"/>
      <c r="C358" s="289"/>
      <c r="D358" s="289"/>
      <c r="E358" s="289"/>
      <c r="F358" s="289"/>
      <c r="G358" s="289"/>
    </row>
    <row r="359" ht="14.25" customHeight="1">
      <c r="B359" s="289"/>
      <c r="C359" s="289"/>
      <c r="D359" s="289"/>
      <c r="E359" s="289"/>
      <c r="F359" s="289"/>
      <c r="G359" s="289"/>
    </row>
    <row r="360" ht="14.25" customHeight="1">
      <c r="B360" s="289"/>
      <c r="C360" s="289"/>
      <c r="D360" s="289"/>
      <c r="E360" s="289"/>
      <c r="F360" s="289"/>
      <c r="G360" s="289"/>
    </row>
    <row r="361" ht="14.25" customHeight="1">
      <c r="B361" s="289"/>
      <c r="C361" s="289"/>
      <c r="D361" s="289"/>
      <c r="E361" s="289"/>
      <c r="F361" s="289"/>
      <c r="G361" s="289"/>
    </row>
    <row r="362" ht="14.25" customHeight="1">
      <c r="B362" s="289"/>
      <c r="C362" s="289"/>
      <c r="D362" s="289"/>
      <c r="E362" s="289"/>
      <c r="F362" s="289"/>
      <c r="G362" s="289"/>
    </row>
    <row r="363" ht="14.25" customHeight="1">
      <c r="B363" s="289"/>
      <c r="C363" s="289"/>
      <c r="D363" s="289"/>
      <c r="E363" s="289"/>
      <c r="F363" s="289"/>
      <c r="G363" s="289"/>
    </row>
    <row r="364" ht="14.25" customHeight="1">
      <c r="B364" s="289"/>
      <c r="C364" s="289"/>
      <c r="D364" s="289"/>
      <c r="E364" s="289"/>
      <c r="F364" s="289"/>
      <c r="G364" s="289"/>
    </row>
    <row r="365" ht="14.25" customHeight="1">
      <c r="B365" s="289"/>
      <c r="C365" s="289"/>
      <c r="D365" s="289"/>
      <c r="E365" s="289"/>
      <c r="F365" s="289"/>
      <c r="G365" s="289"/>
    </row>
    <row r="366" ht="14.25" customHeight="1">
      <c r="B366" s="289"/>
      <c r="C366" s="289"/>
      <c r="D366" s="289"/>
      <c r="E366" s="289"/>
      <c r="F366" s="289"/>
      <c r="G366" s="289"/>
    </row>
    <row r="367" ht="14.25" customHeight="1">
      <c r="B367" s="289"/>
      <c r="C367" s="289"/>
      <c r="D367" s="289"/>
      <c r="E367" s="289"/>
      <c r="F367" s="289"/>
      <c r="G367" s="289"/>
    </row>
    <row r="368" ht="14.25" customHeight="1">
      <c r="B368" s="289"/>
      <c r="C368" s="289"/>
      <c r="D368" s="289"/>
      <c r="E368" s="289"/>
      <c r="F368" s="289"/>
      <c r="G368" s="289"/>
    </row>
    <row r="369" ht="14.25" customHeight="1">
      <c r="B369" s="289"/>
      <c r="C369" s="289"/>
      <c r="D369" s="289"/>
      <c r="E369" s="289"/>
      <c r="F369" s="289"/>
      <c r="G369" s="289"/>
    </row>
    <row r="370" ht="14.25" customHeight="1">
      <c r="B370" s="289"/>
      <c r="C370" s="289"/>
      <c r="D370" s="289"/>
      <c r="E370" s="289"/>
      <c r="F370" s="289"/>
      <c r="G370" s="289"/>
    </row>
    <row r="371" ht="14.25" customHeight="1">
      <c r="B371" s="289"/>
      <c r="C371" s="289"/>
      <c r="D371" s="289"/>
      <c r="E371" s="289"/>
      <c r="F371" s="289"/>
      <c r="G371" s="289"/>
    </row>
    <row r="372" ht="14.25" customHeight="1">
      <c r="B372" s="289"/>
      <c r="C372" s="289"/>
      <c r="D372" s="289"/>
      <c r="E372" s="289"/>
      <c r="F372" s="289"/>
      <c r="G372" s="289"/>
    </row>
    <row r="373" ht="14.25" customHeight="1">
      <c r="B373" s="289"/>
      <c r="C373" s="289"/>
      <c r="D373" s="289"/>
      <c r="E373" s="289"/>
      <c r="F373" s="289"/>
      <c r="G373" s="289"/>
    </row>
    <row r="374" ht="14.25" customHeight="1">
      <c r="B374" s="289"/>
      <c r="C374" s="289"/>
      <c r="D374" s="289"/>
      <c r="E374" s="289"/>
      <c r="F374" s="289"/>
      <c r="G374" s="289"/>
    </row>
    <row r="375" ht="14.25" customHeight="1">
      <c r="B375" s="289"/>
      <c r="C375" s="289"/>
      <c r="D375" s="289"/>
      <c r="E375" s="289"/>
      <c r="F375" s="289"/>
      <c r="G375" s="289"/>
    </row>
    <row r="376" ht="14.25" customHeight="1">
      <c r="B376" s="289"/>
      <c r="C376" s="289"/>
      <c r="D376" s="289"/>
      <c r="E376" s="289"/>
      <c r="F376" s="289"/>
      <c r="G376" s="289"/>
    </row>
    <row r="377" ht="14.25" customHeight="1">
      <c r="B377" s="289"/>
      <c r="C377" s="289"/>
      <c r="D377" s="289"/>
      <c r="E377" s="289"/>
      <c r="F377" s="289"/>
      <c r="G377" s="289"/>
    </row>
    <row r="378" ht="14.25" customHeight="1">
      <c r="B378" s="289"/>
      <c r="C378" s="289"/>
      <c r="D378" s="289"/>
      <c r="E378" s="289"/>
      <c r="F378" s="289"/>
      <c r="G378" s="289"/>
    </row>
    <row r="379" ht="14.25" customHeight="1">
      <c r="B379" s="289"/>
      <c r="C379" s="289"/>
      <c r="D379" s="289"/>
      <c r="E379" s="289"/>
      <c r="F379" s="289"/>
      <c r="G379" s="289"/>
    </row>
    <row r="380" ht="14.25" customHeight="1">
      <c r="B380" s="289"/>
      <c r="C380" s="289"/>
      <c r="D380" s="289"/>
      <c r="E380" s="289"/>
      <c r="F380" s="289"/>
      <c r="G380" s="289"/>
    </row>
    <row r="381" ht="14.25" customHeight="1">
      <c r="B381" s="289"/>
      <c r="C381" s="289"/>
      <c r="D381" s="289"/>
      <c r="E381" s="289"/>
      <c r="F381" s="289"/>
      <c r="G381" s="289"/>
    </row>
    <row r="382" ht="14.25" customHeight="1">
      <c r="B382" s="289"/>
      <c r="C382" s="289"/>
      <c r="D382" s="289"/>
      <c r="E382" s="289"/>
      <c r="F382" s="289"/>
      <c r="G382" s="289"/>
    </row>
    <row r="383" ht="14.25" customHeight="1">
      <c r="B383" s="289"/>
      <c r="C383" s="289"/>
      <c r="D383" s="289"/>
      <c r="E383" s="289"/>
      <c r="F383" s="289"/>
      <c r="G383" s="289"/>
    </row>
    <row r="384" ht="14.25" customHeight="1">
      <c r="B384" s="289"/>
      <c r="C384" s="289"/>
      <c r="D384" s="289"/>
      <c r="E384" s="289"/>
      <c r="F384" s="289"/>
      <c r="G384" s="289"/>
    </row>
    <row r="385" ht="14.25" customHeight="1">
      <c r="B385" s="289"/>
      <c r="C385" s="289"/>
      <c r="D385" s="289"/>
      <c r="E385" s="289"/>
      <c r="F385" s="289"/>
      <c r="G385" s="289"/>
    </row>
    <row r="386" ht="14.25" customHeight="1">
      <c r="B386" s="289"/>
      <c r="C386" s="289"/>
      <c r="D386" s="289"/>
      <c r="E386" s="289"/>
      <c r="F386" s="289"/>
      <c r="G386" s="289"/>
    </row>
    <row r="387" ht="14.25" customHeight="1">
      <c r="B387" s="289"/>
      <c r="C387" s="289"/>
      <c r="D387" s="289"/>
      <c r="E387" s="289"/>
      <c r="F387" s="289"/>
      <c r="G387" s="289"/>
    </row>
    <row r="388" ht="14.25" customHeight="1">
      <c r="B388" s="289"/>
      <c r="C388" s="289"/>
      <c r="D388" s="289"/>
      <c r="E388" s="289"/>
      <c r="F388" s="289"/>
      <c r="G388" s="289"/>
    </row>
    <row r="389" ht="14.25" customHeight="1">
      <c r="B389" s="289"/>
      <c r="C389" s="289"/>
      <c r="D389" s="289"/>
      <c r="E389" s="289"/>
      <c r="F389" s="289"/>
      <c r="G389" s="289"/>
    </row>
    <row r="390" ht="14.25" customHeight="1">
      <c r="B390" s="289"/>
      <c r="C390" s="289"/>
      <c r="D390" s="289"/>
      <c r="E390" s="289"/>
      <c r="F390" s="289"/>
      <c r="G390" s="289"/>
    </row>
    <row r="391" ht="14.25" customHeight="1">
      <c r="B391" s="289"/>
      <c r="C391" s="289"/>
      <c r="D391" s="289"/>
      <c r="E391" s="289"/>
      <c r="F391" s="289"/>
      <c r="G391" s="289"/>
    </row>
    <row r="392" ht="14.25" customHeight="1">
      <c r="B392" s="289"/>
      <c r="C392" s="289"/>
      <c r="D392" s="289"/>
      <c r="E392" s="289"/>
      <c r="F392" s="289"/>
      <c r="G392" s="289"/>
    </row>
    <row r="393" ht="14.25" customHeight="1">
      <c r="B393" s="289"/>
      <c r="C393" s="289"/>
      <c r="D393" s="289"/>
      <c r="E393" s="289"/>
      <c r="F393" s="289"/>
      <c r="G393" s="289"/>
    </row>
    <row r="394" ht="14.25" customHeight="1">
      <c r="B394" s="289"/>
      <c r="C394" s="289"/>
      <c r="D394" s="289"/>
      <c r="E394" s="289"/>
      <c r="F394" s="289"/>
      <c r="G394" s="289"/>
    </row>
    <row r="395" ht="14.25" customHeight="1">
      <c r="B395" s="289"/>
      <c r="C395" s="289"/>
      <c r="D395" s="289"/>
      <c r="E395" s="289"/>
      <c r="F395" s="289"/>
      <c r="G395" s="289"/>
    </row>
    <row r="396" ht="14.25" customHeight="1">
      <c r="B396" s="289"/>
      <c r="C396" s="289"/>
      <c r="D396" s="289"/>
      <c r="E396" s="289"/>
      <c r="F396" s="289"/>
      <c r="G396" s="289"/>
    </row>
    <row r="397" ht="14.25" customHeight="1">
      <c r="B397" s="289"/>
      <c r="C397" s="289"/>
      <c r="D397" s="289"/>
      <c r="E397" s="289"/>
      <c r="F397" s="289"/>
      <c r="G397" s="289"/>
    </row>
    <row r="398" ht="14.25" customHeight="1">
      <c r="B398" s="289"/>
      <c r="C398" s="289"/>
      <c r="D398" s="289"/>
      <c r="E398" s="289"/>
      <c r="F398" s="289"/>
      <c r="G398" s="289"/>
    </row>
    <row r="399" ht="14.25" customHeight="1">
      <c r="B399" s="289"/>
      <c r="C399" s="289"/>
      <c r="D399" s="289"/>
      <c r="E399" s="289"/>
      <c r="F399" s="289"/>
      <c r="G399" s="289"/>
    </row>
    <row r="400" ht="14.25" customHeight="1">
      <c r="B400" s="289"/>
      <c r="C400" s="289"/>
      <c r="D400" s="289"/>
      <c r="E400" s="289"/>
      <c r="F400" s="289"/>
      <c r="G400" s="289"/>
    </row>
    <row r="401" ht="14.25" customHeight="1">
      <c r="B401" s="289"/>
      <c r="C401" s="289"/>
      <c r="D401" s="289"/>
      <c r="E401" s="289"/>
      <c r="F401" s="289"/>
      <c r="G401" s="289"/>
    </row>
    <row r="402" ht="14.25" customHeight="1">
      <c r="B402" s="289"/>
      <c r="C402" s="289"/>
      <c r="D402" s="289"/>
      <c r="E402" s="289"/>
      <c r="F402" s="289"/>
      <c r="G402" s="289"/>
    </row>
    <row r="403" ht="14.25" customHeight="1">
      <c r="B403" s="289"/>
      <c r="C403" s="289"/>
      <c r="D403" s="289"/>
      <c r="E403" s="289"/>
      <c r="F403" s="289"/>
      <c r="G403" s="289"/>
    </row>
    <row r="404" ht="14.25" customHeight="1">
      <c r="B404" s="289"/>
      <c r="C404" s="289"/>
      <c r="D404" s="289"/>
      <c r="E404" s="289"/>
      <c r="F404" s="289"/>
      <c r="G404" s="289"/>
    </row>
    <row r="405" ht="14.25" customHeight="1">
      <c r="B405" s="289"/>
      <c r="C405" s="289"/>
      <c r="D405" s="289"/>
      <c r="E405" s="289"/>
      <c r="F405" s="289"/>
      <c r="G405" s="289"/>
    </row>
    <row r="406" ht="14.25" customHeight="1">
      <c r="B406" s="289"/>
      <c r="C406" s="289"/>
      <c r="D406" s="289"/>
      <c r="E406" s="289"/>
      <c r="F406" s="289"/>
      <c r="G406" s="289"/>
    </row>
    <row r="407" ht="14.25" customHeight="1">
      <c r="B407" s="289"/>
      <c r="C407" s="289"/>
      <c r="D407" s="289"/>
      <c r="E407" s="289"/>
      <c r="F407" s="289"/>
      <c r="G407" s="289"/>
    </row>
    <row r="408" ht="14.25" customHeight="1">
      <c r="B408" s="289"/>
      <c r="C408" s="289"/>
      <c r="D408" s="289"/>
      <c r="E408" s="289"/>
      <c r="F408" s="289"/>
      <c r="G408" s="289"/>
    </row>
    <row r="409" ht="14.25" customHeight="1">
      <c r="B409" s="289"/>
      <c r="C409" s="289"/>
      <c r="D409" s="289"/>
      <c r="E409" s="289"/>
      <c r="F409" s="289"/>
      <c r="G409" s="289"/>
    </row>
    <row r="410" ht="14.25" customHeight="1">
      <c r="B410" s="289"/>
      <c r="C410" s="289"/>
      <c r="D410" s="289"/>
      <c r="E410" s="289"/>
      <c r="F410" s="289"/>
      <c r="G410" s="289"/>
    </row>
    <row r="411" ht="14.25" customHeight="1">
      <c r="B411" s="289"/>
      <c r="C411" s="289"/>
      <c r="D411" s="289"/>
      <c r="E411" s="289"/>
      <c r="F411" s="289"/>
      <c r="G411" s="289"/>
    </row>
    <row r="412" ht="14.25" customHeight="1">
      <c r="B412" s="289"/>
      <c r="C412" s="289"/>
      <c r="D412" s="289"/>
      <c r="E412" s="289"/>
      <c r="F412" s="289"/>
      <c r="G412" s="289"/>
    </row>
    <row r="413" ht="14.25" customHeight="1">
      <c r="B413" s="289"/>
      <c r="C413" s="289"/>
      <c r="D413" s="289"/>
      <c r="E413" s="289"/>
      <c r="F413" s="289"/>
      <c r="G413" s="289"/>
    </row>
    <row r="414" ht="14.25" customHeight="1">
      <c r="B414" s="289"/>
      <c r="C414" s="289"/>
      <c r="D414" s="289"/>
      <c r="E414" s="289"/>
      <c r="F414" s="289"/>
      <c r="G414" s="289"/>
    </row>
    <row r="415" ht="14.25" customHeight="1">
      <c r="B415" s="289"/>
      <c r="C415" s="289"/>
      <c r="D415" s="289"/>
      <c r="E415" s="289"/>
      <c r="F415" s="289"/>
      <c r="G415" s="289"/>
    </row>
    <row r="416" ht="14.25" customHeight="1">
      <c r="B416" s="289"/>
      <c r="C416" s="289"/>
      <c r="D416" s="289"/>
      <c r="E416" s="289"/>
      <c r="F416" s="289"/>
      <c r="G416" s="289"/>
    </row>
    <row r="417" ht="14.25" customHeight="1">
      <c r="B417" s="289"/>
      <c r="C417" s="289"/>
      <c r="D417" s="289"/>
      <c r="E417" s="289"/>
      <c r="F417" s="289"/>
      <c r="G417" s="289"/>
    </row>
    <row r="418" ht="14.25" customHeight="1">
      <c r="B418" s="289"/>
      <c r="C418" s="289"/>
      <c r="D418" s="289"/>
      <c r="E418" s="289"/>
      <c r="F418" s="289"/>
      <c r="G418" s="289"/>
    </row>
    <row r="419" ht="14.25" customHeight="1">
      <c r="B419" s="289"/>
      <c r="C419" s="289"/>
      <c r="D419" s="289"/>
      <c r="E419" s="289"/>
      <c r="F419" s="289"/>
      <c r="G419" s="289"/>
    </row>
    <row r="420" ht="14.25" customHeight="1">
      <c r="B420" s="289"/>
      <c r="C420" s="289"/>
      <c r="D420" s="289"/>
      <c r="E420" s="289"/>
      <c r="F420" s="289"/>
      <c r="G420" s="289"/>
    </row>
    <row r="421" ht="14.25" customHeight="1">
      <c r="B421" s="289"/>
      <c r="C421" s="289"/>
      <c r="D421" s="289"/>
      <c r="E421" s="289"/>
      <c r="F421" s="289"/>
      <c r="G421" s="289"/>
    </row>
    <row r="422" ht="14.25" customHeight="1">
      <c r="B422" s="289"/>
      <c r="C422" s="289"/>
      <c r="D422" s="289"/>
      <c r="E422" s="289"/>
      <c r="F422" s="289"/>
      <c r="G422" s="289"/>
    </row>
    <row r="423" ht="14.25" customHeight="1">
      <c r="B423" s="289"/>
      <c r="C423" s="289"/>
      <c r="D423" s="289"/>
      <c r="E423" s="289"/>
      <c r="F423" s="289"/>
      <c r="G423" s="289"/>
    </row>
    <row r="424" ht="14.25" customHeight="1">
      <c r="B424" s="289"/>
      <c r="C424" s="289"/>
      <c r="D424" s="289"/>
      <c r="E424" s="289"/>
      <c r="F424" s="289"/>
      <c r="G424" s="289"/>
    </row>
    <row r="425" ht="14.25" customHeight="1">
      <c r="B425" s="289"/>
      <c r="C425" s="289"/>
      <c r="D425" s="289"/>
      <c r="E425" s="289"/>
      <c r="F425" s="289"/>
      <c r="G425" s="289"/>
    </row>
    <row r="426" ht="14.25" customHeight="1">
      <c r="B426" s="289"/>
      <c r="C426" s="289"/>
      <c r="D426" s="289"/>
      <c r="E426" s="289"/>
      <c r="F426" s="289"/>
      <c r="G426" s="289"/>
    </row>
    <row r="427" ht="14.25" customHeight="1">
      <c r="B427" s="289"/>
      <c r="C427" s="289"/>
      <c r="D427" s="289"/>
      <c r="E427" s="289"/>
      <c r="F427" s="289"/>
      <c r="G427" s="289"/>
    </row>
    <row r="428" ht="14.25" customHeight="1">
      <c r="B428" s="289"/>
      <c r="C428" s="289"/>
      <c r="D428" s="289"/>
      <c r="E428" s="289"/>
      <c r="F428" s="289"/>
      <c r="G428" s="289"/>
    </row>
    <row r="429" ht="14.25" customHeight="1">
      <c r="B429" s="289"/>
      <c r="C429" s="289"/>
      <c r="D429" s="289"/>
      <c r="E429" s="289"/>
      <c r="F429" s="289"/>
      <c r="G429" s="289"/>
    </row>
    <row r="430" ht="14.25" customHeight="1">
      <c r="B430" s="289"/>
      <c r="C430" s="289"/>
      <c r="D430" s="289"/>
      <c r="E430" s="289"/>
      <c r="F430" s="289"/>
      <c r="G430" s="289"/>
    </row>
    <row r="431" ht="14.25" customHeight="1">
      <c r="B431" s="289"/>
      <c r="C431" s="289"/>
      <c r="D431" s="289"/>
      <c r="E431" s="289"/>
      <c r="F431" s="289"/>
      <c r="G431" s="289"/>
    </row>
    <row r="432" ht="14.25" customHeight="1">
      <c r="B432" s="289"/>
      <c r="C432" s="289"/>
      <c r="D432" s="289"/>
      <c r="E432" s="289"/>
      <c r="F432" s="289"/>
      <c r="G432" s="289"/>
    </row>
    <row r="433" ht="14.25" customHeight="1">
      <c r="B433" s="289"/>
      <c r="C433" s="289"/>
      <c r="D433" s="289"/>
      <c r="E433" s="289"/>
      <c r="F433" s="289"/>
      <c r="G433" s="289"/>
    </row>
    <row r="434" ht="14.25" customHeight="1">
      <c r="B434" s="289"/>
      <c r="C434" s="289"/>
      <c r="D434" s="289"/>
      <c r="E434" s="289"/>
      <c r="F434" s="289"/>
      <c r="G434" s="289"/>
    </row>
    <row r="435" ht="14.25" customHeight="1">
      <c r="B435" s="289"/>
      <c r="C435" s="289"/>
      <c r="D435" s="289"/>
      <c r="E435" s="289"/>
      <c r="F435" s="289"/>
      <c r="G435" s="289"/>
    </row>
    <row r="436" ht="14.25" customHeight="1">
      <c r="B436" s="289"/>
      <c r="C436" s="289"/>
      <c r="D436" s="289"/>
      <c r="E436" s="289"/>
      <c r="F436" s="289"/>
      <c r="G436" s="289"/>
    </row>
    <row r="437" ht="14.25" customHeight="1">
      <c r="B437" s="289"/>
      <c r="C437" s="289"/>
      <c r="D437" s="289"/>
      <c r="E437" s="289"/>
      <c r="F437" s="289"/>
      <c r="G437" s="289"/>
    </row>
    <row r="438" ht="14.25" customHeight="1">
      <c r="B438" s="289"/>
      <c r="C438" s="289"/>
      <c r="D438" s="289"/>
      <c r="E438" s="289"/>
      <c r="F438" s="289"/>
      <c r="G438" s="289"/>
    </row>
    <row r="439" ht="14.25" customHeight="1">
      <c r="B439" s="289"/>
      <c r="C439" s="289"/>
      <c r="D439" s="289"/>
      <c r="E439" s="289"/>
      <c r="F439" s="289"/>
      <c r="G439" s="289"/>
    </row>
    <row r="440" ht="14.25" customHeight="1">
      <c r="B440" s="289"/>
      <c r="C440" s="289"/>
      <c r="D440" s="289"/>
      <c r="E440" s="289"/>
      <c r="F440" s="289"/>
      <c r="G440" s="289"/>
    </row>
    <row r="441" ht="14.25" customHeight="1">
      <c r="B441" s="289"/>
      <c r="C441" s="289"/>
      <c r="D441" s="289"/>
      <c r="E441" s="289"/>
      <c r="F441" s="289"/>
      <c r="G441" s="289"/>
    </row>
    <row r="442" ht="14.25" customHeight="1">
      <c r="B442" s="289"/>
      <c r="C442" s="289"/>
      <c r="D442" s="289"/>
      <c r="E442" s="289"/>
      <c r="F442" s="289"/>
      <c r="G442" s="289"/>
    </row>
    <row r="443" ht="14.25" customHeight="1">
      <c r="B443" s="289"/>
      <c r="C443" s="289"/>
      <c r="D443" s="289"/>
      <c r="E443" s="289"/>
      <c r="F443" s="289"/>
      <c r="G443" s="289"/>
    </row>
    <row r="444" ht="14.25" customHeight="1">
      <c r="B444" s="289"/>
      <c r="C444" s="289"/>
      <c r="D444" s="289"/>
      <c r="E444" s="289"/>
      <c r="F444" s="289"/>
      <c r="G444" s="289"/>
    </row>
    <row r="445" ht="14.25" customHeight="1">
      <c r="B445" s="289"/>
      <c r="C445" s="289"/>
      <c r="D445" s="289"/>
      <c r="E445" s="289"/>
      <c r="F445" s="289"/>
      <c r="G445" s="289"/>
    </row>
    <row r="446" ht="14.25" customHeight="1">
      <c r="B446" s="289"/>
      <c r="C446" s="289"/>
      <c r="D446" s="289"/>
      <c r="E446" s="289"/>
      <c r="F446" s="289"/>
      <c r="G446" s="289"/>
    </row>
    <row r="447" ht="14.25" customHeight="1">
      <c r="B447" s="289"/>
      <c r="C447" s="289"/>
      <c r="D447" s="289"/>
      <c r="E447" s="289"/>
      <c r="F447" s="289"/>
      <c r="G447" s="289"/>
    </row>
    <row r="448" ht="14.25" customHeight="1">
      <c r="B448" s="289"/>
      <c r="C448" s="289"/>
      <c r="D448" s="289"/>
      <c r="E448" s="289"/>
      <c r="F448" s="289"/>
      <c r="G448" s="289"/>
    </row>
    <row r="449" ht="14.25" customHeight="1">
      <c r="B449" s="289"/>
      <c r="C449" s="289"/>
      <c r="D449" s="289"/>
      <c r="E449" s="289"/>
      <c r="F449" s="289"/>
      <c r="G449" s="289"/>
    </row>
    <row r="450" ht="14.25" customHeight="1">
      <c r="B450" s="289"/>
      <c r="C450" s="289"/>
      <c r="D450" s="289"/>
      <c r="E450" s="289"/>
      <c r="F450" s="289"/>
      <c r="G450" s="289"/>
    </row>
    <row r="451" ht="14.25" customHeight="1">
      <c r="B451" s="289"/>
      <c r="C451" s="289"/>
      <c r="D451" s="289"/>
      <c r="E451" s="289"/>
      <c r="F451" s="289"/>
      <c r="G451" s="289"/>
    </row>
    <row r="452" ht="14.25" customHeight="1">
      <c r="B452" s="289"/>
      <c r="C452" s="289"/>
      <c r="D452" s="289"/>
      <c r="E452" s="289"/>
      <c r="F452" s="289"/>
      <c r="G452" s="289"/>
    </row>
    <row r="453" ht="14.25" customHeight="1">
      <c r="B453" s="289"/>
      <c r="C453" s="289"/>
      <c r="D453" s="289"/>
      <c r="E453" s="289"/>
      <c r="F453" s="289"/>
      <c r="G453" s="289"/>
    </row>
    <row r="454" ht="14.25" customHeight="1">
      <c r="B454" s="289"/>
      <c r="C454" s="289"/>
      <c r="D454" s="289"/>
      <c r="E454" s="289"/>
      <c r="F454" s="289"/>
      <c r="G454" s="289"/>
    </row>
    <row r="455" ht="14.25" customHeight="1">
      <c r="B455" s="289"/>
      <c r="C455" s="289"/>
      <c r="D455" s="289"/>
      <c r="E455" s="289"/>
      <c r="F455" s="289"/>
      <c r="G455" s="289"/>
    </row>
    <row r="456" ht="14.25" customHeight="1">
      <c r="B456" s="289"/>
      <c r="C456" s="289"/>
      <c r="D456" s="289"/>
      <c r="E456" s="289"/>
      <c r="F456" s="289"/>
      <c r="G456" s="289"/>
    </row>
    <row r="457" ht="14.25" customHeight="1">
      <c r="B457" s="289"/>
      <c r="C457" s="289"/>
      <c r="D457" s="289"/>
      <c r="E457" s="289"/>
      <c r="F457" s="289"/>
      <c r="G457" s="289"/>
    </row>
    <row r="458" ht="14.25" customHeight="1">
      <c r="B458" s="289"/>
      <c r="C458" s="289"/>
      <c r="D458" s="289"/>
      <c r="E458" s="289"/>
      <c r="F458" s="289"/>
      <c r="G458" s="289"/>
    </row>
    <row r="459" ht="14.25" customHeight="1">
      <c r="B459" s="289"/>
      <c r="C459" s="289"/>
      <c r="D459" s="289"/>
      <c r="E459" s="289"/>
      <c r="F459" s="289"/>
      <c r="G459" s="289"/>
    </row>
    <row r="460" ht="14.25" customHeight="1">
      <c r="B460" s="289"/>
      <c r="C460" s="289"/>
      <c r="D460" s="289"/>
      <c r="E460" s="289"/>
      <c r="F460" s="289"/>
      <c r="G460" s="289"/>
    </row>
    <row r="461" ht="14.25" customHeight="1">
      <c r="B461" s="289"/>
      <c r="C461" s="289"/>
      <c r="D461" s="289"/>
      <c r="E461" s="289"/>
      <c r="F461" s="289"/>
      <c r="G461" s="289"/>
    </row>
    <row r="462" ht="14.25" customHeight="1">
      <c r="B462" s="289"/>
      <c r="C462" s="289"/>
      <c r="D462" s="289"/>
      <c r="E462" s="289"/>
      <c r="F462" s="289"/>
      <c r="G462" s="289"/>
    </row>
    <row r="463" ht="14.25" customHeight="1">
      <c r="B463" s="289"/>
      <c r="C463" s="289"/>
      <c r="D463" s="289"/>
      <c r="E463" s="289"/>
      <c r="F463" s="289"/>
      <c r="G463" s="289"/>
    </row>
    <row r="464" ht="14.25" customHeight="1">
      <c r="B464" s="289"/>
      <c r="C464" s="289"/>
      <c r="D464" s="289"/>
      <c r="E464" s="289"/>
      <c r="F464" s="289"/>
      <c r="G464" s="289"/>
    </row>
    <row r="465" ht="14.25" customHeight="1">
      <c r="B465" s="289"/>
      <c r="C465" s="289"/>
      <c r="D465" s="289"/>
      <c r="E465" s="289"/>
      <c r="F465" s="289"/>
      <c r="G465" s="289"/>
    </row>
    <row r="466" ht="14.25" customHeight="1">
      <c r="B466" s="289"/>
      <c r="C466" s="289"/>
      <c r="D466" s="289"/>
      <c r="E466" s="289"/>
      <c r="F466" s="289"/>
      <c r="G466" s="289"/>
    </row>
    <row r="467" ht="14.25" customHeight="1">
      <c r="B467" s="289"/>
      <c r="C467" s="289"/>
      <c r="D467" s="289"/>
      <c r="E467" s="289"/>
      <c r="F467" s="289"/>
      <c r="G467" s="289"/>
    </row>
    <row r="468" ht="14.25" customHeight="1">
      <c r="B468" s="289"/>
      <c r="C468" s="289"/>
      <c r="D468" s="289"/>
      <c r="E468" s="289"/>
      <c r="F468" s="289"/>
      <c r="G468" s="289"/>
    </row>
    <row r="469" ht="14.25" customHeight="1">
      <c r="B469" s="289"/>
      <c r="C469" s="289"/>
      <c r="D469" s="289"/>
      <c r="E469" s="289"/>
      <c r="F469" s="289"/>
      <c r="G469" s="289"/>
    </row>
    <row r="470" ht="14.25" customHeight="1">
      <c r="B470" s="289"/>
      <c r="C470" s="289"/>
      <c r="D470" s="289"/>
      <c r="E470" s="289"/>
      <c r="F470" s="289"/>
      <c r="G470" s="289"/>
    </row>
    <row r="471" ht="14.25" customHeight="1">
      <c r="B471" s="289"/>
      <c r="C471" s="289"/>
      <c r="D471" s="289"/>
      <c r="E471" s="289"/>
      <c r="F471" s="289"/>
      <c r="G471" s="289"/>
    </row>
    <row r="472" ht="14.25" customHeight="1">
      <c r="B472" s="289"/>
      <c r="C472" s="289"/>
      <c r="D472" s="289"/>
      <c r="E472" s="289"/>
      <c r="F472" s="289"/>
      <c r="G472" s="289"/>
    </row>
    <row r="473" ht="14.25" customHeight="1">
      <c r="B473" s="289"/>
      <c r="C473" s="289"/>
      <c r="D473" s="289"/>
      <c r="E473" s="289"/>
      <c r="F473" s="289"/>
      <c r="G473" s="289"/>
    </row>
    <row r="474" ht="14.25" customHeight="1">
      <c r="B474" s="289"/>
      <c r="C474" s="289"/>
      <c r="D474" s="289"/>
      <c r="E474" s="289"/>
      <c r="F474" s="289"/>
      <c r="G474" s="289"/>
    </row>
    <row r="475" ht="14.25" customHeight="1">
      <c r="B475" s="289"/>
      <c r="C475" s="289"/>
      <c r="D475" s="289"/>
      <c r="E475" s="289"/>
      <c r="F475" s="289"/>
      <c r="G475" s="289"/>
    </row>
    <row r="476" ht="14.25" customHeight="1">
      <c r="B476" s="289"/>
      <c r="C476" s="289"/>
      <c r="D476" s="289"/>
      <c r="E476" s="289"/>
      <c r="F476" s="289"/>
      <c r="G476" s="289"/>
    </row>
    <row r="477" ht="14.25" customHeight="1">
      <c r="B477" s="289"/>
      <c r="C477" s="289"/>
      <c r="D477" s="289"/>
      <c r="E477" s="289"/>
      <c r="F477" s="289"/>
      <c r="G477" s="289"/>
    </row>
    <row r="478" ht="14.25" customHeight="1">
      <c r="B478" s="289"/>
      <c r="C478" s="289"/>
      <c r="D478" s="289"/>
      <c r="E478" s="289"/>
      <c r="F478" s="289"/>
      <c r="G478" s="289"/>
    </row>
    <row r="479" ht="14.25" customHeight="1">
      <c r="B479" s="289"/>
      <c r="C479" s="289"/>
      <c r="D479" s="289"/>
      <c r="E479" s="289"/>
      <c r="F479" s="289"/>
      <c r="G479" s="289"/>
    </row>
    <row r="480" ht="14.25" customHeight="1">
      <c r="B480" s="289"/>
      <c r="C480" s="289"/>
      <c r="D480" s="289"/>
      <c r="E480" s="289"/>
      <c r="F480" s="289"/>
      <c r="G480" s="289"/>
    </row>
    <row r="481" ht="14.25" customHeight="1">
      <c r="B481" s="289"/>
      <c r="C481" s="289"/>
      <c r="D481" s="289"/>
      <c r="E481" s="289"/>
      <c r="F481" s="289"/>
      <c r="G481" s="289"/>
    </row>
    <row r="482" ht="14.25" customHeight="1">
      <c r="B482" s="289"/>
      <c r="C482" s="289"/>
      <c r="D482" s="289"/>
      <c r="E482" s="289"/>
      <c r="F482" s="289"/>
      <c r="G482" s="289"/>
    </row>
    <row r="483" ht="14.25" customHeight="1">
      <c r="B483" s="289"/>
      <c r="C483" s="289"/>
      <c r="D483" s="289"/>
      <c r="E483" s="289"/>
      <c r="F483" s="289"/>
      <c r="G483" s="289"/>
    </row>
    <row r="484" ht="14.25" customHeight="1">
      <c r="B484" s="289"/>
      <c r="C484" s="289"/>
      <c r="D484" s="289"/>
      <c r="E484" s="289"/>
      <c r="F484" s="289"/>
      <c r="G484" s="289"/>
    </row>
    <row r="485" ht="14.25" customHeight="1">
      <c r="B485" s="289"/>
      <c r="C485" s="289"/>
      <c r="D485" s="289"/>
      <c r="E485" s="289"/>
      <c r="F485" s="289"/>
      <c r="G485" s="289"/>
    </row>
    <row r="486" ht="14.25" customHeight="1">
      <c r="B486" s="289"/>
      <c r="C486" s="289"/>
      <c r="D486" s="289"/>
      <c r="E486" s="289"/>
      <c r="F486" s="289"/>
      <c r="G486" s="289"/>
    </row>
    <row r="487" ht="14.25" customHeight="1">
      <c r="B487" s="289"/>
      <c r="C487" s="289"/>
      <c r="D487" s="289"/>
      <c r="E487" s="289"/>
      <c r="F487" s="289"/>
      <c r="G487" s="289"/>
    </row>
    <row r="488" ht="14.25" customHeight="1">
      <c r="B488" s="289"/>
      <c r="C488" s="289"/>
      <c r="D488" s="289"/>
      <c r="E488" s="289"/>
      <c r="F488" s="289"/>
      <c r="G488" s="289"/>
    </row>
    <row r="489" ht="14.25" customHeight="1">
      <c r="B489" s="289"/>
      <c r="C489" s="289"/>
      <c r="D489" s="289"/>
      <c r="E489" s="289"/>
      <c r="F489" s="289"/>
      <c r="G489" s="289"/>
    </row>
    <row r="490" ht="14.25" customHeight="1">
      <c r="B490" s="289"/>
      <c r="C490" s="289"/>
      <c r="D490" s="289"/>
      <c r="E490" s="289"/>
      <c r="F490" s="289"/>
      <c r="G490" s="289"/>
    </row>
    <row r="491" ht="14.25" customHeight="1">
      <c r="B491" s="289"/>
      <c r="C491" s="289"/>
      <c r="D491" s="289"/>
      <c r="E491" s="289"/>
      <c r="F491" s="289"/>
      <c r="G491" s="289"/>
    </row>
    <row r="492" ht="14.25" customHeight="1">
      <c r="B492" s="289"/>
      <c r="C492" s="289"/>
      <c r="D492" s="289"/>
      <c r="E492" s="289"/>
      <c r="F492" s="289"/>
      <c r="G492" s="289"/>
    </row>
    <row r="493" ht="14.25" customHeight="1">
      <c r="B493" s="289"/>
      <c r="C493" s="289"/>
      <c r="D493" s="289"/>
      <c r="E493" s="289"/>
      <c r="F493" s="289"/>
      <c r="G493" s="289"/>
    </row>
    <row r="494" ht="14.25" customHeight="1">
      <c r="B494" s="289"/>
      <c r="C494" s="289"/>
      <c r="D494" s="289"/>
      <c r="E494" s="289"/>
      <c r="F494" s="289"/>
      <c r="G494" s="289"/>
    </row>
    <row r="495" ht="14.25" customHeight="1">
      <c r="B495" s="289"/>
      <c r="C495" s="289"/>
      <c r="D495" s="289"/>
      <c r="E495" s="289"/>
      <c r="F495" s="289"/>
      <c r="G495" s="289"/>
    </row>
    <row r="496" ht="14.25" customHeight="1">
      <c r="B496" s="289"/>
      <c r="C496" s="289"/>
      <c r="D496" s="289"/>
      <c r="E496" s="289"/>
      <c r="F496" s="289"/>
      <c r="G496" s="289"/>
    </row>
    <row r="497" ht="14.25" customHeight="1">
      <c r="B497" s="289"/>
      <c r="C497" s="289"/>
      <c r="D497" s="289"/>
      <c r="E497" s="289"/>
      <c r="F497" s="289"/>
      <c r="G497" s="289"/>
    </row>
    <row r="498" ht="14.25" customHeight="1">
      <c r="B498" s="289"/>
      <c r="C498" s="289"/>
      <c r="D498" s="289"/>
      <c r="E498" s="289"/>
      <c r="F498" s="289"/>
      <c r="G498" s="289"/>
    </row>
    <row r="499" ht="14.25" customHeight="1">
      <c r="B499" s="289"/>
      <c r="C499" s="289"/>
      <c r="D499" s="289"/>
      <c r="E499" s="289"/>
      <c r="F499" s="289"/>
      <c r="G499" s="289"/>
    </row>
    <row r="500" ht="14.25" customHeight="1">
      <c r="B500" s="289"/>
      <c r="C500" s="289"/>
      <c r="D500" s="289"/>
      <c r="E500" s="289"/>
      <c r="F500" s="289"/>
      <c r="G500" s="289"/>
    </row>
    <row r="501" ht="14.25" customHeight="1">
      <c r="B501" s="289"/>
      <c r="C501" s="289"/>
      <c r="D501" s="289"/>
      <c r="E501" s="289"/>
      <c r="F501" s="289"/>
      <c r="G501" s="289"/>
    </row>
    <row r="502" ht="14.25" customHeight="1">
      <c r="B502" s="289"/>
      <c r="C502" s="289"/>
      <c r="D502" s="289"/>
      <c r="E502" s="289"/>
      <c r="F502" s="289"/>
      <c r="G502" s="289"/>
    </row>
    <row r="503" ht="14.25" customHeight="1">
      <c r="B503" s="289"/>
      <c r="C503" s="289"/>
      <c r="D503" s="289"/>
      <c r="E503" s="289"/>
      <c r="F503" s="289"/>
      <c r="G503" s="289"/>
    </row>
    <row r="504" ht="14.25" customHeight="1">
      <c r="B504" s="289"/>
      <c r="C504" s="289"/>
      <c r="D504" s="289"/>
      <c r="E504" s="289"/>
      <c r="F504" s="289"/>
      <c r="G504" s="289"/>
    </row>
    <row r="505" ht="14.25" customHeight="1">
      <c r="B505" s="289"/>
      <c r="C505" s="289"/>
      <c r="D505" s="289"/>
      <c r="E505" s="289"/>
      <c r="F505" s="289"/>
      <c r="G505" s="289"/>
    </row>
    <row r="506" ht="14.25" customHeight="1">
      <c r="B506" s="289"/>
      <c r="C506" s="289"/>
      <c r="D506" s="289"/>
      <c r="E506" s="289"/>
      <c r="F506" s="289"/>
      <c r="G506" s="289"/>
    </row>
    <row r="507" ht="14.25" customHeight="1">
      <c r="B507" s="289"/>
      <c r="C507" s="289"/>
      <c r="D507" s="289"/>
      <c r="E507" s="289"/>
      <c r="F507" s="289"/>
      <c r="G507" s="289"/>
    </row>
    <row r="508" ht="14.25" customHeight="1">
      <c r="B508" s="289"/>
      <c r="C508" s="289"/>
      <c r="D508" s="289"/>
      <c r="E508" s="289"/>
      <c r="F508" s="289"/>
      <c r="G508" s="289"/>
    </row>
    <row r="509" ht="14.25" customHeight="1">
      <c r="B509" s="289"/>
      <c r="C509" s="289"/>
      <c r="D509" s="289"/>
      <c r="E509" s="289"/>
      <c r="F509" s="289"/>
      <c r="G509" s="289"/>
    </row>
    <row r="510" ht="14.25" customHeight="1">
      <c r="B510" s="289"/>
      <c r="C510" s="289"/>
      <c r="D510" s="289"/>
      <c r="E510" s="289"/>
      <c r="F510" s="289"/>
      <c r="G510" s="289"/>
    </row>
    <row r="511" ht="14.25" customHeight="1">
      <c r="B511" s="289"/>
      <c r="C511" s="289"/>
      <c r="D511" s="289"/>
      <c r="E511" s="289"/>
      <c r="F511" s="289"/>
      <c r="G511" s="289"/>
    </row>
    <row r="512" ht="14.25" customHeight="1">
      <c r="B512" s="289"/>
      <c r="C512" s="289"/>
      <c r="D512" s="289"/>
      <c r="E512" s="289"/>
      <c r="F512" s="289"/>
      <c r="G512" s="289"/>
    </row>
    <row r="513" ht="14.25" customHeight="1">
      <c r="B513" s="289"/>
      <c r="C513" s="289"/>
      <c r="D513" s="289"/>
      <c r="E513" s="289"/>
      <c r="F513" s="289"/>
      <c r="G513" s="289"/>
    </row>
    <row r="514" ht="14.25" customHeight="1">
      <c r="B514" s="289"/>
      <c r="C514" s="289"/>
      <c r="D514" s="289"/>
      <c r="E514" s="289"/>
      <c r="F514" s="289"/>
      <c r="G514" s="289"/>
    </row>
    <row r="515" ht="14.25" customHeight="1">
      <c r="B515" s="289"/>
      <c r="C515" s="289"/>
      <c r="D515" s="289"/>
      <c r="E515" s="289"/>
      <c r="F515" s="289"/>
      <c r="G515" s="289"/>
    </row>
    <row r="516" ht="14.25" customHeight="1">
      <c r="B516" s="289"/>
      <c r="C516" s="289"/>
      <c r="D516" s="289"/>
      <c r="E516" s="289"/>
      <c r="F516" s="289"/>
      <c r="G516" s="289"/>
    </row>
    <row r="517" ht="14.25" customHeight="1">
      <c r="B517" s="289"/>
      <c r="C517" s="289"/>
      <c r="D517" s="289"/>
      <c r="E517" s="289"/>
      <c r="F517" s="289"/>
      <c r="G517" s="289"/>
    </row>
    <row r="518" ht="14.25" customHeight="1">
      <c r="B518" s="289"/>
      <c r="C518" s="289"/>
      <c r="D518" s="289"/>
      <c r="E518" s="289"/>
      <c r="F518" s="289"/>
      <c r="G518" s="289"/>
    </row>
    <row r="519" ht="14.25" customHeight="1">
      <c r="B519" s="289"/>
      <c r="C519" s="289"/>
      <c r="D519" s="289"/>
      <c r="E519" s="289"/>
      <c r="F519" s="289"/>
      <c r="G519" s="289"/>
    </row>
    <row r="520" ht="14.25" customHeight="1">
      <c r="B520" s="289"/>
      <c r="C520" s="289"/>
      <c r="D520" s="289"/>
      <c r="E520" s="289"/>
      <c r="F520" s="289"/>
      <c r="G520" s="289"/>
    </row>
    <row r="521" ht="14.25" customHeight="1">
      <c r="B521" s="289"/>
      <c r="C521" s="289"/>
      <c r="D521" s="289"/>
      <c r="E521" s="289"/>
      <c r="F521" s="289"/>
      <c r="G521" s="289"/>
    </row>
    <row r="522" ht="14.25" customHeight="1">
      <c r="B522" s="289"/>
      <c r="C522" s="289"/>
      <c r="D522" s="289"/>
      <c r="E522" s="289"/>
      <c r="F522" s="289"/>
      <c r="G522" s="289"/>
    </row>
    <row r="523" ht="14.25" customHeight="1">
      <c r="B523" s="289"/>
      <c r="C523" s="289"/>
      <c r="D523" s="289"/>
      <c r="E523" s="289"/>
      <c r="F523" s="289"/>
      <c r="G523" s="289"/>
    </row>
    <row r="524" ht="14.25" customHeight="1">
      <c r="B524" s="289"/>
      <c r="C524" s="289"/>
      <c r="D524" s="289"/>
      <c r="E524" s="289"/>
      <c r="F524" s="289"/>
      <c r="G524" s="289"/>
    </row>
    <row r="525" ht="14.25" customHeight="1">
      <c r="B525" s="289"/>
      <c r="C525" s="289"/>
      <c r="D525" s="289"/>
      <c r="E525" s="289"/>
      <c r="F525" s="289"/>
      <c r="G525" s="289"/>
    </row>
    <row r="526" ht="14.25" customHeight="1">
      <c r="B526" s="289"/>
      <c r="C526" s="289"/>
      <c r="D526" s="289"/>
      <c r="E526" s="289"/>
      <c r="F526" s="289"/>
      <c r="G526" s="289"/>
    </row>
    <row r="527" ht="14.25" customHeight="1">
      <c r="B527" s="289"/>
      <c r="C527" s="289"/>
      <c r="D527" s="289"/>
      <c r="E527" s="289"/>
      <c r="F527" s="289"/>
      <c r="G527" s="289"/>
    </row>
    <row r="528" ht="14.25" customHeight="1">
      <c r="B528" s="289"/>
      <c r="C528" s="289"/>
      <c r="D528" s="289"/>
      <c r="E528" s="289"/>
      <c r="F528" s="289"/>
      <c r="G528" s="289"/>
    </row>
    <row r="529" ht="14.25" customHeight="1">
      <c r="B529" s="289"/>
      <c r="C529" s="289"/>
      <c r="D529" s="289"/>
      <c r="E529" s="289"/>
      <c r="F529" s="289"/>
      <c r="G529" s="289"/>
    </row>
    <row r="530" ht="14.25" customHeight="1">
      <c r="B530" s="289"/>
      <c r="C530" s="289"/>
      <c r="D530" s="289"/>
      <c r="E530" s="289"/>
      <c r="F530" s="289"/>
      <c r="G530" s="289"/>
    </row>
    <row r="531" ht="14.25" customHeight="1">
      <c r="B531" s="289"/>
      <c r="C531" s="289"/>
      <c r="D531" s="289"/>
      <c r="E531" s="289"/>
      <c r="F531" s="289"/>
      <c r="G531" s="289"/>
    </row>
    <row r="532" ht="14.25" customHeight="1">
      <c r="B532" s="289"/>
      <c r="C532" s="289"/>
      <c r="D532" s="289"/>
      <c r="E532" s="289"/>
      <c r="F532" s="289"/>
      <c r="G532" s="289"/>
    </row>
    <row r="533" ht="14.25" customHeight="1">
      <c r="B533" s="289"/>
      <c r="C533" s="289"/>
      <c r="D533" s="289"/>
      <c r="E533" s="289"/>
      <c r="F533" s="289"/>
      <c r="G533" s="289"/>
    </row>
    <row r="534" ht="14.25" customHeight="1">
      <c r="B534" s="289"/>
      <c r="C534" s="289"/>
      <c r="D534" s="289"/>
      <c r="E534" s="289"/>
      <c r="F534" s="289"/>
      <c r="G534" s="289"/>
    </row>
    <row r="535" ht="14.25" customHeight="1">
      <c r="B535" s="289"/>
      <c r="C535" s="289"/>
      <c r="D535" s="289"/>
      <c r="E535" s="289"/>
      <c r="F535" s="289"/>
      <c r="G535" s="289"/>
    </row>
    <row r="536" ht="14.25" customHeight="1">
      <c r="B536" s="289"/>
      <c r="C536" s="289"/>
      <c r="D536" s="289"/>
      <c r="E536" s="289"/>
      <c r="F536" s="289"/>
      <c r="G536" s="289"/>
    </row>
    <row r="537" ht="14.25" customHeight="1">
      <c r="B537" s="289"/>
      <c r="C537" s="289"/>
      <c r="D537" s="289"/>
      <c r="E537" s="289"/>
      <c r="F537" s="289"/>
      <c r="G537" s="289"/>
    </row>
    <row r="538" ht="14.25" customHeight="1">
      <c r="B538" s="289"/>
      <c r="C538" s="289"/>
      <c r="D538" s="289"/>
      <c r="E538" s="289"/>
      <c r="F538" s="289"/>
      <c r="G538" s="289"/>
    </row>
    <row r="539" ht="14.25" customHeight="1">
      <c r="B539" s="289"/>
      <c r="C539" s="289"/>
      <c r="D539" s="289"/>
      <c r="E539" s="289"/>
      <c r="F539" s="289"/>
      <c r="G539" s="289"/>
    </row>
    <row r="540" ht="14.25" customHeight="1">
      <c r="B540" s="289"/>
      <c r="C540" s="289"/>
      <c r="D540" s="289"/>
      <c r="E540" s="289"/>
      <c r="F540" s="289"/>
      <c r="G540" s="289"/>
    </row>
    <row r="541" ht="14.25" customHeight="1">
      <c r="B541" s="289"/>
      <c r="C541" s="289"/>
      <c r="D541" s="289"/>
      <c r="E541" s="289"/>
      <c r="F541" s="289"/>
      <c r="G541" s="289"/>
    </row>
    <row r="542" ht="14.25" customHeight="1">
      <c r="B542" s="289"/>
      <c r="C542" s="289"/>
      <c r="D542" s="289"/>
      <c r="E542" s="289"/>
      <c r="F542" s="289"/>
      <c r="G542" s="289"/>
    </row>
    <row r="543" ht="14.25" customHeight="1">
      <c r="B543" s="289"/>
      <c r="C543" s="289"/>
      <c r="D543" s="289"/>
      <c r="E543" s="289"/>
      <c r="F543" s="289"/>
      <c r="G543" s="289"/>
    </row>
    <row r="544" ht="14.25" customHeight="1">
      <c r="B544" s="289"/>
      <c r="C544" s="289"/>
      <c r="D544" s="289"/>
      <c r="E544" s="289"/>
      <c r="F544" s="289"/>
      <c r="G544" s="289"/>
    </row>
    <row r="545" ht="14.25" customHeight="1">
      <c r="B545" s="289"/>
      <c r="C545" s="289"/>
      <c r="D545" s="289"/>
      <c r="E545" s="289"/>
      <c r="F545" s="289"/>
      <c r="G545" s="289"/>
    </row>
    <row r="546" ht="14.25" customHeight="1">
      <c r="B546" s="289"/>
      <c r="C546" s="289"/>
      <c r="D546" s="289"/>
      <c r="E546" s="289"/>
      <c r="F546" s="289"/>
      <c r="G546" s="289"/>
    </row>
    <row r="547" ht="14.25" customHeight="1">
      <c r="B547" s="289"/>
      <c r="C547" s="289"/>
      <c r="D547" s="289"/>
      <c r="E547" s="289"/>
      <c r="F547" s="289"/>
      <c r="G547" s="289"/>
    </row>
    <row r="548" ht="14.25" customHeight="1">
      <c r="B548" s="289"/>
      <c r="C548" s="289"/>
      <c r="D548" s="289"/>
      <c r="E548" s="289"/>
      <c r="F548" s="289"/>
      <c r="G548" s="289"/>
    </row>
    <row r="549" ht="14.25" customHeight="1">
      <c r="B549" s="289"/>
      <c r="C549" s="289"/>
      <c r="D549" s="289"/>
      <c r="E549" s="289"/>
      <c r="F549" s="289"/>
      <c r="G549" s="289"/>
    </row>
    <row r="550" ht="14.25" customHeight="1">
      <c r="B550" s="289"/>
      <c r="C550" s="289"/>
      <c r="D550" s="289"/>
      <c r="E550" s="289"/>
      <c r="F550" s="289"/>
      <c r="G550" s="289"/>
    </row>
    <row r="551" ht="14.25" customHeight="1">
      <c r="B551" s="289"/>
      <c r="C551" s="289"/>
      <c r="D551" s="289"/>
      <c r="E551" s="289"/>
      <c r="F551" s="289"/>
      <c r="G551" s="289"/>
    </row>
    <row r="552" ht="14.25" customHeight="1">
      <c r="B552" s="289"/>
      <c r="C552" s="289"/>
      <c r="D552" s="289"/>
      <c r="E552" s="289"/>
      <c r="F552" s="289"/>
      <c r="G552" s="289"/>
    </row>
    <row r="553" ht="14.25" customHeight="1">
      <c r="B553" s="289"/>
      <c r="C553" s="289"/>
      <c r="D553" s="289"/>
      <c r="E553" s="289"/>
      <c r="F553" s="289"/>
      <c r="G553" s="289"/>
    </row>
    <row r="554" ht="14.25" customHeight="1">
      <c r="B554" s="289"/>
      <c r="C554" s="289"/>
      <c r="D554" s="289"/>
      <c r="E554" s="289"/>
      <c r="F554" s="289"/>
      <c r="G554" s="289"/>
    </row>
    <row r="555" ht="14.25" customHeight="1">
      <c r="B555" s="289"/>
      <c r="C555" s="289"/>
      <c r="D555" s="289"/>
      <c r="E555" s="289"/>
      <c r="F555" s="289"/>
      <c r="G555" s="289"/>
    </row>
    <row r="556" ht="14.25" customHeight="1">
      <c r="B556" s="289"/>
      <c r="C556" s="289"/>
      <c r="D556" s="289"/>
      <c r="E556" s="289"/>
      <c r="F556" s="289"/>
      <c r="G556" s="289"/>
    </row>
    <row r="557" ht="14.25" customHeight="1">
      <c r="B557" s="289"/>
      <c r="C557" s="289"/>
      <c r="D557" s="289"/>
      <c r="E557" s="289"/>
      <c r="F557" s="289"/>
      <c r="G557" s="289"/>
    </row>
    <row r="558" ht="14.25" customHeight="1">
      <c r="B558" s="289"/>
      <c r="C558" s="289"/>
      <c r="D558" s="289"/>
      <c r="E558" s="289"/>
      <c r="F558" s="289"/>
      <c r="G558" s="289"/>
    </row>
    <row r="559" ht="14.25" customHeight="1">
      <c r="B559" s="289"/>
      <c r="C559" s="289"/>
      <c r="D559" s="289"/>
      <c r="E559" s="289"/>
      <c r="F559" s="289"/>
      <c r="G559" s="289"/>
    </row>
    <row r="560" ht="14.25" customHeight="1">
      <c r="B560" s="289"/>
      <c r="C560" s="289"/>
      <c r="D560" s="289"/>
      <c r="E560" s="289"/>
      <c r="F560" s="289"/>
      <c r="G560" s="289"/>
    </row>
    <row r="561" ht="14.25" customHeight="1">
      <c r="B561" s="289"/>
      <c r="C561" s="289"/>
      <c r="D561" s="289"/>
      <c r="E561" s="289"/>
      <c r="F561" s="289"/>
      <c r="G561" s="289"/>
    </row>
    <row r="562" ht="14.25" customHeight="1">
      <c r="B562" s="289"/>
      <c r="C562" s="289"/>
      <c r="D562" s="289"/>
      <c r="E562" s="289"/>
      <c r="F562" s="289"/>
      <c r="G562" s="289"/>
    </row>
    <row r="563" ht="14.25" customHeight="1">
      <c r="B563" s="289"/>
      <c r="C563" s="289"/>
      <c r="D563" s="289"/>
      <c r="E563" s="289"/>
      <c r="F563" s="289"/>
      <c r="G563" s="289"/>
    </row>
    <row r="564" ht="14.25" customHeight="1">
      <c r="B564" s="289"/>
      <c r="C564" s="289"/>
      <c r="D564" s="289"/>
      <c r="E564" s="289"/>
      <c r="F564" s="289"/>
      <c r="G564" s="289"/>
    </row>
    <row r="565" ht="14.25" customHeight="1">
      <c r="B565" s="289"/>
      <c r="C565" s="289"/>
      <c r="D565" s="289"/>
      <c r="E565" s="289"/>
      <c r="F565" s="289"/>
      <c r="G565" s="289"/>
    </row>
    <row r="566" ht="14.25" customHeight="1">
      <c r="B566" s="289"/>
      <c r="C566" s="289"/>
      <c r="D566" s="289"/>
      <c r="E566" s="289"/>
      <c r="F566" s="289"/>
      <c r="G566" s="289"/>
    </row>
    <row r="567" ht="14.25" customHeight="1">
      <c r="B567" s="289"/>
      <c r="C567" s="289"/>
      <c r="D567" s="289"/>
      <c r="E567" s="289"/>
      <c r="F567" s="289"/>
      <c r="G567" s="289"/>
    </row>
    <row r="568" ht="14.25" customHeight="1">
      <c r="B568" s="289"/>
      <c r="C568" s="289"/>
      <c r="D568" s="289"/>
      <c r="E568" s="289"/>
      <c r="F568" s="289"/>
      <c r="G568" s="289"/>
    </row>
    <row r="569" ht="14.25" customHeight="1">
      <c r="B569" s="289"/>
      <c r="C569" s="289"/>
      <c r="D569" s="289"/>
      <c r="E569" s="289"/>
      <c r="F569" s="289"/>
      <c r="G569" s="289"/>
    </row>
    <row r="570" ht="14.25" customHeight="1">
      <c r="B570" s="289"/>
      <c r="C570" s="289"/>
      <c r="D570" s="289"/>
      <c r="E570" s="289"/>
      <c r="F570" s="289"/>
      <c r="G570" s="289"/>
    </row>
    <row r="571" ht="14.25" customHeight="1">
      <c r="B571" s="289"/>
      <c r="C571" s="289"/>
      <c r="D571" s="289"/>
      <c r="E571" s="289"/>
      <c r="F571" s="289"/>
      <c r="G571" s="289"/>
    </row>
    <row r="572" ht="14.25" customHeight="1">
      <c r="B572" s="289"/>
      <c r="C572" s="289"/>
      <c r="D572" s="289"/>
      <c r="E572" s="289"/>
      <c r="F572" s="289"/>
      <c r="G572" s="289"/>
    </row>
    <row r="573" ht="14.25" customHeight="1">
      <c r="B573" s="289"/>
      <c r="C573" s="289"/>
      <c r="D573" s="289"/>
      <c r="E573" s="289"/>
      <c r="F573" s="289"/>
      <c r="G573" s="289"/>
    </row>
    <row r="574" ht="14.25" customHeight="1">
      <c r="B574" s="289"/>
      <c r="C574" s="289"/>
      <c r="D574" s="289"/>
      <c r="E574" s="289"/>
      <c r="F574" s="289"/>
      <c r="G574" s="289"/>
    </row>
    <row r="575" ht="14.25" customHeight="1">
      <c r="B575" s="289"/>
      <c r="C575" s="289"/>
      <c r="D575" s="289"/>
      <c r="E575" s="289"/>
      <c r="F575" s="289"/>
      <c r="G575" s="289"/>
    </row>
    <row r="576" ht="14.25" customHeight="1">
      <c r="B576" s="289"/>
      <c r="C576" s="289"/>
      <c r="D576" s="289"/>
      <c r="E576" s="289"/>
      <c r="F576" s="289"/>
      <c r="G576" s="289"/>
    </row>
    <row r="577" ht="14.25" customHeight="1">
      <c r="B577" s="289"/>
      <c r="C577" s="289"/>
      <c r="D577" s="289"/>
      <c r="E577" s="289"/>
      <c r="F577" s="289"/>
      <c r="G577" s="289"/>
    </row>
    <row r="578" ht="14.25" customHeight="1">
      <c r="B578" s="289"/>
      <c r="C578" s="289"/>
      <c r="D578" s="289"/>
      <c r="E578" s="289"/>
      <c r="F578" s="289"/>
      <c r="G578" s="289"/>
    </row>
    <row r="579" ht="14.25" customHeight="1">
      <c r="B579" s="289"/>
      <c r="C579" s="289"/>
      <c r="D579" s="289"/>
      <c r="E579" s="289"/>
      <c r="F579" s="289"/>
      <c r="G579" s="289"/>
    </row>
    <row r="580" ht="14.25" customHeight="1">
      <c r="B580" s="289"/>
      <c r="C580" s="289"/>
      <c r="D580" s="289"/>
      <c r="E580" s="289"/>
      <c r="F580" s="289"/>
      <c r="G580" s="289"/>
    </row>
    <row r="581" ht="14.25" customHeight="1">
      <c r="B581" s="289"/>
      <c r="C581" s="289"/>
      <c r="D581" s="289"/>
      <c r="E581" s="289"/>
      <c r="F581" s="289"/>
      <c r="G581" s="289"/>
    </row>
    <row r="582" ht="14.25" customHeight="1">
      <c r="B582" s="289"/>
      <c r="C582" s="289"/>
      <c r="D582" s="289"/>
      <c r="E582" s="289"/>
      <c r="F582" s="289"/>
      <c r="G582" s="289"/>
    </row>
    <row r="583" ht="14.25" customHeight="1">
      <c r="B583" s="289"/>
      <c r="C583" s="289"/>
      <c r="D583" s="289"/>
      <c r="E583" s="289"/>
      <c r="F583" s="289"/>
      <c r="G583" s="289"/>
    </row>
    <row r="584" ht="14.25" customHeight="1">
      <c r="B584" s="289"/>
      <c r="C584" s="289"/>
      <c r="D584" s="289"/>
      <c r="E584" s="289"/>
      <c r="F584" s="289"/>
      <c r="G584" s="289"/>
    </row>
    <row r="585" ht="14.25" customHeight="1">
      <c r="B585" s="289"/>
      <c r="C585" s="289"/>
      <c r="D585" s="289"/>
      <c r="E585" s="289"/>
      <c r="F585" s="289"/>
      <c r="G585" s="289"/>
    </row>
    <row r="586" ht="14.25" customHeight="1">
      <c r="B586" s="289"/>
      <c r="C586" s="289"/>
      <c r="D586" s="289"/>
      <c r="E586" s="289"/>
      <c r="F586" s="289"/>
      <c r="G586" s="289"/>
    </row>
    <row r="587" ht="14.25" customHeight="1">
      <c r="B587" s="289"/>
      <c r="C587" s="289"/>
      <c r="D587" s="289"/>
      <c r="E587" s="289"/>
      <c r="F587" s="289"/>
      <c r="G587" s="289"/>
    </row>
    <row r="588" ht="14.25" customHeight="1">
      <c r="B588" s="289"/>
      <c r="C588" s="289"/>
      <c r="D588" s="289"/>
      <c r="E588" s="289"/>
      <c r="F588" s="289"/>
      <c r="G588" s="289"/>
    </row>
    <row r="589" ht="14.25" customHeight="1">
      <c r="B589" s="289"/>
      <c r="C589" s="289"/>
      <c r="D589" s="289"/>
      <c r="E589" s="289"/>
      <c r="F589" s="289"/>
      <c r="G589" s="289"/>
    </row>
    <row r="590" ht="14.25" customHeight="1">
      <c r="B590" s="289"/>
      <c r="C590" s="289"/>
      <c r="D590" s="289"/>
      <c r="E590" s="289"/>
      <c r="F590" s="289"/>
      <c r="G590" s="289"/>
    </row>
    <row r="591" ht="14.25" customHeight="1">
      <c r="B591" s="289"/>
      <c r="C591" s="289"/>
      <c r="D591" s="289"/>
      <c r="E591" s="289"/>
      <c r="F591" s="289"/>
      <c r="G591" s="289"/>
    </row>
    <row r="592" ht="14.25" customHeight="1">
      <c r="B592" s="289"/>
      <c r="C592" s="289"/>
      <c r="D592" s="289"/>
      <c r="E592" s="289"/>
      <c r="F592" s="289"/>
      <c r="G592" s="289"/>
    </row>
    <row r="593" ht="14.25" customHeight="1">
      <c r="B593" s="289"/>
      <c r="C593" s="289"/>
      <c r="D593" s="289"/>
      <c r="E593" s="289"/>
      <c r="F593" s="289"/>
      <c r="G593" s="289"/>
    </row>
    <row r="594" ht="14.25" customHeight="1">
      <c r="B594" s="289"/>
      <c r="C594" s="289"/>
      <c r="D594" s="289"/>
      <c r="E594" s="289"/>
      <c r="F594" s="289"/>
      <c r="G594" s="289"/>
    </row>
    <row r="595" ht="14.25" customHeight="1">
      <c r="B595" s="289"/>
      <c r="C595" s="289"/>
      <c r="D595" s="289"/>
      <c r="E595" s="289"/>
      <c r="F595" s="289"/>
      <c r="G595" s="289"/>
    </row>
    <row r="596" ht="14.25" customHeight="1">
      <c r="B596" s="289"/>
      <c r="C596" s="289"/>
      <c r="D596" s="289"/>
      <c r="E596" s="289"/>
      <c r="F596" s="289"/>
      <c r="G596" s="289"/>
    </row>
    <row r="597" ht="14.25" customHeight="1">
      <c r="B597" s="289"/>
      <c r="C597" s="289"/>
      <c r="D597" s="289"/>
      <c r="E597" s="289"/>
      <c r="F597" s="289"/>
      <c r="G597" s="289"/>
    </row>
    <row r="598" ht="14.25" customHeight="1">
      <c r="B598" s="289"/>
      <c r="C598" s="289"/>
      <c r="D598" s="289"/>
      <c r="E598" s="289"/>
      <c r="F598" s="289"/>
      <c r="G598" s="289"/>
    </row>
    <row r="599" ht="14.25" customHeight="1">
      <c r="B599" s="289"/>
      <c r="C599" s="289"/>
      <c r="D599" s="289"/>
      <c r="E599" s="289"/>
      <c r="F599" s="289"/>
      <c r="G599" s="289"/>
    </row>
    <row r="600" ht="14.25" customHeight="1">
      <c r="B600" s="289"/>
      <c r="C600" s="289"/>
      <c r="D600" s="289"/>
      <c r="E600" s="289"/>
      <c r="F600" s="289"/>
      <c r="G600" s="289"/>
    </row>
    <row r="601" ht="14.25" customHeight="1">
      <c r="B601" s="289"/>
      <c r="C601" s="289"/>
      <c r="D601" s="289"/>
      <c r="E601" s="289"/>
      <c r="F601" s="289"/>
      <c r="G601" s="289"/>
    </row>
    <row r="602" ht="14.25" customHeight="1">
      <c r="B602" s="289"/>
      <c r="C602" s="289"/>
      <c r="D602" s="289"/>
      <c r="E602" s="289"/>
      <c r="F602" s="289"/>
      <c r="G602" s="289"/>
    </row>
    <row r="603" ht="14.25" customHeight="1">
      <c r="B603" s="289"/>
      <c r="C603" s="289"/>
      <c r="D603" s="289"/>
      <c r="E603" s="289"/>
      <c r="F603" s="289"/>
      <c r="G603" s="289"/>
    </row>
    <row r="604" ht="14.25" customHeight="1">
      <c r="B604" s="289"/>
      <c r="C604" s="289"/>
      <c r="D604" s="289"/>
      <c r="E604" s="289"/>
      <c r="F604" s="289"/>
      <c r="G604" s="289"/>
    </row>
    <row r="605" ht="14.25" customHeight="1">
      <c r="B605" s="289"/>
      <c r="C605" s="289"/>
      <c r="D605" s="289"/>
      <c r="E605" s="289"/>
      <c r="F605" s="289"/>
      <c r="G605" s="289"/>
    </row>
    <row r="606" ht="14.25" customHeight="1">
      <c r="B606" s="289"/>
      <c r="C606" s="289"/>
      <c r="D606" s="289"/>
      <c r="E606" s="289"/>
      <c r="F606" s="289"/>
      <c r="G606" s="289"/>
    </row>
    <row r="607" ht="14.25" customHeight="1">
      <c r="B607" s="289"/>
      <c r="C607" s="289"/>
      <c r="D607" s="289"/>
      <c r="E607" s="289"/>
      <c r="F607" s="289"/>
      <c r="G607" s="289"/>
    </row>
    <row r="608" ht="14.25" customHeight="1">
      <c r="B608" s="289"/>
      <c r="C608" s="289"/>
      <c r="D608" s="289"/>
      <c r="E608" s="289"/>
      <c r="F608" s="289"/>
      <c r="G608" s="289"/>
    </row>
    <row r="609" ht="14.25" customHeight="1">
      <c r="B609" s="289"/>
      <c r="C609" s="289"/>
      <c r="D609" s="289"/>
      <c r="E609" s="289"/>
      <c r="F609" s="289"/>
      <c r="G609" s="289"/>
    </row>
    <row r="610" ht="14.25" customHeight="1">
      <c r="B610" s="289"/>
      <c r="C610" s="289"/>
      <c r="D610" s="289"/>
      <c r="E610" s="289"/>
      <c r="F610" s="289"/>
      <c r="G610" s="289"/>
    </row>
    <row r="611" ht="14.25" customHeight="1">
      <c r="B611" s="289"/>
      <c r="C611" s="289"/>
      <c r="D611" s="289"/>
      <c r="E611" s="289"/>
      <c r="F611" s="289"/>
      <c r="G611" s="289"/>
    </row>
    <row r="612" ht="14.25" customHeight="1">
      <c r="B612" s="289"/>
      <c r="C612" s="289"/>
      <c r="D612" s="289"/>
      <c r="E612" s="289"/>
      <c r="F612" s="289"/>
      <c r="G612" s="289"/>
    </row>
    <row r="613" ht="14.25" customHeight="1">
      <c r="B613" s="289"/>
      <c r="C613" s="289"/>
      <c r="D613" s="289"/>
      <c r="E613" s="289"/>
      <c r="F613" s="289"/>
      <c r="G613" s="289"/>
    </row>
    <row r="614" ht="14.25" customHeight="1">
      <c r="B614" s="289"/>
      <c r="C614" s="289"/>
      <c r="D614" s="289"/>
      <c r="E614" s="289"/>
      <c r="F614" s="289"/>
      <c r="G614" s="289"/>
    </row>
    <row r="615" ht="14.25" customHeight="1">
      <c r="B615" s="289"/>
      <c r="C615" s="289"/>
      <c r="D615" s="289"/>
      <c r="E615" s="289"/>
      <c r="F615" s="289"/>
      <c r="G615" s="289"/>
    </row>
    <row r="616" ht="14.25" customHeight="1">
      <c r="B616" s="289"/>
      <c r="C616" s="289"/>
      <c r="D616" s="289"/>
      <c r="E616" s="289"/>
      <c r="F616" s="289"/>
      <c r="G616" s="289"/>
    </row>
    <row r="617" ht="14.25" customHeight="1">
      <c r="B617" s="289"/>
      <c r="C617" s="289"/>
      <c r="D617" s="289"/>
      <c r="E617" s="289"/>
      <c r="F617" s="289"/>
      <c r="G617" s="289"/>
    </row>
    <row r="618" ht="14.25" customHeight="1">
      <c r="B618" s="289"/>
      <c r="C618" s="289"/>
      <c r="D618" s="289"/>
      <c r="E618" s="289"/>
      <c r="F618" s="289"/>
      <c r="G618" s="289"/>
    </row>
    <row r="619" ht="14.25" customHeight="1">
      <c r="B619" s="289"/>
      <c r="C619" s="289"/>
      <c r="D619" s="289"/>
      <c r="E619" s="289"/>
      <c r="F619" s="289"/>
      <c r="G619" s="289"/>
    </row>
    <row r="620" ht="14.25" customHeight="1">
      <c r="B620" s="289"/>
      <c r="C620" s="289"/>
      <c r="D620" s="289"/>
      <c r="E620" s="289"/>
      <c r="F620" s="289"/>
      <c r="G620" s="289"/>
    </row>
    <row r="621" ht="14.25" customHeight="1">
      <c r="B621" s="289"/>
      <c r="C621" s="289"/>
      <c r="D621" s="289"/>
      <c r="E621" s="289"/>
      <c r="F621" s="289"/>
      <c r="G621" s="289"/>
    </row>
    <row r="622" ht="14.25" customHeight="1">
      <c r="B622" s="289"/>
      <c r="C622" s="289"/>
      <c r="D622" s="289"/>
      <c r="E622" s="289"/>
      <c r="F622" s="289"/>
      <c r="G622" s="289"/>
    </row>
    <row r="623" ht="14.25" customHeight="1">
      <c r="B623" s="289"/>
      <c r="C623" s="289"/>
      <c r="D623" s="289"/>
      <c r="E623" s="289"/>
      <c r="F623" s="289"/>
      <c r="G623" s="289"/>
    </row>
    <row r="624" ht="14.25" customHeight="1">
      <c r="B624" s="289"/>
      <c r="C624" s="289"/>
      <c r="D624" s="289"/>
      <c r="E624" s="289"/>
      <c r="F624" s="289"/>
      <c r="G624" s="289"/>
    </row>
    <row r="625" ht="14.25" customHeight="1">
      <c r="B625" s="289"/>
      <c r="C625" s="289"/>
      <c r="D625" s="289"/>
      <c r="E625" s="289"/>
      <c r="F625" s="289"/>
      <c r="G625" s="289"/>
    </row>
    <row r="626" ht="14.25" customHeight="1">
      <c r="B626" s="289"/>
      <c r="C626" s="289"/>
      <c r="D626" s="289"/>
      <c r="E626" s="289"/>
      <c r="F626" s="289"/>
      <c r="G626" s="289"/>
    </row>
    <row r="627" ht="14.25" customHeight="1">
      <c r="B627" s="289"/>
      <c r="C627" s="289"/>
      <c r="D627" s="289"/>
      <c r="E627" s="289"/>
      <c r="F627" s="289"/>
      <c r="G627" s="289"/>
    </row>
    <row r="628" ht="14.25" customHeight="1">
      <c r="B628" s="289"/>
      <c r="C628" s="289"/>
      <c r="D628" s="289"/>
      <c r="E628" s="289"/>
      <c r="F628" s="289"/>
      <c r="G628" s="289"/>
    </row>
    <row r="629" ht="14.25" customHeight="1">
      <c r="B629" s="289"/>
      <c r="C629" s="289"/>
      <c r="D629" s="289"/>
      <c r="E629" s="289"/>
      <c r="F629" s="289"/>
      <c r="G629" s="289"/>
    </row>
    <row r="630" ht="14.25" customHeight="1">
      <c r="B630" s="289"/>
      <c r="C630" s="289"/>
      <c r="D630" s="289"/>
      <c r="E630" s="289"/>
      <c r="F630" s="289"/>
      <c r="G630" s="289"/>
    </row>
    <row r="631" ht="14.25" customHeight="1">
      <c r="B631" s="289"/>
      <c r="C631" s="289"/>
      <c r="D631" s="289"/>
      <c r="E631" s="289"/>
      <c r="F631" s="289"/>
      <c r="G631" s="289"/>
    </row>
    <row r="632" ht="14.25" customHeight="1">
      <c r="B632" s="289"/>
      <c r="C632" s="289"/>
      <c r="D632" s="289"/>
      <c r="E632" s="289"/>
      <c r="F632" s="289"/>
      <c r="G632" s="289"/>
    </row>
    <row r="633" ht="14.25" customHeight="1">
      <c r="B633" s="289"/>
      <c r="C633" s="289"/>
      <c r="D633" s="289"/>
      <c r="E633" s="289"/>
      <c r="F633" s="289"/>
      <c r="G633" s="289"/>
    </row>
    <row r="634" ht="14.25" customHeight="1">
      <c r="B634" s="289"/>
      <c r="C634" s="289"/>
      <c r="D634" s="289"/>
      <c r="E634" s="289"/>
      <c r="F634" s="289"/>
      <c r="G634" s="289"/>
    </row>
    <row r="635" ht="14.25" customHeight="1">
      <c r="B635" s="289"/>
      <c r="C635" s="289"/>
      <c r="D635" s="289"/>
      <c r="E635" s="289"/>
      <c r="F635" s="289"/>
      <c r="G635" s="289"/>
    </row>
    <row r="636" ht="14.25" customHeight="1">
      <c r="B636" s="289"/>
      <c r="C636" s="289"/>
      <c r="D636" s="289"/>
      <c r="E636" s="289"/>
      <c r="F636" s="289"/>
      <c r="G636" s="289"/>
    </row>
    <row r="637" ht="14.25" customHeight="1">
      <c r="B637" s="289"/>
      <c r="C637" s="289"/>
      <c r="D637" s="289"/>
      <c r="E637" s="289"/>
      <c r="F637" s="289"/>
      <c r="G637" s="289"/>
    </row>
    <row r="638" ht="14.25" customHeight="1">
      <c r="B638" s="289"/>
      <c r="C638" s="289"/>
      <c r="D638" s="289"/>
      <c r="E638" s="289"/>
      <c r="F638" s="289"/>
      <c r="G638" s="289"/>
    </row>
    <row r="639" ht="14.25" customHeight="1">
      <c r="B639" s="289"/>
      <c r="C639" s="289"/>
      <c r="D639" s="289"/>
      <c r="E639" s="289"/>
      <c r="F639" s="289"/>
      <c r="G639" s="289"/>
    </row>
    <row r="640" ht="14.25" customHeight="1">
      <c r="B640" s="289"/>
      <c r="C640" s="289"/>
      <c r="D640" s="289"/>
      <c r="E640" s="289"/>
      <c r="F640" s="289"/>
      <c r="G640" s="289"/>
    </row>
    <row r="641" ht="14.25" customHeight="1">
      <c r="B641" s="289"/>
      <c r="C641" s="289"/>
      <c r="D641" s="289"/>
      <c r="E641" s="289"/>
      <c r="F641" s="289"/>
      <c r="G641" s="289"/>
    </row>
    <row r="642" ht="14.25" customHeight="1">
      <c r="B642" s="289"/>
      <c r="C642" s="289"/>
      <c r="D642" s="289"/>
      <c r="E642" s="289"/>
      <c r="F642" s="289"/>
      <c r="G642" s="289"/>
    </row>
    <row r="643" ht="14.25" customHeight="1">
      <c r="B643" s="289"/>
      <c r="C643" s="289"/>
      <c r="D643" s="289"/>
      <c r="E643" s="289"/>
      <c r="F643" s="289"/>
      <c r="G643" s="289"/>
    </row>
    <row r="644" ht="14.25" customHeight="1">
      <c r="B644" s="289"/>
      <c r="C644" s="289"/>
      <c r="D644" s="289"/>
      <c r="E644" s="289"/>
      <c r="F644" s="289"/>
      <c r="G644" s="289"/>
    </row>
    <row r="645" ht="14.25" customHeight="1">
      <c r="B645" s="289"/>
      <c r="C645" s="289"/>
      <c r="D645" s="289"/>
      <c r="E645" s="289"/>
      <c r="F645" s="289"/>
      <c r="G645" s="289"/>
    </row>
    <row r="646" ht="14.25" customHeight="1">
      <c r="B646" s="289"/>
      <c r="C646" s="289"/>
      <c r="D646" s="289"/>
      <c r="E646" s="289"/>
      <c r="F646" s="289"/>
      <c r="G646" s="289"/>
    </row>
    <row r="647" ht="14.25" customHeight="1">
      <c r="B647" s="289"/>
      <c r="C647" s="289"/>
      <c r="D647" s="289"/>
      <c r="E647" s="289"/>
      <c r="F647" s="289"/>
      <c r="G647" s="289"/>
    </row>
    <row r="648" ht="14.25" customHeight="1">
      <c r="B648" s="289"/>
      <c r="C648" s="289"/>
      <c r="D648" s="289"/>
      <c r="E648" s="289"/>
      <c r="F648" s="289"/>
      <c r="G648" s="289"/>
    </row>
    <row r="649" ht="14.25" customHeight="1">
      <c r="B649" s="289"/>
      <c r="C649" s="289"/>
      <c r="D649" s="289"/>
      <c r="E649" s="289"/>
      <c r="F649" s="289"/>
      <c r="G649" s="289"/>
    </row>
    <row r="650" ht="14.25" customHeight="1">
      <c r="B650" s="289"/>
      <c r="C650" s="289"/>
      <c r="D650" s="289"/>
      <c r="E650" s="289"/>
      <c r="F650" s="289"/>
      <c r="G650" s="289"/>
    </row>
    <row r="651" ht="14.25" customHeight="1">
      <c r="B651" s="289"/>
      <c r="C651" s="289"/>
      <c r="D651" s="289"/>
      <c r="E651" s="289"/>
      <c r="F651" s="289"/>
      <c r="G651" s="289"/>
    </row>
    <row r="652" ht="14.25" customHeight="1">
      <c r="B652" s="289"/>
      <c r="C652" s="289"/>
      <c r="D652" s="289"/>
      <c r="E652" s="289"/>
      <c r="F652" s="289"/>
      <c r="G652" s="289"/>
    </row>
    <row r="653" ht="14.25" customHeight="1">
      <c r="B653" s="289"/>
      <c r="C653" s="289"/>
      <c r="D653" s="289"/>
      <c r="E653" s="289"/>
      <c r="F653" s="289"/>
      <c r="G653" s="289"/>
    </row>
    <row r="654" ht="14.25" customHeight="1">
      <c r="B654" s="289"/>
      <c r="C654" s="289"/>
      <c r="D654" s="289"/>
      <c r="E654" s="289"/>
      <c r="F654" s="289"/>
      <c r="G654" s="289"/>
    </row>
    <row r="655" ht="14.25" customHeight="1">
      <c r="B655" s="289"/>
      <c r="C655" s="289"/>
      <c r="D655" s="289"/>
      <c r="E655" s="289"/>
      <c r="F655" s="289"/>
      <c r="G655" s="289"/>
    </row>
    <row r="656" ht="14.25" customHeight="1">
      <c r="B656" s="289"/>
      <c r="C656" s="289"/>
      <c r="D656" s="289"/>
      <c r="E656" s="289"/>
      <c r="F656" s="289"/>
      <c r="G656" s="289"/>
    </row>
    <row r="657" ht="14.25" customHeight="1">
      <c r="B657" s="289"/>
      <c r="C657" s="289"/>
      <c r="D657" s="289"/>
      <c r="E657" s="289"/>
      <c r="F657" s="289"/>
      <c r="G657" s="289"/>
    </row>
    <row r="658" ht="14.25" customHeight="1">
      <c r="B658" s="289"/>
      <c r="C658" s="289"/>
      <c r="D658" s="289"/>
      <c r="E658" s="289"/>
      <c r="F658" s="289"/>
      <c r="G658" s="289"/>
    </row>
    <row r="659" ht="14.25" customHeight="1">
      <c r="B659" s="289"/>
      <c r="C659" s="289"/>
      <c r="D659" s="289"/>
      <c r="E659" s="289"/>
      <c r="F659" s="289"/>
      <c r="G659" s="289"/>
    </row>
    <row r="660" ht="14.25" customHeight="1">
      <c r="B660" s="289"/>
      <c r="C660" s="289"/>
      <c r="D660" s="289"/>
      <c r="E660" s="289"/>
      <c r="F660" s="289"/>
      <c r="G660" s="289"/>
    </row>
    <row r="661" ht="14.25" customHeight="1">
      <c r="B661" s="289"/>
      <c r="C661" s="289"/>
      <c r="D661" s="289"/>
      <c r="E661" s="289"/>
      <c r="F661" s="289"/>
      <c r="G661" s="289"/>
    </row>
    <row r="662" ht="14.25" customHeight="1">
      <c r="B662" s="289"/>
      <c r="C662" s="289"/>
      <c r="D662" s="289"/>
      <c r="E662" s="289"/>
      <c r="F662" s="289"/>
      <c r="G662" s="289"/>
    </row>
    <row r="663" ht="14.25" customHeight="1">
      <c r="B663" s="289"/>
      <c r="C663" s="289"/>
      <c r="D663" s="289"/>
      <c r="E663" s="289"/>
      <c r="F663" s="289"/>
      <c r="G663" s="289"/>
    </row>
    <row r="664" ht="14.25" customHeight="1">
      <c r="B664" s="289"/>
      <c r="C664" s="289"/>
      <c r="D664" s="289"/>
      <c r="E664" s="289"/>
      <c r="F664" s="289"/>
      <c r="G664" s="289"/>
    </row>
    <row r="665" ht="14.25" customHeight="1">
      <c r="B665" s="289"/>
      <c r="C665" s="289"/>
      <c r="D665" s="289"/>
      <c r="E665" s="289"/>
      <c r="F665" s="289"/>
      <c r="G665" s="289"/>
    </row>
    <row r="666" ht="14.25" customHeight="1">
      <c r="B666" s="289"/>
      <c r="C666" s="289"/>
      <c r="D666" s="289"/>
      <c r="E666" s="289"/>
      <c r="F666" s="289"/>
      <c r="G666" s="289"/>
    </row>
    <row r="667" ht="14.25" customHeight="1">
      <c r="B667" s="289"/>
      <c r="C667" s="289"/>
      <c r="D667" s="289"/>
      <c r="E667" s="289"/>
      <c r="F667" s="289"/>
      <c r="G667" s="289"/>
    </row>
    <row r="668" ht="14.25" customHeight="1">
      <c r="B668" s="289"/>
      <c r="C668" s="289"/>
      <c r="D668" s="289"/>
      <c r="E668" s="289"/>
      <c r="F668" s="289"/>
      <c r="G668" s="289"/>
    </row>
    <row r="669" ht="14.25" customHeight="1">
      <c r="B669" s="289"/>
      <c r="C669" s="289"/>
      <c r="D669" s="289"/>
      <c r="E669" s="289"/>
      <c r="F669" s="289"/>
      <c r="G669" s="289"/>
    </row>
    <row r="670" ht="14.25" customHeight="1">
      <c r="B670" s="289"/>
      <c r="C670" s="289"/>
      <c r="D670" s="289"/>
      <c r="E670" s="289"/>
      <c r="F670" s="289"/>
      <c r="G670" s="289"/>
    </row>
    <row r="671" ht="14.25" customHeight="1">
      <c r="B671" s="289"/>
      <c r="C671" s="289"/>
      <c r="D671" s="289"/>
      <c r="E671" s="289"/>
      <c r="F671" s="289"/>
      <c r="G671" s="289"/>
    </row>
    <row r="672" ht="14.25" customHeight="1">
      <c r="B672" s="289"/>
      <c r="C672" s="289"/>
      <c r="D672" s="289"/>
      <c r="E672" s="289"/>
      <c r="F672" s="289"/>
      <c r="G672" s="289"/>
    </row>
    <row r="673" ht="14.25" customHeight="1">
      <c r="B673" s="289"/>
      <c r="C673" s="289"/>
      <c r="D673" s="289"/>
      <c r="E673" s="289"/>
      <c r="F673" s="289"/>
      <c r="G673" s="289"/>
    </row>
    <row r="674" ht="14.25" customHeight="1">
      <c r="B674" s="289"/>
      <c r="C674" s="289"/>
      <c r="D674" s="289"/>
      <c r="E674" s="289"/>
      <c r="F674" s="289"/>
      <c r="G674" s="289"/>
    </row>
    <row r="675" ht="14.25" customHeight="1">
      <c r="B675" s="289"/>
      <c r="C675" s="289"/>
      <c r="D675" s="289"/>
      <c r="E675" s="289"/>
      <c r="F675" s="289"/>
      <c r="G675" s="289"/>
    </row>
    <row r="676" ht="14.25" customHeight="1">
      <c r="B676" s="289"/>
      <c r="C676" s="289"/>
      <c r="D676" s="289"/>
      <c r="E676" s="289"/>
      <c r="F676" s="289"/>
      <c r="G676" s="289"/>
    </row>
    <row r="677" ht="14.25" customHeight="1">
      <c r="B677" s="289"/>
      <c r="C677" s="289"/>
      <c r="D677" s="289"/>
      <c r="E677" s="289"/>
      <c r="F677" s="289"/>
      <c r="G677" s="289"/>
    </row>
    <row r="678" ht="14.25" customHeight="1">
      <c r="B678" s="289"/>
      <c r="C678" s="289"/>
      <c r="D678" s="289"/>
      <c r="E678" s="289"/>
      <c r="F678" s="289"/>
      <c r="G678" s="289"/>
    </row>
    <row r="679" ht="14.25" customHeight="1">
      <c r="B679" s="289"/>
      <c r="C679" s="289"/>
      <c r="D679" s="289"/>
      <c r="E679" s="289"/>
      <c r="F679" s="289"/>
      <c r="G679" s="289"/>
    </row>
    <row r="680" ht="14.25" customHeight="1">
      <c r="B680" s="289"/>
      <c r="C680" s="289"/>
      <c r="D680" s="289"/>
      <c r="E680" s="289"/>
      <c r="F680" s="289"/>
      <c r="G680" s="289"/>
    </row>
    <row r="681" ht="14.25" customHeight="1">
      <c r="B681" s="289"/>
      <c r="C681" s="289"/>
      <c r="D681" s="289"/>
      <c r="E681" s="289"/>
      <c r="F681" s="289"/>
      <c r="G681" s="289"/>
    </row>
    <row r="682" ht="14.25" customHeight="1">
      <c r="B682" s="289"/>
      <c r="C682" s="289"/>
      <c r="D682" s="289"/>
      <c r="E682" s="289"/>
      <c r="F682" s="289"/>
      <c r="G682" s="289"/>
    </row>
    <row r="683" ht="14.25" customHeight="1">
      <c r="B683" s="289"/>
      <c r="C683" s="289"/>
      <c r="D683" s="289"/>
      <c r="E683" s="289"/>
      <c r="F683" s="289"/>
      <c r="G683" s="289"/>
    </row>
    <row r="684" ht="14.25" customHeight="1">
      <c r="B684" s="289"/>
      <c r="C684" s="289"/>
      <c r="D684" s="289"/>
      <c r="E684" s="289"/>
      <c r="F684" s="289"/>
      <c r="G684" s="289"/>
    </row>
    <row r="685" ht="14.25" customHeight="1">
      <c r="B685" s="289"/>
      <c r="C685" s="289"/>
      <c r="D685" s="289"/>
      <c r="E685" s="289"/>
      <c r="F685" s="289"/>
      <c r="G685" s="289"/>
    </row>
    <row r="686" ht="14.25" customHeight="1">
      <c r="B686" s="289"/>
      <c r="C686" s="289"/>
      <c r="D686" s="289"/>
      <c r="E686" s="289"/>
      <c r="F686" s="289"/>
      <c r="G686" s="289"/>
    </row>
    <row r="687" ht="14.25" customHeight="1">
      <c r="B687" s="289"/>
      <c r="C687" s="289"/>
      <c r="D687" s="289"/>
      <c r="E687" s="289"/>
      <c r="F687" s="289"/>
      <c r="G687" s="289"/>
    </row>
    <row r="688" ht="14.25" customHeight="1">
      <c r="B688" s="289"/>
      <c r="C688" s="289"/>
      <c r="D688" s="289"/>
      <c r="E688" s="289"/>
      <c r="F688" s="289"/>
      <c r="G688" s="289"/>
    </row>
    <row r="689" ht="14.25" customHeight="1">
      <c r="B689" s="289"/>
      <c r="C689" s="289"/>
      <c r="D689" s="289"/>
      <c r="E689" s="289"/>
      <c r="F689" s="289"/>
      <c r="G689" s="289"/>
    </row>
    <row r="690" ht="14.25" customHeight="1">
      <c r="B690" s="289"/>
      <c r="C690" s="289"/>
      <c r="D690" s="289"/>
      <c r="E690" s="289"/>
      <c r="F690" s="289"/>
      <c r="G690" s="289"/>
    </row>
    <row r="691" ht="14.25" customHeight="1">
      <c r="B691" s="289"/>
      <c r="C691" s="289"/>
      <c r="D691" s="289"/>
      <c r="E691" s="289"/>
      <c r="F691" s="289"/>
      <c r="G691" s="289"/>
    </row>
    <row r="692" ht="14.25" customHeight="1">
      <c r="B692" s="289"/>
      <c r="C692" s="289"/>
      <c r="D692" s="289"/>
      <c r="E692" s="289"/>
      <c r="F692" s="289"/>
      <c r="G692" s="289"/>
    </row>
    <row r="693" ht="14.25" customHeight="1">
      <c r="B693" s="289"/>
      <c r="C693" s="289"/>
      <c r="D693" s="289"/>
      <c r="E693" s="289"/>
      <c r="F693" s="289"/>
      <c r="G693" s="289"/>
    </row>
    <row r="694" ht="14.25" customHeight="1">
      <c r="B694" s="289"/>
      <c r="C694" s="289"/>
      <c r="D694" s="289"/>
      <c r="E694" s="289"/>
      <c r="F694" s="289"/>
      <c r="G694" s="289"/>
    </row>
    <row r="695" ht="14.25" customHeight="1">
      <c r="B695" s="289"/>
      <c r="C695" s="289"/>
      <c r="D695" s="289"/>
      <c r="E695" s="289"/>
      <c r="F695" s="289"/>
      <c r="G695" s="289"/>
    </row>
    <row r="696" ht="14.25" customHeight="1">
      <c r="B696" s="289"/>
      <c r="C696" s="289"/>
      <c r="D696" s="289"/>
      <c r="E696" s="289"/>
      <c r="F696" s="289"/>
      <c r="G696" s="289"/>
    </row>
    <row r="697" ht="14.25" customHeight="1">
      <c r="B697" s="289"/>
      <c r="C697" s="289"/>
      <c r="D697" s="289"/>
      <c r="E697" s="289"/>
      <c r="F697" s="289"/>
      <c r="G697" s="289"/>
    </row>
    <row r="698" ht="14.25" customHeight="1">
      <c r="B698" s="289"/>
      <c r="C698" s="289"/>
      <c r="D698" s="289"/>
      <c r="E698" s="289"/>
      <c r="F698" s="289"/>
      <c r="G698" s="289"/>
    </row>
    <row r="699" ht="14.25" customHeight="1">
      <c r="B699" s="289"/>
      <c r="C699" s="289"/>
      <c r="D699" s="289"/>
      <c r="E699" s="289"/>
      <c r="F699" s="289"/>
      <c r="G699" s="289"/>
    </row>
    <row r="700" ht="14.25" customHeight="1">
      <c r="B700" s="289"/>
      <c r="C700" s="289"/>
      <c r="D700" s="289"/>
      <c r="E700" s="289"/>
      <c r="F700" s="289"/>
      <c r="G700" s="289"/>
    </row>
    <row r="701" ht="14.25" customHeight="1">
      <c r="B701" s="289"/>
      <c r="C701" s="289"/>
      <c r="D701" s="289"/>
      <c r="E701" s="289"/>
      <c r="F701" s="289"/>
      <c r="G701" s="289"/>
    </row>
    <row r="702" ht="14.25" customHeight="1">
      <c r="B702" s="289"/>
      <c r="C702" s="289"/>
      <c r="D702" s="289"/>
      <c r="E702" s="289"/>
      <c r="F702" s="289"/>
      <c r="G702" s="289"/>
    </row>
    <row r="703" ht="14.25" customHeight="1">
      <c r="B703" s="289"/>
      <c r="C703" s="289"/>
      <c r="D703" s="289"/>
      <c r="E703" s="289"/>
      <c r="F703" s="289"/>
      <c r="G703" s="289"/>
    </row>
    <row r="704" ht="14.25" customHeight="1">
      <c r="B704" s="289"/>
      <c r="C704" s="289"/>
      <c r="D704" s="289"/>
      <c r="E704" s="289"/>
      <c r="F704" s="289"/>
      <c r="G704" s="289"/>
    </row>
    <row r="705" ht="14.25" customHeight="1">
      <c r="B705" s="289"/>
      <c r="C705" s="289"/>
      <c r="D705" s="289"/>
      <c r="E705" s="289"/>
      <c r="F705" s="289"/>
      <c r="G705" s="289"/>
    </row>
    <row r="706" ht="14.25" customHeight="1">
      <c r="B706" s="289"/>
      <c r="C706" s="289"/>
      <c r="D706" s="289"/>
      <c r="E706" s="289"/>
      <c r="F706" s="289"/>
      <c r="G706" s="289"/>
    </row>
    <row r="707" ht="14.25" customHeight="1">
      <c r="B707" s="289"/>
      <c r="C707" s="289"/>
      <c r="D707" s="289"/>
      <c r="E707" s="289"/>
      <c r="F707" s="289"/>
      <c r="G707" s="289"/>
    </row>
    <row r="708" ht="14.25" customHeight="1">
      <c r="B708" s="289"/>
      <c r="C708" s="289"/>
      <c r="D708" s="289"/>
      <c r="E708" s="289"/>
      <c r="F708" s="289"/>
      <c r="G708" s="289"/>
    </row>
    <row r="709" ht="14.25" customHeight="1">
      <c r="B709" s="289"/>
      <c r="C709" s="289"/>
      <c r="D709" s="289"/>
      <c r="E709" s="289"/>
      <c r="F709" s="289"/>
      <c r="G709" s="289"/>
    </row>
    <row r="710" ht="14.25" customHeight="1">
      <c r="B710" s="289"/>
      <c r="C710" s="289"/>
      <c r="D710" s="289"/>
      <c r="E710" s="289"/>
      <c r="F710" s="289"/>
      <c r="G710" s="289"/>
    </row>
    <row r="711" ht="14.25" customHeight="1">
      <c r="B711" s="289"/>
      <c r="C711" s="289"/>
      <c r="D711" s="289"/>
      <c r="E711" s="289"/>
      <c r="F711" s="289"/>
      <c r="G711" s="289"/>
    </row>
    <row r="712" ht="14.25" customHeight="1">
      <c r="B712" s="289"/>
      <c r="C712" s="289"/>
      <c r="D712" s="289"/>
      <c r="E712" s="289"/>
      <c r="F712" s="289"/>
      <c r="G712" s="289"/>
    </row>
    <row r="713" ht="14.25" customHeight="1">
      <c r="B713" s="289"/>
      <c r="C713" s="289"/>
      <c r="D713" s="289"/>
      <c r="E713" s="289"/>
      <c r="F713" s="289"/>
      <c r="G713" s="289"/>
    </row>
    <row r="714" ht="14.25" customHeight="1">
      <c r="B714" s="289"/>
      <c r="C714" s="289"/>
      <c r="D714" s="289"/>
      <c r="E714" s="289"/>
      <c r="F714" s="289"/>
      <c r="G714" s="289"/>
    </row>
    <row r="715" ht="14.25" customHeight="1">
      <c r="B715" s="289"/>
      <c r="C715" s="289"/>
      <c r="D715" s="289"/>
      <c r="E715" s="289"/>
      <c r="F715" s="289"/>
      <c r="G715" s="289"/>
    </row>
    <row r="716" ht="14.25" customHeight="1">
      <c r="B716" s="289"/>
      <c r="C716" s="289"/>
      <c r="D716" s="289"/>
      <c r="E716" s="289"/>
      <c r="F716" s="289"/>
      <c r="G716" s="289"/>
    </row>
    <row r="717" ht="14.25" customHeight="1">
      <c r="B717" s="289"/>
      <c r="C717" s="289"/>
      <c r="D717" s="289"/>
      <c r="E717" s="289"/>
      <c r="F717" s="289"/>
      <c r="G717" s="289"/>
    </row>
    <row r="718" ht="14.25" customHeight="1">
      <c r="B718" s="289"/>
      <c r="C718" s="289"/>
      <c r="D718" s="289"/>
      <c r="E718" s="289"/>
      <c r="F718" s="289"/>
      <c r="G718" s="289"/>
    </row>
    <row r="719" ht="14.25" customHeight="1">
      <c r="B719" s="289"/>
      <c r="C719" s="289"/>
      <c r="D719" s="289"/>
      <c r="E719" s="289"/>
      <c r="F719" s="289"/>
      <c r="G719" s="289"/>
    </row>
    <row r="720" ht="14.25" customHeight="1">
      <c r="B720" s="289"/>
      <c r="C720" s="289"/>
      <c r="D720" s="289"/>
      <c r="E720" s="289"/>
      <c r="F720" s="289"/>
      <c r="G720" s="289"/>
    </row>
    <row r="721" ht="14.25" customHeight="1">
      <c r="B721" s="289"/>
      <c r="C721" s="289"/>
      <c r="D721" s="289"/>
      <c r="E721" s="289"/>
      <c r="F721" s="289"/>
      <c r="G721" s="289"/>
    </row>
    <row r="722" ht="14.25" customHeight="1">
      <c r="B722" s="289"/>
      <c r="C722" s="289"/>
      <c r="D722" s="289"/>
      <c r="E722" s="289"/>
      <c r="F722" s="289"/>
      <c r="G722" s="289"/>
    </row>
    <row r="723" ht="14.25" customHeight="1">
      <c r="B723" s="289"/>
      <c r="C723" s="289"/>
      <c r="D723" s="289"/>
      <c r="E723" s="289"/>
      <c r="F723" s="289"/>
      <c r="G723" s="289"/>
    </row>
    <row r="724" ht="14.25" customHeight="1">
      <c r="B724" s="289"/>
      <c r="C724" s="289"/>
      <c r="D724" s="289"/>
      <c r="E724" s="289"/>
      <c r="F724" s="289"/>
      <c r="G724" s="289"/>
    </row>
    <row r="725" ht="14.25" customHeight="1">
      <c r="B725" s="289"/>
      <c r="C725" s="289"/>
      <c r="D725" s="289"/>
      <c r="E725" s="289"/>
      <c r="F725" s="289"/>
      <c r="G725" s="289"/>
    </row>
    <row r="726" ht="14.25" customHeight="1">
      <c r="B726" s="289"/>
      <c r="C726" s="289"/>
      <c r="D726" s="289"/>
      <c r="E726" s="289"/>
      <c r="F726" s="289"/>
      <c r="G726" s="289"/>
    </row>
    <row r="727" ht="14.25" customHeight="1">
      <c r="B727" s="289"/>
      <c r="C727" s="289"/>
      <c r="D727" s="289"/>
      <c r="E727" s="289"/>
      <c r="F727" s="289"/>
      <c r="G727" s="289"/>
    </row>
    <row r="728" ht="14.25" customHeight="1">
      <c r="B728" s="289"/>
      <c r="C728" s="289"/>
      <c r="D728" s="289"/>
      <c r="E728" s="289"/>
      <c r="F728" s="289"/>
      <c r="G728" s="289"/>
    </row>
    <row r="729" ht="14.25" customHeight="1">
      <c r="B729" s="289"/>
      <c r="C729" s="289"/>
      <c r="D729" s="289"/>
      <c r="E729" s="289"/>
      <c r="F729" s="289"/>
      <c r="G729" s="289"/>
    </row>
    <row r="730" ht="14.25" customHeight="1">
      <c r="B730" s="289"/>
      <c r="C730" s="289"/>
      <c r="D730" s="289"/>
      <c r="E730" s="289"/>
      <c r="F730" s="289"/>
      <c r="G730" s="289"/>
    </row>
    <row r="731" ht="14.25" customHeight="1">
      <c r="B731" s="289"/>
      <c r="C731" s="289"/>
      <c r="D731" s="289"/>
      <c r="E731" s="289"/>
      <c r="F731" s="289"/>
      <c r="G731" s="289"/>
    </row>
    <row r="732" ht="14.25" customHeight="1">
      <c r="B732" s="289"/>
      <c r="C732" s="289"/>
      <c r="D732" s="289"/>
      <c r="E732" s="289"/>
      <c r="F732" s="289"/>
      <c r="G732" s="289"/>
    </row>
    <row r="733" ht="14.25" customHeight="1">
      <c r="B733" s="289"/>
      <c r="C733" s="289"/>
      <c r="D733" s="289"/>
      <c r="E733" s="289"/>
      <c r="F733" s="289"/>
      <c r="G733" s="289"/>
    </row>
    <row r="734" ht="14.25" customHeight="1">
      <c r="B734" s="289"/>
      <c r="C734" s="289"/>
      <c r="D734" s="289"/>
      <c r="E734" s="289"/>
      <c r="F734" s="289"/>
      <c r="G734" s="289"/>
    </row>
    <row r="735" ht="14.25" customHeight="1">
      <c r="B735" s="289"/>
      <c r="C735" s="289"/>
      <c r="D735" s="289"/>
      <c r="E735" s="289"/>
      <c r="F735" s="289"/>
      <c r="G735" s="289"/>
    </row>
    <row r="736" ht="14.25" customHeight="1">
      <c r="B736" s="289"/>
      <c r="C736" s="289"/>
      <c r="D736" s="289"/>
      <c r="E736" s="289"/>
      <c r="F736" s="289"/>
      <c r="G736" s="289"/>
    </row>
    <row r="737" ht="14.25" customHeight="1">
      <c r="B737" s="289"/>
      <c r="C737" s="289"/>
      <c r="D737" s="289"/>
      <c r="E737" s="289"/>
      <c r="F737" s="289"/>
      <c r="G737" s="289"/>
    </row>
    <row r="738" ht="14.25" customHeight="1">
      <c r="B738" s="289"/>
      <c r="C738" s="289"/>
      <c r="D738" s="289"/>
      <c r="E738" s="289"/>
      <c r="F738" s="289"/>
      <c r="G738" s="289"/>
    </row>
    <row r="739" ht="14.25" customHeight="1">
      <c r="B739" s="289"/>
      <c r="C739" s="289"/>
      <c r="D739" s="289"/>
      <c r="E739" s="289"/>
      <c r="F739" s="289"/>
      <c r="G739" s="289"/>
    </row>
    <row r="740" ht="14.25" customHeight="1">
      <c r="B740" s="289"/>
      <c r="C740" s="289"/>
      <c r="D740" s="289"/>
      <c r="E740" s="289"/>
      <c r="F740" s="289"/>
      <c r="G740" s="289"/>
    </row>
    <row r="741" ht="14.25" customHeight="1">
      <c r="B741" s="289"/>
      <c r="C741" s="289"/>
      <c r="D741" s="289"/>
      <c r="E741" s="289"/>
      <c r="F741" s="289"/>
      <c r="G741" s="289"/>
    </row>
    <row r="742" ht="14.25" customHeight="1">
      <c r="B742" s="289"/>
      <c r="C742" s="289"/>
      <c r="D742" s="289"/>
      <c r="E742" s="289"/>
      <c r="F742" s="289"/>
      <c r="G742" s="289"/>
    </row>
    <row r="743" ht="14.25" customHeight="1">
      <c r="B743" s="289"/>
      <c r="C743" s="289"/>
      <c r="D743" s="289"/>
      <c r="E743" s="289"/>
      <c r="F743" s="289"/>
      <c r="G743" s="289"/>
    </row>
    <row r="744" ht="14.25" customHeight="1">
      <c r="B744" s="289"/>
      <c r="C744" s="289"/>
      <c r="D744" s="289"/>
      <c r="E744" s="289"/>
      <c r="F744" s="289"/>
      <c r="G744" s="289"/>
    </row>
    <row r="745" ht="14.25" customHeight="1">
      <c r="B745" s="289"/>
      <c r="C745" s="289"/>
      <c r="D745" s="289"/>
      <c r="E745" s="289"/>
      <c r="F745" s="289"/>
      <c r="G745" s="289"/>
    </row>
    <row r="746" ht="14.25" customHeight="1">
      <c r="B746" s="289"/>
      <c r="C746" s="289"/>
      <c r="D746" s="289"/>
      <c r="E746" s="289"/>
      <c r="F746" s="289"/>
      <c r="G746" s="289"/>
    </row>
    <row r="747" ht="14.25" customHeight="1">
      <c r="B747" s="289"/>
      <c r="C747" s="289"/>
      <c r="D747" s="289"/>
      <c r="E747" s="289"/>
      <c r="F747" s="289"/>
      <c r="G747" s="289"/>
    </row>
    <row r="748" ht="14.25" customHeight="1">
      <c r="B748" s="289"/>
      <c r="C748" s="289"/>
      <c r="D748" s="289"/>
      <c r="E748" s="289"/>
      <c r="F748" s="289"/>
      <c r="G748" s="289"/>
    </row>
    <row r="749" ht="14.25" customHeight="1">
      <c r="B749" s="289"/>
      <c r="C749" s="289"/>
      <c r="D749" s="289"/>
      <c r="E749" s="289"/>
      <c r="F749" s="289"/>
      <c r="G749" s="289"/>
    </row>
    <row r="750" ht="14.25" customHeight="1">
      <c r="B750" s="289"/>
      <c r="C750" s="289"/>
      <c r="D750" s="289"/>
      <c r="E750" s="289"/>
      <c r="F750" s="289"/>
      <c r="G750" s="289"/>
    </row>
    <row r="751" ht="14.25" customHeight="1">
      <c r="B751" s="289"/>
      <c r="C751" s="289"/>
      <c r="D751" s="289"/>
      <c r="E751" s="289"/>
      <c r="F751" s="289"/>
      <c r="G751" s="289"/>
    </row>
    <row r="752" ht="14.25" customHeight="1">
      <c r="B752" s="289"/>
      <c r="C752" s="289"/>
      <c r="D752" s="289"/>
      <c r="E752" s="289"/>
      <c r="F752" s="289"/>
      <c r="G752" s="289"/>
    </row>
    <row r="753" ht="14.25" customHeight="1">
      <c r="B753" s="289"/>
      <c r="C753" s="289"/>
      <c r="D753" s="289"/>
      <c r="E753" s="289"/>
      <c r="F753" s="289"/>
      <c r="G753" s="289"/>
    </row>
    <row r="754" ht="14.25" customHeight="1">
      <c r="B754" s="289"/>
      <c r="C754" s="289"/>
      <c r="D754" s="289"/>
      <c r="E754" s="289"/>
      <c r="F754" s="289"/>
      <c r="G754" s="289"/>
    </row>
    <row r="755" ht="14.25" customHeight="1">
      <c r="B755" s="289"/>
      <c r="C755" s="289"/>
      <c r="D755" s="289"/>
      <c r="E755" s="289"/>
      <c r="F755" s="289"/>
      <c r="G755" s="289"/>
    </row>
    <row r="756" ht="14.25" customHeight="1">
      <c r="B756" s="289"/>
      <c r="C756" s="289"/>
      <c r="D756" s="289"/>
      <c r="E756" s="289"/>
      <c r="F756" s="289"/>
      <c r="G756" s="289"/>
    </row>
    <row r="757" ht="14.25" customHeight="1">
      <c r="B757" s="289"/>
      <c r="C757" s="289"/>
      <c r="D757" s="289"/>
      <c r="E757" s="289"/>
      <c r="F757" s="289"/>
      <c r="G757" s="289"/>
    </row>
    <row r="758" ht="14.25" customHeight="1">
      <c r="B758" s="289"/>
      <c r="C758" s="289"/>
      <c r="D758" s="289"/>
      <c r="E758" s="289"/>
      <c r="F758" s="289"/>
      <c r="G758" s="289"/>
    </row>
    <row r="759" ht="14.25" customHeight="1">
      <c r="B759" s="289"/>
      <c r="C759" s="289"/>
      <c r="D759" s="289"/>
      <c r="E759" s="289"/>
      <c r="F759" s="289"/>
      <c r="G759" s="289"/>
    </row>
    <row r="760" ht="14.25" customHeight="1">
      <c r="B760" s="289"/>
      <c r="C760" s="289"/>
      <c r="D760" s="289"/>
      <c r="E760" s="289"/>
      <c r="F760" s="289"/>
      <c r="G760" s="289"/>
    </row>
    <row r="761" ht="14.25" customHeight="1">
      <c r="B761" s="289"/>
      <c r="C761" s="289"/>
      <c r="D761" s="289"/>
      <c r="E761" s="289"/>
      <c r="F761" s="289"/>
      <c r="G761" s="289"/>
    </row>
    <row r="762" ht="14.25" customHeight="1">
      <c r="B762" s="289"/>
      <c r="C762" s="289"/>
      <c r="D762" s="289"/>
      <c r="E762" s="289"/>
      <c r="F762" s="289"/>
      <c r="G762" s="289"/>
    </row>
    <row r="763" ht="14.25" customHeight="1">
      <c r="B763" s="289"/>
      <c r="C763" s="289"/>
      <c r="D763" s="289"/>
      <c r="E763" s="289"/>
      <c r="F763" s="289"/>
      <c r="G763" s="289"/>
    </row>
    <row r="764" ht="14.25" customHeight="1">
      <c r="B764" s="289"/>
      <c r="C764" s="289"/>
      <c r="D764" s="289"/>
      <c r="E764" s="289"/>
      <c r="F764" s="289"/>
      <c r="G764" s="289"/>
    </row>
    <row r="765" ht="14.25" customHeight="1">
      <c r="B765" s="289"/>
      <c r="C765" s="289"/>
      <c r="D765" s="289"/>
      <c r="E765" s="289"/>
      <c r="F765" s="289"/>
      <c r="G765" s="289"/>
    </row>
    <row r="766" ht="14.25" customHeight="1">
      <c r="B766" s="289"/>
      <c r="C766" s="289"/>
      <c r="D766" s="289"/>
      <c r="E766" s="289"/>
      <c r="F766" s="289"/>
      <c r="G766" s="289"/>
    </row>
    <row r="767" ht="14.25" customHeight="1">
      <c r="B767" s="289"/>
      <c r="C767" s="289"/>
      <c r="D767" s="289"/>
      <c r="E767" s="289"/>
      <c r="F767" s="289"/>
      <c r="G767" s="289"/>
    </row>
    <row r="768" ht="14.25" customHeight="1">
      <c r="B768" s="289"/>
      <c r="C768" s="289"/>
      <c r="D768" s="289"/>
      <c r="E768" s="289"/>
      <c r="F768" s="289"/>
      <c r="G768" s="289"/>
    </row>
    <row r="769" ht="14.25" customHeight="1">
      <c r="B769" s="289"/>
      <c r="C769" s="289"/>
      <c r="D769" s="289"/>
      <c r="E769" s="289"/>
      <c r="F769" s="289"/>
      <c r="G769" s="289"/>
    </row>
    <row r="770" ht="14.25" customHeight="1">
      <c r="B770" s="289"/>
      <c r="C770" s="289"/>
      <c r="D770" s="289"/>
      <c r="E770" s="289"/>
      <c r="F770" s="289"/>
      <c r="G770" s="289"/>
    </row>
    <row r="771" ht="14.25" customHeight="1">
      <c r="B771" s="289"/>
      <c r="C771" s="289"/>
      <c r="D771" s="289"/>
      <c r="E771" s="289"/>
      <c r="F771" s="289"/>
      <c r="G771" s="289"/>
    </row>
    <row r="772" ht="14.25" customHeight="1">
      <c r="B772" s="289"/>
      <c r="C772" s="289"/>
      <c r="D772" s="289"/>
      <c r="E772" s="289"/>
      <c r="F772" s="289"/>
      <c r="G772" s="289"/>
    </row>
    <row r="773" ht="14.25" customHeight="1">
      <c r="B773" s="289"/>
      <c r="C773" s="289"/>
      <c r="D773" s="289"/>
      <c r="E773" s="289"/>
      <c r="F773" s="289"/>
      <c r="G773" s="289"/>
    </row>
    <row r="774" ht="14.25" customHeight="1">
      <c r="B774" s="289"/>
      <c r="C774" s="289"/>
      <c r="D774" s="289"/>
      <c r="E774" s="289"/>
      <c r="F774" s="289"/>
      <c r="G774" s="289"/>
    </row>
    <row r="775" ht="14.25" customHeight="1">
      <c r="B775" s="289"/>
      <c r="C775" s="289"/>
      <c r="D775" s="289"/>
      <c r="E775" s="289"/>
      <c r="F775" s="289"/>
      <c r="G775" s="289"/>
    </row>
    <row r="776" ht="14.25" customHeight="1">
      <c r="B776" s="289"/>
      <c r="C776" s="289"/>
      <c r="D776" s="289"/>
      <c r="E776" s="289"/>
      <c r="F776" s="289"/>
      <c r="G776" s="289"/>
    </row>
    <row r="777" ht="14.25" customHeight="1">
      <c r="B777" s="289"/>
      <c r="C777" s="289"/>
      <c r="D777" s="289"/>
      <c r="E777" s="289"/>
      <c r="F777" s="289"/>
      <c r="G777" s="289"/>
    </row>
    <row r="778" ht="14.25" customHeight="1">
      <c r="B778" s="289"/>
      <c r="C778" s="289"/>
      <c r="D778" s="289"/>
      <c r="E778" s="289"/>
      <c r="F778" s="289"/>
      <c r="G778" s="289"/>
    </row>
    <row r="779" ht="14.25" customHeight="1">
      <c r="B779" s="289"/>
      <c r="C779" s="289"/>
      <c r="D779" s="289"/>
      <c r="E779" s="289"/>
      <c r="F779" s="289"/>
      <c r="G779" s="289"/>
    </row>
    <row r="780" ht="14.25" customHeight="1">
      <c r="B780" s="289"/>
      <c r="C780" s="289"/>
      <c r="D780" s="289"/>
      <c r="E780" s="289"/>
      <c r="F780" s="289"/>
      <c r="G780" s="289"/>
    </row>
    <row r="781" ht="14.25" customHeight="1">
      <c r="B781" s="289"/>
      <c r="C781" s="289"/>
      <c r="D781" s="289"/>
      <c r="E781" s="289"/>
      <c r="F781" s="289"/>
      <c r="G781" s="289"/>
    </row>
    <row r="782" ht="14.25" customHeight="1">
      <c r="B782" s="289"/>
      <c r="C782" s="289"/>
      <c r="D782" s="289"/>
      <c r="E782" s="289"/>
      <c r="F782" s="289"/>
      <c r="G782" s="289"/>
    </row>
    <row r="783" ht="14.25" customHeight="1">
      <c r="B783" s="289"/>
      <c r="C783" s="289"/>
      <c r="D783" s="289"/>
      <c r="E783" s="289"/>
      <c r="F783" s="289"/>
      <c r="G783" s="289"/>
    </row>
    <row r="784" ht="14.25" customHeight="1">
      <c r="B784" s="289"/>
      <c r="C784" s="289"/>
      <c r="D784" s="289"/>
      <c r="E784" s="289"/>
      <c r="F784" s="289"/>
      <c r="G784" s="289"/>
    </row>
    <row r="785" ht="14.25" customHeight="1">
      <c r="B785" s="289"/>
      <c r="C785" s="289"/>
      <c r="D785" s="289"/>
      <c r="E785" s="289"/>
      <c r="F785" s="289"/>
      <c r="G785" s="289"/>
    </row>
    <row r="786" ht="14.25" customHeight="1">
      <c r="B786" s="289"/>
      <c r="C786" s="289"/>
      <c r="D786" s="289"/>
      <c r="E786" s="289"/>
      <c r="F786" s="289"/>
      <c r="G786" s="289"/>
    </row>
    <row r="787" ht="14.25" customHeight="1">
      <c r="B787" s="289"/>
      <c r="C787" s="289"/>
      <c r="D787" s="289"/>
      <c r="E787" s="289"/>
      <c r="F787" s="289"/>
      <c r="G787" s="289"/>
    </row>
    <row r="788" ht="14.25" customHeight="1">
      <c r="B788" s="289"/>
      <c r="C788" s="289"/>
      <c r="D788" s="289"/>
      <c r="E788" s="289"/>
      <c r="F788" s="289"/>
      <c r="G788" s="289"/>
    </row>
    <row r="789" ht="14.25" customHeight="1">
      <c r="B789" s="289"/>
      <c r="C789" s="289"/>
      <c r="D789" s="289"/>
      <c r="E789" s="289"/>
      <c r="F789" s="289"/>
      <c r="G789" s="289"/>
    </row>
    <row r="790" ht="14.25" customHeight="1">
      <c r="B790" s="289"/>
      <c r="C790" s="289"/>
      <c r="D790" s="289"/>
      <c r="E790" s="289"/>
      <c r="F790" s="289"/>
      <c r="G790" s="289"/>
    </row>
    <row r="791" ht="14.25" customHeight="1">
      <c r="B791" s="289"/>
      <c r="C791" s="289"/>
      <c r="D791" s="289"/>
      <c r="E791" s="289"/>
      <c r="F791" s="289"/>
      <c r="G791" s="289"/>
    </row>
    <row r="792" ht="14.25" customHeight="1">
      <c r="B792" s="289"/>
      <c r="C792" s="289"/>
      <c r="D792" s="289"/>
      <c r="E792" s="289"/>
      <c r="F792" s="289"/>
      <c r="G792" s="289"/>
    </row>
    <row r="793" ht="14.25" customHeight="1">
      <c r="B793" s="289"/>
      <c r="C793" s="289"/>
      <c r="D793" s="289"/>
      <c r="E793" s="289"/>
      <c r="F793" s="289"/>
      <c r="G793" s="289"/>
    </row>
    <row r="794" ht="14.25" customHeight="1">
      <c r="B794" s="289"/>
      <c r="C794" s="289"/>
      <c r="D794" s="289"/>
      <c r="E794" s="289"/>
      <c r="F794" s="289"/>
      <c r="G794" s="289"/>
    </row>
    <row r="795" ht="14.25" customHeight="1">
      <c r="B795" s="289"/>
      <c r="C795" s="289"/>
      <c r="D795" s="289"/>
      <c r="E795" s="289"/>
      <c r="F795" s="289"/>
      <c r="G795" s="289"/>
    </row>
    <row r="796" ht="14.25" customHeight="1">
      <c r="B796" s="289"/>
      <c r="C796" s="289"/>
      <c r="D796" s="289"/>
      <c r="E796" s="289"/>
      <c r="F796" s="289"/>
      <c r="G796" s="289"/>
    </row>
    <row r="797" ht="14.25" customHeight="1">
      <c r="B797" s="289"/>
      <c r="C797" s="289"/>
      <c r="D797" s="289"/>
      <c r="E797" s="289"/>
      <c r="F797" s="289"/>
      <c r="G797" s="289"/>
    </row>
    <row r="798" ht="14.25" customHeight="1">
      <c r="B798" s="289"/>
      <c r="C798" s="289"/>
      <c r="D798" s="289"/>
      <c r="E798" s="289"/>
      <c r="F798" s="289"/>
      <c r="G798" s="289"/>
    </row>
    <row r="799" ht="14.25" customHeight="1">
      <c r="B799" s="289"/>
      <c r="C799" s="289"/>
      <c r="D799" s="289"/>
      <c r="E799" s="289"/>
      <c r="F799" s="289"/>
      <c r="G799" s="289"/>
    </row>
    <row r="800" ht="14.25" customHeight="1">
      <c r="B800" s="289"/>
      <c r="C800" s="289"/>
      <c r="D800" s="289"/>
      <c r="E800" s="289"/>
      <c r="F800" s="289"/>
      <c r="G800" s="289"/>
    </row>
    <row r="801" ht="14.25" customHeight="1">
      <c r="B801" s="289"/>
      <c r="C801" s="289"/>
      <c r="D801" s="289"/>
      <c r="E801" s="289"/>
      <c r="F801" s="289"/>
      <c r="G801" s="289"/>
    </row>
    <row r="802" ht="14.25" customHeight="1">
      <c r="B802" s="289"/>
      <c r="C802" s="289"/>
      <c r="D802" s="289"/>
      <c r="E802" s="289"/>
      <c r="F802" s="289"/>
      <c r="G802" s="289"/>
    </row>
    <row r="803" ht="14.25" customHeight="1">
      <c r="B803" s="289"/>
      <c r="C803" s="289"/>
      <c r="D803" s="289"/>
      <c r="E803" s="289"/>
      <c r="F803" s="289"/>
      <c r="G803" s="289"/>
    </row>
    <row r="804" ht="14.25" customHeight="1">
      <c r="B804" s="289"/>
      <c r="C804" s="289"/>
      <c r="D804" s="289"/>
      <c r="E804" s="289"/>
      <c r="F804" s="289"/>
      <c r="G804" s="289"/>
    </row>
    <row r="805" ht="14.25" customHeight="1">
      <c r="B805" s="289"/>
      <c r="C805" s="289"/>
      <c r="D805" s="289"/>
      <c r="E805" s="289"/>
      <c r="F805" s="289"/>
      <c r="G805" s="289"/>
    </row>
    <row r="806" ht="14.25" customHeight="1">
      <c r="B806" s="289"/>
      <c r="C806" s="289"/>
      <c r="D806" s="289"/>
      <c r="E806" s="289"/>
      <c r="F806" s="289"/>
      <c r="G806" s="289"/>
    </row>
    <row r="807" ht="14.25" customHeight="1">
      <c r="B807" s="289"/>
      <c r="C807" s="289"/>
      <c r="D807" s="289"/>
      <c r="E807" s="289"/>
      <c r="F807" s="289"/>
      <c r="G807" s="289"/>
    </row>
    <row r="808" ht="14.25" customHeight="1">
      <c r="B808" s="289"/>
      <c r="C808" s="289"/>
      <c r="D808" s="289"/>
      <c r="E808" s="289"/>
      <c r="F808" s="289"/>
      <c r="G808" s="289"/>
    </row>
    <row r="809" ht="14.25" customHeight="1">
      <c r="B809" s="289"/>
      <c r="C809" s="289"/>
      <c r="D809" s="289"/>
      <c r="E809" s="289"/>
      <c r="F809" s="289"/>
      <c r="G809" s="289"/>
    </row>
    <row r="810" ht="14.25" customHeight="1">
      <c r="B810" s="289"/>
      <c r="C810" s="289"/>
      <c r="D810" s="289"/>
      <c r="E810" s="289"/>
      <c r="F810" s="289"/>
      <c r="G810" s="289"/>
    </row>
    <row r="811" ht="14.25" customHeight="1">
      <c r="B811" s="289"/>
      <c r="C811" s="289"/>
      <c r="D811" s="289"/>
      <c r="E811" s="289"/>
      <c r="F811" s="289"/>
      <c r="G811" s="289"/>
    </row>
    <row r="812" ht="14.25" customHeight="1">
      <c r="B812" s="289"/>
      <c r="C812" s="289"/>
      <c r="D812" s="289"/>
      <c r="E812" s="289"/>
      <c r="F812" s="289"/>
      <c r="G812" s="289"/>
    </row>
    <row r="813" ht="14.25" customHeight="1">
      <c r="B813" s="289"/>
      <c r="C813" s="289"/>
      <c r="D813" s="289"/>
      <c r="E813" s="289"/>
      <c r="F813" s="289"/>
      <c r="G813" s="289"/>
    </row>
    <row r="814" ht="14.25" customHeight="1">
      <c r="B814" s="289"/>
      <c r="C814" s="289"/>
      <c r="D814" s="289"/>
      <c r="E814" s="289"/>
      <c r="F814" s="289"/>
      <c r="G814" s="289"/>
    </row>
    <row r="815" ht="14.25" customHeight="1">
      <c r="B815" s="289"/>
      <c r="C815" s="289"/>
      <c r="D815" s="289"/>
      <c r="E815" s="289"/>
      <c r="F815" s="289"/>
      <c r="G815" s="289"/>
    </row>
    <row r="816" ht="14.25" customHeight="1">
      <c r="B816" s="289"/>
      <c r="C816" s="289"/>
      <c r="D816" s="289"/>
      <c r="E816" s="289"/>
      <c r="F816" s="289"/>
      <c r="G816" s="289"/>
    </row>
    <row r="817" ht="14.25" customHeight="1">
      <c r="B817" s="289"/>
      <c r="C817" s="289"/>
      <c r="D817" s="289"/>
      <c r="E817" s="289"/>
      <c r="F817" s="289"/>
      <c r="G817" s="289"/>
    </row>
    <row r="818" ht="14.25" customHeight="1">
      <c r="B818" s="289"/>
      <c r="C818" s="289"/>
      <c r="D818" s="289"/>
      <c r="E818" s="289"/>
      <c r="F818" s="289"/>
      <c r="G818" s="289"/>
    </row>
    <row r="819" ht="14.25" customHeight="1">
      <c r="B819" s="289"/>
      <c r="C819" s="289"/>
      <c r="D819" s="289"/>
      <c r="E819" s="289"/>
      <c r="F819" s="289"/>
      <c r="G819" s="289"/>
    </row>
    <row r="820" ht="14.25" customHeight="1">
      <c r="B820" s="289"/>
      <c r="C820" s="289"/>
      <c r="D820" s="289"/>
      <c r="E820" s="289"/>
      <c r="F820" s="289"/>
      <c r="G820" s="289"/>
    </row>
    <row r="821" ht="14.25" customHeight="1">
      <c r="B821" s="289"/>
      <c r="C821" s="289"/>
      <c r="D821" s="289"/>
      <c r="E821" s="289"/>
      <c r="F821" s="289"/>
      <c r="G821" s="289"/>
    </row>
    <row r="822" ht="14.25" customHeight="1">
      <c r="B822" s="289"/>
      <c r="C822" s="289"/>
      <c r="D822" s="289"/>
      <c r="E822" s="289"/>
      <c r="F822" s="289"/>
      <c r="G822" s="289"/>
    </row>
    <row r="823" ht="14.25" customHeight="1">
      <c r="B823" s="289"/>
      <c r="C823" s="289"/>
      <c r="D823" s="289"/>
      <c r="E823" s="289"/>
      <c r="F823" s="289"/>
      <c r="G823" s="289"/>
    </row>
    <row r="824" ht="14.25" customHeight="1">
      <c r="B824" s="289"/>
      <c r="C824" s="289"/>
      <c r="D824" s="289"/>
      <c r="E824" s="289"/>
      <c r="F824" s="289"/>
      <c r="G824" s="289"/>
    </row>
    <row r="825" ht="14.25" customHeight="1">
      <c r="B825" s="289"/>
      <c r="C825" s="289"/>
      <c r="D825" s="289"/>
      <c r="E825" s="289"/>
      <c r="F825" s="289"/>
      <c r="G825" s="289"/>
    </row>
    <row r="826" ht="14.25" customHeight="1">
      <c r="B826" s="289"/>
      <c r="C826" s="289"/>
      <c r="D826" s="289"/>
      <c r="E826" s="289"/>
      <c r="F826" s="289"/>
      <c r="G826" s="289"/>
    </row>
    <row r="827" ht="14.25" customHeight="1">
      <c r="B827" s="289"/>
      <c r="C827" s="289"/>
      <c r="D827" s="289"/>
      <c r="E827" s="289"/>
      <c r="F827" s="289"/>
      <c r="G827" s="289"/>
    </row>
    <row r="828" ht="14.25" customHeight="1">
      <c r="B828" s="289"/>
      <c r="C828" s="289"/>
      <c r="D828" s="289"/>
      <c r="E828" s="289"/>
      <c r="F828" s="289"/>
      <c r="G828" s="289"/>
    </row>
    <row r="829" ht="14.25" customHeight="1">
      <c r="B829" s="289"/>
      <c r="C829" s="289"/>
      <c r="D829" s="289"/>
      <c r="E829" s="289"/>
      <c r="F829" s="289"/>
      <c r="G829" s="289"/>
    </row>
    <row r="830" ht="14.25" customHeight="1">
      <c r="B830" s="289"/>
      <c r="C830" s="289"/>
      <c r="D830" s="289"/>
      <c r="E830" s="289"/>
      <c r="F830" s="289"/>
      <c r="G830" s="289"/>
    </row>
    <row r="831" ht="14.25" customHeight="1">
      <c r="B831" s="289"/>
      <c r="C831" s="289"/>
      <c r="D831" s="289"/>
      <c r="E831" s="289"/>
      <c r="F831" s="289"/>
      <c r="G831" s="289"/>
    </row>
    <row r="832" ht="14.25" customHeight="1">
      <c r="B832" s="289"/>
      <c r="C832" s="289"/>
      <c r="D832" s="289"/>
      <c r="E832" s="289"/>
      <c r="F832" s="289"/>
      <c r="G832" s="289"/>
    </row>
    <row r="833" ht="14.25" customHeight="1">
      <c r="B833" s="289"/>
      <c r="C833" s="289"/>
      <c r="D833" s="289"/>
      <c r="E833" s="289"/>
      <c r="F833" s="289"/>
      <c r="G833" s="289"/>
    </row>
    <row r="834" ht="14.25" customHeight="1">
      <c r="B834" s="289"/>
      <c r="C834" s="289"/>
      <c r="D834" s="289"/>
      <c r="E834" s="289"/>
      <c r="F834" s="289"/>
      <c r="G834" s="289"/>
    </row>
    <row r="835" ht="14.25" customHeight="1">
      <c r="B835" s="289"/>
      <c r="C835" s="289"/>
      <c r="D835" s="289"/>
      <c r="E835" s="289"/>
      <c r="F835" s="289"/>
      <c r="G835" s="289"/>
    </row>
    <row r="836" ht="14.25" customHeight="1">
      <c r="B836" s="289"/>
      <c r="C836" s="289"/>
      <c r="D836" s="289"/>
      <c r="E836" s="289"/>
      <c r="F836" s="289"/>
      <c r="G836" s="289"/>
    </row>
    <row r="837" ht="14.25" customHeight="1">
      <c r="B837" s="289"/>
      <c r="C837" s="289"/>
      <c r="D837" s="289"/>
      <c r="E837" s="289"/>
      <c r="F837" s="289"/>
      <c r="G837" s="289"/>
    </row>
    <row r="838" ht="14.25" customHeight="1">
      <c r="B838" s="289"/>
      <c r="C838" s="289"/>
      <c r="D838" s="289"/>
      <c r="E838" s="289"/>
      <c r="F838" s="289"/>
      <c r="G838" s="289"/>
    </row>
    <row r="839" ht="14.25" customHeight="1">
      <c r="B839" s="289"/>
      <c r="C839" s="289"/>
      <c r="D839" s="289"/>
      <c r="E839" s="289"/>
      <c r="F839" s="289"/>
      <c r="G839" s="289"/>
    </row>
    <row r="840" ht="14.25" customHeight="1">
      <c r="B840" s="289"/>
      <c r="C840" s="289"/>
      <c r="D840" s="289"/>
      <c r="E840" s="289"/>
      <c r="F840" s="289"/>
      <c r="G840" s="289"/>
    </row>
    <row r="841" ht="14.25" customHeight="1">
      <c r="B841" s="289"/>
      <c r="C841" s="289"/>
      <c r="D841" s="289"/>
      <c r="E841" s="289"/>
      <c r="F841" s="289"/>
      <c r="G841" s="289"/>
    </row>
    <row r="842" ht="14.25" customHeight="1">
      <c r="B842" s="289"/>
      <c r="C842" s="289"/>
      <c r="D842" s="289"/>
      <c r="E842" s="289"/>
      <c r="F842" s="289"/>
      <c r="G842" s="289"/>
    </row>
    <row r="843" ht="14.25" customHeight="1">
      <c r="B843" s="289"/>
      <c r="C843" s="289"/>
      <c r="D843" s="289"/>
      <c r="E843" s="289"/>
      <c r="F843" s="289"/>
      <c r="G843" s="289"/>
    </row>
    <row r="844" ht="14.25" customHeight="1">
      <c r="B844" s="289"/>
      <c r="C844" s="289"/>
      <c r="D844" s="289"/>
      <c r="E844" s="289"/>
      <c r="F844" s="289"/>
      <c r="G844" s="289"/>
    </row>
    <row r="845" ht="14.25" customHeight="1">
      <c r="B845" s="289"/>
      <c r="C845" s="289"/>
      <c r="D845" s="289"/>
      <c r="E845" s="289"/>
      <c r="F845" s="289"/>
      <c r="G845" s="289"/>
    </row>
    <row r="846" ht="14.25" customHeight="1">
      <c r="B846" s="289"/>
      <c r="C846" s="289"/>
      <c r="D846" s="289"/>
      <c r="E846" s="289"/>
      <c r="F846" s="289"/>
      <c r="G846" s="289"/>
    </row>
    <row r="847" ht="14.25" customHeight="1">
      <c r="B847" s="289"/>
      <c r="C847" s="289"/>
      <c r="D847" s="289"/>
      <c r="E847" s="289"/>
      <c r="F847" s="289"/>
      <c r="G847" s="289"/>
    </row>
    <row r="848" ht="14.25" customHeight="1">
      <c r="B848" s="289"/>
      <c r="C848" s="289"/>
      <c r="D848" s="289"/>
      <c r="E848" s="289"/>
      <c r="F848" s="289"/>
      <c r="G848" s="289"/>
    </row>
    <row r="849" ht="14.25" customHeight="1">
      <c r="B849" s="289"/>
      <c r="C849" s="289"/>
      <c r="D849" s="289"/>
      <c r="E849" s="289"/>
      <c r="F849" s="289"/>
      <c r="G849" s="289"/>
    </row>
    <row r="850" ht="14.25" customHeight="1">
      <c r="B850" s="289"/>
      <c r="C850" s="289"/>
      <c r="D850" s="289"/>
      <c r="E850" s="289"/>
      <c r="F850" s="289"/>
      <c r="G850" s="289"/>
    </row>
    <row r="851" ht="14.25" customHeight="1">
      <c r="B851" s="289"/>
      <c r="C851" s="289"/>
      <c r="D851" s="289"/>
      <c r="E851" s="289"/>
      <c r="F851" s="289"/>
      <c r="G851" s="289"/>
    </row>
    <row r="852" ht="14.25" customHeight="1">
      <c r="B852" s="289"/>
      <c r="C852" s="289"/>
      <c r="D852" s="289"/>
      <c r="E852" s="289"/>
      <c r="F852" s="289"/>
      <c r="G852" s="289"/>
    </row>
    <row r="853" ht="14.25" customHeight="1">
      <c r="B853" s="289"/>
      <c r="C853" s="289"/>
      <c r="D853" s="289"/>
      <c r="E853" s="289"/>
      <c r="F853" s="289"/>
      <c r="G853" s="289"/>
    </row>
    <row r="854" ht="14.25" customHeight="1">
      <c r="B854" s="289"/>
      <c r="C854" s="289"/>
      <c r="D854" s="289"/>
      <c r="E854" s="289"/>
      <c r="F854" s="289"/>
      <c r="G854" s="289"/>
    </row>
    <row r="855" ht="14.25" customHeight="1">
      <c r="B855" s="289"/>
      <c r="C855" s="289"/>
      <c r="D855" s="289"/>
      <c r="E855" s="289"/>
      <c r="F855" s="289"/>
      <c r="G855" s="289"/>
    </row>
    <row r="856" ht="14.25" customHeight="1">
      <c r="B856" s="289"/>
      <c r="C856" s="289"/>
      <c r="D856" s="289"/>
      <c r="E856" s="289"/>
      <c r="F856" s="289"/>
      <c r="G856" s="289"/>
    </row>
    <row r="857" ht="14.25" customHeight="1">
      <c r="B857" s="289"/>
      <c r="C857" s="289"/>
      <c r="D857" s="289"/>
      <c r="E857" s="289"/>
      <c r="F857" s="289"/>
      <c r="G857" s="289"/>
    </row>
    <row r="858" ht="14.25" customHeight="1">
      <c r="B858" s="289"/>
      <c r="C858" s="289"/>
      <c r="D858" s="289"/>
      <c r="E858" s="289"/>
      <c r="F858" s="289"/>
      <c r="G858" s="289"/>
    </row>
    <row r="859" ht="14.25" customHeight="1">
      <c r="B859" s="289"/>
      <c r="C859" s="289"/>
      <c r="D859" s="289"/>
      <c r="E859" s="289"/>
      <c r="F859" s="289"/>
      <c r="G859" s="289"/>
    </row>
    <row r="860" ht="14.25" customHeight="1">
      <c r="B860" s="289"/>
      <c r="C860" s="289"/>
      <c r="D860" s="289"/>
      <c r="E860" s="289"/>
      <c r="F860" s="289"/>
      <c r="G860" s="289"/>
    </row>
    <row r="861" ht="14.25" customHeight="1">
      <c r="B861" s="289"/>
      <c r="C861" s="289"/>
      <c r="D861" s="289"/>
      <c r="E861" s="289"/>
      <c r="F861" s="289"/>
      <c r="G861" s="289"/>
    </row>
    <row r="862" ht="14.25" customHeight="1">
      <c r="B862" s="289"/>
      <c r="C862" s="289"/>
      <c r="D862" s="289"/>
      <c r="E862" s="289"/>
      <c r="F862" s="289"/>
      <c r="G862" s="289"/>
    </row>
    <row r="863" ht="14.25" customHeight="1">
      <c r="B863" s="289"/>
      <c r="C863" s="289"/>
      <c r="D863" s="289"/>
      <c r="E863" s="289"/>
      <c r="F863" s="289"/>
      <c r="G863" s="289"/>
    </row>
    <row r="864" ht="14.25" customHeight="1">
      <c r="B864" s="289"/>
      <c r="C864" s="289"/>
      <c r="D864" s="289"/>
      <c r="E864" s="289"/>
      <c r="F864" s="289"/>
      <c r="G864" s="289"/>
    </row>
    <row r="865" ht="14.25" customHeight="1">
      <c r="B865" s="289"/>
      <c r="C865" s="289"/>
      <c r="D865" s="289"/>
      <c r="E865" s="289"/>
      <c r="F865" s="289"/>
      <c r="G865" s="289"/>
    </row>
    <row r="866" ht="14.25" customHeight="1">
      <c r="B866" s="289"/>
      <c r="C866" s="289"/>
      <c r="D866" s="289"/>
      <c r="E866" s="289"/>
      <c r="F866" s="289"/>
      <c r="G866" s="289"/>
    </row>
    <row r="867" ht="14.25" customHeight="1">
      <c r="B867" s="289"/>
      <c r="C867" s="289"/>
      <c r="D867" s="289"/>
      <c r="E867" s="289"/>
      <c r="F867" s="289"/>
      <c r="G867" s="289"/>
    </row>
    <row r="868" ht="14.25" customHeight="1">
      <c r="B868" s="289"/>
      <c r="C868" s="289"/>
      <c r="D868" s="289"/>
      <c r="E868" s="289"/>
      <c r="F868" s="289"/>
      <c r="G868" s="289"/>
    </row>
    <row r="869" ht="14.25" customHeight="1">
      <c r="B869" s="289"/>
      <c r="C869" s="289"/>
      <c r="D869" s="289"/>
      <c r="E869" s="289"/>
      <c r="F869" s="289"/>
      <c r="G869" s="289"/>
    </row>
    <row r="870" ht="14.25" customHeight="1">
      <c r="B870" s="289"/>
      <c r="C870" s="289"/>
      <c r="D870" s="289"/>
      <c r="E870" s="289"/>
      <c r="F870" s="289"/>
      <c r="G870" s="289"/>
    </row>
    <row r="871" ht="14.25" customHeight="1">
      <c r="B871" s="289"/>
      <c r="C871" s="289"/>
      <c r="D871" s="289"/>
      <c r="E871" s="289"/>
      <c r="F871" s="289"/>
      <c r="G871" s="289"/>
    </row>
    <row r="872" ht="14.25" customHeight="1">
      <c r="B872" s="289"/>
      <c r="C872" s="289"/>
      <c r="D872" s="289"/>
      <c r="E872" s="289"/>
      <c r="F872" s="289"/>
      <c r="G872" s="289"/>
    </row>
    <row r="873" ht="14.25" customHeight="1">
      <c r="B873" s="289"/>
      <c r="C873" s="289"/>
      <c r="D873" s="289"/>
      <c r="E873" s="289"/>
      <c r="F873" s="289"/>
      <c r="G873" s="289"/>
    </row>
    <row r="874" ht="14.25" customHeight="1">
      <c r="B874" s="289"/>
      <c r="C874" s="289"/>
      <c r="D874" s="289"/>
      <c r="E874" s="289"/>
      <c r="F874" s="289"/>
      <c r="G874" s="289"/>
    </row>
    <row r="875" ht="14.25" customHeight="1">
      <c r="B875" s="289"/>
      <c r="C875" s="289"/>
      <c r="D875" s="289"/>
      <c r="E875" s="289"/>
      <c r="F875" s="289"/>
      <c r="G875" s="289"/>
    </row>
    <row r="876" ht="14.25" customHeight="1">
      <c r="B876" s="289"/>
      <c r="C876" s="289"/>
      <c r="D876" s="289"/>
      <c r="E876" s="289"/>
      <c r="F876" s="289"/>
      <c r="G876" s="289"/>
    </row>
    <row r="877" ht="14.25" customHeight="1">
      <c r="B877" s="289"/>
      <c r="C877" s="289"/>
      <c r="D877" s="289"/>
      <c r="E877" s="289"/>
      <c r="F877" s="289"/>
      <c r="G877" s="289"/>
    </row>
    <row r="878" ht="14.25" customHeight="1">
      <c r="B878" s="289"/>
      <c r="C878" s="289"/>
      <c r="D878" s="289"/>
      <c r="E878" s="289"/>
      <c r="F878" s="289"/>
      <c r="G878" s="289"/>
    </row>
    <row r="879" ht="14.25" customHeight="1">
      <c r="B879" s="289"/>
      <c r="C879" s="289"/>
      <c r="D879" s="289"/>
      <c r="E879" s="289"/>
      <c r="F879" s="289"/>
      <c r="G879" s="289"/>
    </row>
    <row r="880" ht="14.25" customHeight="1">
      <c r="B880" s="289"/>
      <c r="C880" s="289"/>
      <c r="D880" s="289"/>
      <c r="E880" s="289"/>
      <c r="F880" s="289"/>
      <c r="G880" s="289"/>
    </row>
    <row r="881" ht="14.25" customHeight="1">
      <c r="B881" s="289"/>
      <c r="C881" s="289"/>
      <c r="D881" s="289"/>
      <c r="E881" s="289"/>
      <c r="F881" s="289"/>
      <c r="G881" s="289"/>
    </row>
    <row r="882" ht="14.25" customHeight="1">
      <c r="B882" s="289"/>
      <c r="C882" s="289"/>
      <c r="D882" s="289"/>
      <c r="E882" s="289"/>
      <c r="F882" s="289"/>
      <c r="G882" s="289"/>
    </row>
    <row r="883" ht="14.25" customHeight="1">
      <c r="B883" s="289"/>
      <c r="C883" s="289"/>
      <c r="D883" s="289"/>
      <c r="E883" s="289"/>
      <c r="F883" s="289"/>
      <c r="G883" s="289"/>
    </row>
    <row r="884" ht="14.25" customHeight="1">
      <c r="B884" s="289"/>
      <c r="C884" s="289"/>
      <c r="D884" s="289"/>
      <c r="E884" s="289"/>
      <c r="F884" s="289"/>
      <c r="G884" s="289"/>
    </row>
    <row r="885" ht="14.25" customHeight="1">
      <c r="B885" s="289"/>
      <c r="C885" s="289"/>
      <c r="D885" s="289"/>
      <c r="E885" s="289"/>
      <c r="F885" s="289"/>
      <c r="G885" s="289"/>
    </row>
    <row r="886" ht="14.25" customHeight="1">
      <c r="B886" s="289"/>
      <c r="C886" s="289"/>
      <c r="D886" s="289"/>
      <c r="E886" s="289"/>
      <c r="F886" s="289"/>
      <c r="G886" s="289"/>
    </row>
    <row r="887" ht="14.25" customHeight="1">
      <c r="B887" s="289"/>
      <c r="C887" s="289"/>
      <c r="D887" s="289"/>
      <c r="E887" s="289"/>
      <c r="F887" s="289"/>
      <c r="G887" s="289"/>
    </row>
    <row r="888" ht="14.25" customHeight="1">
      <c r="B888" s="289"/>
      <c r="C888" s="289"/>
      <c r="D888" s="289"/>
      <c r="E888" s="289"/>
      <c r="F888" s="289"/>
      <c r="G888" s="289"/>
    </row>
    <row r="889" ht="14.25" customHeight="1">
      <c r="B889" s="289"/>
      <c r="C889" s="289"/>
      <c r="D889" s="289"/>
      <c r="E889" s="289"/>
      <c r="F889" s="289"/>
      <c r="G889" s="289"/>
    </row>
    <row r="890" ht="14.25" customHeight="1">
      <c r="B890" s="289"/>
      <c r="C890" s="289"/>
      <c r="D890" s="289"/>
      <c r="E890" s="289"/>
      <c r="F890" s="289"/>
      <c r="G890" s="289"/>
    </row>
    <row r="891" ht="14.25" customHeight="1">
      <c r="B891" s="289"/>
      <c r="C891" s="289"/>
      <c r="D891" s="289"/>
      <c r="E891" s="289"/>
      <c r="F891" s="289"/>
      <c r="G891" s="289"/>
    </row>
    <row r="892" ht="14.25" customHeight="1">
      <c r="B892" s="289"/>
      <c r="C892" s="289"/>
      <c r="D892" s="289"/>
      <c r="E892" s="289"/>
      <c r="F892" s="289"/>
      <c r="G892" s="289"/>
    </row>
    <row r="893" ht="14.25" customHeight="1">
      <c r="B893" s="289"/>
      <c r="C893" s="289"/>
      <c r="D893" s="289"/>
      <c r="E893" s="289"/>
      <c r="F893" s="289"/>
      <c r="G893" s="289"/>
    </row>
    <row r="894" ht="14.25" customHeight="1">
      <c r="B894" s="289"/>
      <c r="C894" s="289"/>
      <c r="D894" s="289"/>
      <c r="E894" s="289"/>
      <c r="F894" s="289"/>
      <c r="G894" s="289"/>
    </row>
    <row r="895" ht="14.25" customHeight="1">
      <c r="B895" s="289"/>
      <c r="C895" s="289"/>
      <c r="D895" s="289"/>
      <c r="E895" s="289"/>
      <c r="F895" s="289"/>
      <c r="G895" s="289"/>
    </row>
    <row r="896" ht="14.25" customHeight="1">
      <c r="B896" s="289"/>
      <c r="C896" s="289"/>
      <c r="D896" s="289"/>
      <c r="E896" s="289"/>
      <c r="F896" s="289"/>
      <c r="G896" s="289"/>
    </row>
    <row r="897" ht="14.25" customHeight="1">
      <c r="B897" s="289"/>
      <c r="C897" s="289"/>
      <c r="D897" s="289"/>
      <c r="E897" s="289"/>
      <c r="F897" s="289"/>
      <c r="G897" s="289"/>
    </row>
    <row r="898" ht="14.25" customHeight="1">
      <c r="B898" s="289"/>
      <c r="C898" s="289"/>
      <c r="D898" s="289"/>
      <c r="E898" s="289"/>
      <c r="F898" s="289"/>
      <c r="G898" s="289"/>
    </row>
    <row r="899" ht="14.25" customHeight="1">
      <c r="B899" s="289"/>
      <c r="C899" s="289"/>
      <c r="D899" s="289"/>
      <c r="E899" s="289"/>
      <c r="F899" s="289"/>
      <c r="G899" s="289"/>
    </row>
    <row r="900" ht="14.25" customHeight="1">
      <c r="B900" s="289"/>
      <c r="C900" s="289"/>
      <c r="D900" s="289"/>
      <c r="E900" s="289"/>
      <c r="F900" s="289"/>
      <c r="G900" s="289"/>
    </row>
    <row r="901" ht="14.25" customHeight="1">
      <c r="B901" s="289"/>
      <c r="C901" s="289"/>
      <c r="D901" s="289"/>
      <c r="E901" s="289"/>
      <c r="F901" s="289"/>
      <c r="G901" s="289"/>
    </row>
    <row r="902" ht="14.25" customHeight="1">
      <c r="B902" s="289"/>
      <c r="C902" s="289"/>
      <c r="D902" s="289"/>
      <c r="E902" s="289"/>
      <c r="F902" s="289"/>
      <c r="G902" s="289"/>
    </row>
    <row r="903" ht="14.25" customHeight="1">
      <c r="B903" s="289"/>
      <c r="C903" s="289"/>
      <c r="D903" s="289"/>
      <c r="E903" s="289"/>
      <c r="F903" s="289"/>
      <c r="G903" s="289"/>
    </row>
    <row r="904" ht="14.25" customHeight="1">
      <c r="B904" s="289"/>
      <c r="C904" s="289"/>
      <c r="D904" s="289"/>
      <c r="E904" s="289"/>
      <c r="F904" s="289"/>
      <c r="G904" s="289"/>
    </row>
    <row r="905" ht="14.25" customHeight="1">
      <c r="B905" s="289"/>
      <c r="C905" s="289"/>
      <c r="D905" s="289"/>
      <c r="E905" s="289"/>
      <c r="F905" s="289"/>
      <c r="G905" s="289"/>
    </row>
    <row r="906" ht="14.25" customHeight="1">
      <c r="B906" s="289"/>
      <c r="C906" s="289"/>
      <c r="D906" s="289"/>
      <c r="E906" s="289"/>
      <c r="F906" s="289"/>
      <c r="G906" s="289"/>
    </row>
    <row r="907" ht="14.25" customHeight="1">
      <c r="B907" s="289"/>
      <c r="C907" s="289"/>
      <c r="D907" s="289"/>
      <c r="E907" s="289"/>
      <c r="F907" s="289"/>
      <c r="G907" s="289"/>
    </row>
    <row r="908" ht="14.25" customHeight="1">
      <c r="B908" s="289"/>
      <c r="C908" s="289"/>
      <c r="D908" s="289"/>
      <c r="E908" s="289"/>
      <c r="F908" s="289"/>
      <c r="G908" s="289"/>
    </row>
    <row r="909" ht="14.25" customHeight="1">
      <c r="B909" s="289"/>
      <c r="C909" s="289"/>
      <c r="D909" s="289"/>
      <c r="E909" s="289"/>
      <c r="F909" s="289"/>
      <c r="G909" s="289"/>
    </row>
    <row r="910" ht="14.25" customHeight="1">
      <c r="B910" s="289"/>
      <c r="C910" s="289"/>
      <c r="D910" s="289"/>
      <c r="E910" s="289"/>
      <c r="F910" s="289"/>
      <c r="G910" s="289"/>
    </row>
    <row r="911" ht="14.25" customHeight="1">
      <c r="B911" s="289"/>
      <c r="C911" s="289"/>
      <c r="D911" s="289"/>
      <c r="E911" s="289"/>
      <c r="F911" s="289"/>
      <c r="G911" s="289"/>
    </row>
    <row r="912" ht="14.25" customHeight="1">
      <c r="B912" s="289"/>
      <c r="C912" s="289"/>
      <c r="D912" s="289"/>
      <c r="E912" s="289"/>
      <c r="F912" s="289"/>
      <c r="G912" s="289"/>
    </row>
    <row r="913" ht="14.25" customHeight="1">
      <c r="B913" s="289"/>
      <c r="C913" s="289"/>
      <c r="D913" s="289"/>
      <c r="E913" s="289"/>
      <c r="F913" s="289"/>
      <c r="G913" s="289"/>
    </row>
    <row r="914" ht="14.25" customHeight="1">
      <c r="B914" s="289"/>
      <c r="C914" s="289"/>
      <c r="D914" s="289"/>
      <c r="E914" s="289"/>
      <c r="F914" s="289"/>
      <c r="G914" s="289"/>
    </row>
    <row r="915" ht="14.25" customHeight="1">
      <c r="B915" s="289"/>
      <c r="C915" s="289"/>
      <c r="D915" s="289"/>
      <c r="E915" s="289"/>
      <c r="F915" s="289"/>
      <c r="G915" s="289"/>
    </row>
    <row r="916" ht="14.25" customHeight="1">
      <c r="B916" s="289"/>
      <c r="C916" s="289"/>
      <c r="D916" s="289"/>
      <c r="E916" s="289"/>
      <c r="F916" s="289"/>
      <c r="G916" s="289"/>
    </row>
    <row r="917" ht="14.25" customHeight="1">
      <c r="B917" s="289"/>
      <c r="C917" s="289"/>
      <c r="D917" s="289"/>
      <c r="E917" s="289"/>
      <c r="F917" s="289"/>
      <c r="G917" s="289"/>
    </row>
    <row r="918" ht="14.25" customHeight="1">
      <c r="B918" s="289"/>
      <c r="C918" s="289"/>
      <c r="D918" s="289"/>
      <c r="E918" s="289"/>
      <c r="F918" s="289"/>
      <c r="G918" s="289"/>
    </row>
    <row r="919" ht="14.25" customHeight="1">
      <c r="B919" s="289"/>
      <c r="C919" s="289"/>
      <c r="D919" s="289"/>
      <c r="E919" s="289"/>
      <c r="F919" s="289"/>
      <c r="G919" s="289"/>
    </row>
    <row r="920" ht="14.25" customHeight="1">
      <c r="B920" s="289"/>
      <c r="C920" s="289"/>
      <c r="D920" s="289"/>
      <c r="E920" s="289"/>
      <c r="F920" s="289"/>
      <c r="G920" s="289"/>
    </row>
    <row r="921" ht="14.25" customHeight="1">
      <c r="B921" s="289"/>
      <c r="C921" s="289"/>
      <c r="D921" s="289"/>
      <c r="E921" s="289"/>
      <c r="F921" s="289"/>
      <c r="G921" s="289"/>
    </row>
    <row r="922" ht="14.25" customHeight="1">
      <c r="B922" s="289"/>
      <c r="C922" s="289"/>
      <c r="D922" s="289"/>
      <c r="E922" s="289"/>
      <c r="F922" s="289"/>
      <c r="G922" s="289"/>
    </row>
    <row r="923" ht="14.25" customHeight="1">
      <c r="B923" s="289"/>
      <c r="C923" s="289"/>
      <c r="D923" s="289"/>
      <c r="E923" s="289"/>
      <c r="F923" s="289"/>
      <c r="G923" s="289"/>
    </row>
    <row r="924" ht="14.25" customHeight="1">
      <c r="B924" s="289"/>
      <c r="C924" s="289"/>
      <c r="D924" s="289"/>
      <c r="E924" s="289"/>
      <c r="F924" s="289"/>
      <c r="G924" s="289"/>
    </row>
    <row r="925" ht="14.25" customHeight="1">
      <c r="B925" s="289"/>
      <c r="C925" s="289"/>
      <c r="D925" s="289"/>
      <c r="E925" s="289"/>
      <c r="F925" s="289"/>
      <c r="G925" s="289"/>
    </row>
    <row r="926" ht="14.25" customHeight="1">
      <c r="B926" s="289"/>
      <c r="C926" s="289"/>
      <c r="D926" s="289"/>
      <c r="E926" s="289"/>
      <c r="F926" s="289"/>
      <c r="G926" s="289"/>
    </row>
    <row r="927" ht="14.25" customHeight="1">
      <c r="B927" s="289"/>
      <c r="C927" s="289"/>
      <c r="D927" s="289"/>
      <c r="E927" s="289"/>
      <c r="F927" s="289"/>
      <c r="G927" s="289"/>
    </row>
    <row r="928" ht="14.25" customHeight="1">
      <c r="B928" s="289"/>
      <c r="C928" s="289"/>
      <c r="D928" s="289"/>
      <c r="E928" s="289"/>
      <c r="F928" s="289"/>
      <c r="G928" s="289"/>
    </row>
    <row r="929" ht="14.25" customHeight="1">
      <c r="B929" s="289"/>
      <c r="C929" s="289"/>
      <c r="D929" s="289"/>
      <c r="E929" s="289"/>
      <c r="F929" s="289"/>
      <c r="G929" s="289"/>
    </row>
    <row r="930" ht="14.25" customHeight="1">
      <c r="B930" s="289"/>
      <c r="C930" s="289"/>
      <c r="D930" s="289"/>
      <c r="E930" s="289"/>
      <c r="F930" s="289"/>
      <c r="G930" s="289"/>
    </row>
    <row r="931" ht="14.25" customHeight="1">
      <c r="B931" s="289"/>
      <c r="C931" s="289"/>
      <c r="D931" s="289"/>
      <c r="E931" s="289"/>
      <c r="F931" s="289"/>
      <c r="G931" s="289"/>
    </row>
    <row r="932" ht="14.25" customHeight="1">
      <c r="B932" s="289"/>
      <c r="C932" s="289"/>
      <c r="D932" s="289"/>
      <c r="E932" s="289"/>
      <c r="F932" s="289"/>
      <c r="G932" s="289"/>
    </row>
    <row r="933" ht="14.25" customHeight="1">
      <c r="B933" s="289"/>
      <c r="C933" s="289"/>
      <c r="D933" s="289"/>
      <c r="E933" s="289"/>
      <c r="F933" s="289"/>
      <c r="G933" s="289"/>
    </row>
    <row r="934" ht="14.25" customHeight="1">
      <c r="B934" s="289"/>
      <c r="C934" s="289"/>
      <c r="D934" s="289"/>
      <c r="E934" s="289"/>
      <c r="F934" s="289"/>
      <c r="G934" s="289"/>
    </row>
    <row r="935" ht="14.25" customHeight="1">
      <c r="B935" s="289"/>
      <c r="C935" s="289"/>
      <c r="D935" s="289"/>
      <c r="E935" s="289"/>
      <c r="F935" s="289"/>
      <c r="G935" s="289"/>
    </row>
    <row r="936" ht="14.25" customHeight="1">
      <c r="B936" s="289"/>
      <c r="C936" s="289"/>
      <c r="D936" s="289"/>
      <c r="E936" s="289"/>
      <c r="F936" s="289"/>
      <c r="G936" s="289"/>
    </row>
    <row r="937" ht="14.25" customHeight="1">
      <c r="B937" s="289"/>
      <c r="C937" s="289"/>
      <c r="D937" s="289"/>
      <c r="E937" s="289"/>
      <c r="F937" s="289"/>
      <c r="G937" s="289"/>
    </row>
    <row r="938" ht="14.25" customHeight="1">
      <c r="B938" s="289"/>
      <c r="C938" s="289"/>
      <c r="D938" s="289"/>
      <c r="E938" s="289"/>
      <c r="F938" s="289"/>
      <c r="G938" s="289"/>
    </row>
    <row r="939" ht="14.25" customHeight="1">
      <c r="B939" s="289"/>
      <c r="C939" s="289"/>
      <c r="D939" s="289"/>
      <c r="E939" s="289"/>
      <c r="F939" s="289"/>
      <c r="G939" s="289"/>
    </row>
    <row r="940" ht="14.25" customHeight="1">
      <c r="B940" s="289"/>
      <c r="C940" s="289"/>
      <c r="D940" s="289"/>
      <c r="E940" s="289"/>
      <c r="F940" s="289"/>
      <c r="G940" s="289"/>
    </row>
    <row r="941" ht="14.25" customHeight="1">
      <c r="B941" s="289"/>
      <c r="C941" s="289"/>
      <c r="D941" s="289"/>
      <c r="E941" s="289"/>
      <c r="F941" s="289"/>
      <c r="G941" s="289"/>
    </row>
    <row r="942" ht="14.25" customHeight="1">
      <c r="B942" s="289"/>
      <c r="C942" s="289"/>
      <c r="D942" s="289"/>
      <c r="E942" s="289"/>
      <c r="F942" s="289"/>
      <c r="G942" s="289"/>
    </row>
    <row r="943" ht="14.25" customHeight="1">
      <c r="B943" s="289"/>
      <c r="C943" s="289"/>
      <c r="D943" s="289"/>
      <c r="E943" s="289"/>
      <c r="F943" s="289"/>
      <c r="G943" s="289"/>
    </row>
    <row r="944" ht="14.25" customHeight="1">
      <c r="B944" s="289"/>
      <c r="C944" s="289"/>
      <c r="D944" s="289"/>
      <c r="E944" s="289"/>
      <c r="F944" s="289"/>
      <c r="G944" s="289"/>
    </row>
    <row r="945" ht="14.25" customHeight="1">
      <c r="B945" s="289"/>
      <c r="C945" s="289"/>
      <c r="D945" s="289"/>
      <c r="E945" s="289"/>
      <c r="F945" s="289"/>
      <c r="G945" s="289"/>
    </row>
    <row r="946" ht="14.25" customHeight="1">
      <c r="B946" s="289"/>
      <c r="C946" s="289"/>
      <c r="D946" s="289"/>
      <c r="E946" s="289"/>
      <c r="F946" s="289"/>
      <c r="G946" s="289"/>
    </row>
    <row r="947" ht="14.25" customHeight="1">
      <c r="B947" s="289"/>
      <c r="C947" s="289"/>
      <c r="D947" s="289"/>
      <c r="E947" s="289"/>
      <c r="F947" s="289"/>
      <c r="G947" s="289"/>
    </row>
    <row r="948" ht="14.25" customHeight="1">
      <c r="B948" s="289"/>
      <c r="C948" s="289"/>
      <c r="D948" s="289"/>
      <c r="E948" s="289"/>
      <c r="F948" s="289"/>
      <c r="G948" s="289"/>
    </row>
    <row r="949" ht="14.25" customHeight="1">
      <c r="B949" s="289"/>
      <c r="C949" s="289"/>
      <c r="D949" s="289"/>
      <c r="E949" s="289"/>
      <c r="F949" s="289"/>
      <c r="G949" s="289"/>
    </row>
    <row r="950" ht="14.25" customHeight="1">
      <c r="B950" s="289"/>
      <c r="C950" s="289"/>
      <c r="D950" s="289"/>
      <c r="E950" s="289"/>
      <c r="F950" s="289"/>
      <c r="G950" s="289"/>
    </row>
    <row r="951" ht="14.25" customHeight="1">
      <c r="B951" s="289"/>
      <c r="C951" s="289"/>
      <c r="D951" s="289"/>
      <c r="E951" s="289"/>
      <c r="F951" s="289"/>
      <c r="G951" s="289"/>
    </row>
    <row r="952" ht="14.25" customHeight="1">
      <c r="B952" s="289"/>
      <c r="C952" s="289"/>
      <c r="D952" s="289"/>
      <c r="E952" s="289"/>
      <c r="F952" s="289"/>
      <c r="G952" s="289"/>
    </row>
    <row r="953" ht="14.25" customHeight="1">
      <c r="B953" s="289"/>
      <c r="C953" s="289"/>
      <c r="D953" s="289"/>
      <c r="E953" s="289"/>
      <c r="F953" s="289"/>
      <c r="G953" s="289"/>
    </row>
    <row r="954" ht="14.25" customHeight="1">
      <c r="B954" s="289"/>
      <c r="C954" s="289"/>
      <c r="D954" s="289"/>
      <c r="E954" s="289"/>
      <c r="F954" s="289"/>
      <c r="G954" s="289"/>
    </row>
    <row r="955" ht="14.25" customHeight="1">
      <c r="B955" s="289"/>
      <c r="C955" s="289"/>
      <c r="D955" s="289"/>
      <c r="E955" s="289"/>
      <c r="F955" s="289"/>
      <c r="G955" s="289"/>
    </row>
    <row r="956" ht="14.25" customHeight="1">
      <c r="B956" s="289"/>
      <c r="C956" s="289"/>
      <c r="D956" s="289"/>
      <c r="E956" s="289"/>
      <c r="F956" s="289"/>
      <c r="G956" s="289"/>
    </row>
    <row r="957" ht="14.25" customHeight="1">
      <c r="B957" s="289"/>
      <c r="C957" s="289"/>
      <c r="D957" s="289"/>
      <c r="E957" s="289"/>
      <c r="F957" s="289"/>
      <c r="G957" s="289"/>
    </row>
    <row r="958" ht="14.25" customHeight="1">
      <c r="B958" s="289"/>
      <c r="C958" s="289"/>
      <c r="D958" s="289"/>
      <c r="E958" s="289"/>
      <c r="F958" s="289"/>
      <c r="G958" s="289"/>
    </row>
    <row r="959" ht="14.25" customHeight="1">
      <c r="B959" s="289"/>
      <c r="C959" s="289"/>
      <c r="D959" s="289"/>
      <c r="E959" s="289"/>
      <c r="F959" s="289"/>
      <c r="G959" s="289"/>
    </row>
    <row r="960" ht="14.25" customHeight="1">
      <c r="B960" s="289"/>
      <c r="C960" s="289"/>
      <c r="D960" s="289"/>
      <c r="E960" s="289"/>
      <c r="F960" s="289"/>
      <c r="G960" s="289"/>
    </row>
    <row r="961" ht="14.25" customHeight="1">
      <c r="B961" s="289"/>
      <c r="C961" s="289"/>
      <c r="D961" s="289"/>
      <c r="E961" s="289"/>
      <c r="F961" s="289"/>
      <c r="G961" s="289"/>
    </row>
    <row r="962" ht="14.25" customHeight="1">
      <c r="B962" s="289"/>
      <c r="C962" s="289"/>
      <c r="D962" s="289"/>
      <c r="E962" s="289"/>
      <c r="F962" s="289"/>
      <c r="G962" s="289"/>
    </row>
    <row r="963" ht="14.25" customHeight="1">
      <c r="B963" s="289"/>
      <c r="C963" s="289"/>
      <c r="D963" s="289"/>
      <c r="E963" s="289"/>
      <c r="F963" s="289"/>
      <c r="G963" s="289"/>
    </row>
    <row r="964" ht="14.25" customHeight="1">
      <c r="B964" s="289"/>
      <c r="C964" s="289"/>
      <c r="D964" s="289"/>
      <c r="E964" s="289"/>
      <c r="F964" s="289"/>
      <c r="G964" s="289"/>
    </row>
    <row r="965" ht="14.25" customHeight="1">
      <c r="B965" s="289"/>
      <c r="C965" s="289"/>
      <c r="D965" s="289"/>
      <c r="E965" s="289"/>
      <c r="F965" s="289"/>
      <c r="G965" s="289"/>
    </row>
    <row r="966" ht="14.25" customHeight="1">
      <c r="B966" s="289"/>
      <c r="C966" s="289"/>
      <c r="D966" s="289"/>
      <c r="E966" s="289"/>
      <c r="F966" s="289"/>
      <c r="G966" s="289"/>
    </row>
    <row r="967" ht="14.25" customHeight="1">
      <c r="B967" s="289"/>
      <c r="C967" s="289"/>
      <c r="D967" s="289"/>
      <c r="E967" s="289"/>
      <c r="F967" s="289"/>
      <c r="G967" s="289"/>
    </row>
    <row r="968" ht="14.25" customHeight="1">
      <c r="B968" s="289"/>
      <c r="C968" s="289"/>
      <c r="D968" s="289"/>
      <c r="E968" s="289"/>
      <c r="F968" s="289"/>
      <c r="G968" s="289"/>
    </row>
    <row r="969" ht="14.25" customHeight="1">
      <c r="B969" s="289"/>
      <c r="C969" s="289"/>
      <c r="D969" s="289"/>
      <c r="E969" s="289"/>
      <c r="F969" s="289"/>
      <c r="G969" s="289"/>
    </row>
    <row r="970" ht="14.25" customHeight="1">
      <c r="B970" s="289"/>
      <c r="C970" s="289"/>
      <c r="D970" s="289"/>
      <c r="E970" s="289"/>
      <c r="F970" s="289"/>
      <c r="G970" s="289"/>
    </row>
    <row r="971" ht="14.25" customHeight="1">
      <c r="B971" s="289"/>
      <c r="C971" s="289"/>
      <c r="D971" s="289"/>
      <c r="E971" s="289"/>
      <c r="F971" s="289"/>
      <c r="G971" s="289"/>
    </row>
    <row r="972" ht="14.25" customHeight="1">
      <c r="B972" s="289"/>
      <c r="C972" s="289"/>
      <c r="D972" s="289"/>
      <c r="E972" s="289"/>
      <c r="F972" s="289"/>
      <c r="G972" s="289"/>
    </row>
    <row r="973" ht="14.25" customHeight="1">
      <c r="B973" s="289"/>
      <c r="C973" s="289"/>
      <c r="D973" s="289"/>
      <c r="E973" s="289"/>
      <c r="F973" s="289"/>
      <c r="G973" s="289"/>
    </row>
    <row r="974" ht="14.25" customHeight="1">
      <c r="B974" s="289"/>
      <c r="C974" s="289"/>
      <c r="D974" s="289"/>
      <c r="E974" s="289"/>
      <c r="F974" s="289"/>
      <c r="G974" s="289"/>
    </row>
    <row r="975" ht="14.25" customHeight="1">
      <c r="B975" s="289"/>
      <c r="C975" s="289"/>
      <c r="D975" s="289"/>
      <c r="E975" s="289"/>
      <c r="F975" s="289"/>
      <c r="G975" s="289"/>
    </row>
    <row r="976" ht="14.25" customHeight="1">
      <c r="B976" s="289"/>
      <c r="C976" s="289"/>
      <c r="D976" s="289"/>
      <c r="E976" s="289"/>
      <c r="F976" s="289"/>
      <c r="G976" s="289"/>
    </row>
    <row r="977" ht="14.25" customHeight="1">
      <c r="B977" s="289"/>
      <c r="C977" s="289"/>
      <c r="D977" s="289"/>
      <c r="E977" s="289"/>
      <c r="F977" s="289"/>
      <c r="G977" s="289"/>
    </row>
    <row r="978" ht="14.25" customHeight="1">
      <c r="B978" s="289"/>
      <c r="C978" s="289"/>
      <c r="D978" s="289"/>
      <c r="E978" s="289"/>
      <c r="F978" s="289"/>
      <c r="G978" s="289"/>
    </row>
    <row r="979" ht="14.25" customHeight="1">
      <c r="B979" s="289"/>
      <c r="C979" s="289"/>
      <c r="D979" s="289"/>
      <c r="E979" s="289"/>
      <c r="F979" s="289"/>
      <c r="G979" s="289"/>
    </row>
    <row r="980" ht="14.25" customHeight="1">
      <c r="B980" s="289"/>
      <c r="C980" s="289"/>
      <c r="D980" s="289"/>
      <c r="E980" s="289"/>
      <c r="F980" s="289"/>
      <c r="G980" s="289"/>
    </row>
    <row r="981" ht="14.25" customHeight="1">
      <c r="B981" s="289"/>
      <c r="C981" s="289"/>
      <c r="D981" s="289"/>
      <c r="E981" s="289"/>
      <c r="F981" s="289"/>
      <c r="G981" s="289"/>
    </row>
    <row r="982" ht="14.25" customHeight="1">
      <c r="B982" s="289"/>
      <c r="C982" s="289"/>
      <c r="D982" s="289"/>
      <c r="E982" s="289"/>
      <c r="F982" s="289"/>
      <c r="G982" s="289"/>
    </row>
    <row r="983" ht="14.25" customHeight="1">
      <c r="B983" s="289"/>
      <c r="C983" s="289"/>
      <c r="D983" s="289"/>
      <c r="E983" s="289"/>
      <c r="F983" s="289"/>
      <c r="G983" s="289"/>
    </row>
    <row r="984" ht="14.25" customHeight="1">
      <c r="B984" s="289"/>
      <c r="C984" s="289"/>
      <c r="D984" s="289"/>
      <c r="E984" s="289"/>
      <c r="F984" s="289"/>
      <c r="G984" s="289"/>
    </row>
    <row r="985" ht="14.25" customHeight="1">
      <c r="B985" s="289"/>
      <c r="C985" s="289"/>
      <c r="D985" s="289"/>
      <c r="E985" s="289"/>
      <c r="F985" s="289"/>
      <c r="G985" s="289"/>
    </row>
    <row r="986" ht="14.25" customHeight="1">
      <c r="B986" s="289"/>
      <c r="C986" s="289"/>
      <c r="D986" s="289"/>
      <c r="E986" s="289"/>
      <c r="F986" s="289"/>
      <c r="G986" s="289"/>
    </row>
    <row r="987" ht="14.25" customHeight="1">
      <c r="B987" s="289"/>
      <c r="C987" s="289"/>
      <c r="D987" s="289"/>
      <c r="E987" s="289"/>
      <c r="F987" s="289"/>
      <c r="G987" s="289"/>
    </row>
    <row r="988" ht="14.25" customHeight="1">
      <c r="B988" s="289"/>
      <c r="C988" s="289"/>
      <c r="D988" s="289"/>
      <c r="E988" s="289"/>
      <c r="F988" s="289"/>
      <c r="G988" s="289"/>
    </row>
    <row r="989" ht="14.25" customHeight="1">
      <c r="B989" s="289"/>
      <c r="C989" s="289"/>
      <c r="D989" s="289"/>
      <c r="E989" s="289"/>
      <c r="F989" s="289"/>
      <c r="G989" s="289"/>
    </row>
    <row r="990" ht="14.25" customHeight="1">
      <c r="B990" s="289"/>
      <c r="C990" s="289"/>
      <c r="D990" s="289"/>
      <c r="E990" s="289"/>
      <c r="F990" s="289"/>
      <c r="G990" s="289"/>
    </row>
    <row r="991" ht="14.25" customHeight="1">
      <c r="B991" s="289"/>
      <c r="C991" s="289"/>
      <c r="D991" s="289"/>
      <c r="E991" s="289"/>
      <c r="F991" s="289"/>
      <c r="G991" s="289"/>
    </row>
    <row r="992" ht="14.25" customHeight="1">
      <c r="B992" s="289"/>
      <c r="C992" s="289"/>
      <c r="D992" s="289"/>
      <c r="E992" s="289"/>
      <c r="F992" s="289"/>
      <c r="G992" s="289"/>
    </row>
    <row r="993" ht="14.25" customHeight="1">
      <c r="B993" s="289"/>
      <c r="C993" s="289"/>
      <c r="D993" s="289"/>
      <c r="E993" s="289"/>
      <c r="F993" s="289"/>
      <c r="G993" s="289"/>
    </row>
  </sheetData>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 r:id="rId41" ref="E22"/>
    <hyperlink r:id="rId42" ref="F22"/>
    <hyperlink r:id="rId43" ref="E23"/>
    <hyperlink r:id="rId44" ref="F23"/>
  </hyperlinks>
  <printOptions/>
  <pageMargins bottom="0.75" footer="0.0" header="0.0" left="0.7" right="0.7" top="0.75"/>
  <pageSetup orientation="landscape"/>
  <drawing r:id="rId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11.29"/>
    <col customWidth="1" min="3" max="3" width="7.29"/>
    <col customWidth="1" min="4" max="4" width="22.86"/>
    <col customWidth="1" min="5" max="5" width="31.29"/>
    <col customWidth="1" min="6" max="6" width="21.14"/>
    <col customWidth="1" min="7" max="7" width="50.14"/>
    <col customWidth="1" min="8" max="8" width="26.14"/>
    <col customWidth="1" min="9" max="9" width="76.29"/>
    <col customWidth="1" min="10" max="10" width="138.71"/>
    <col customWidth="1" min="11" max="12" width="34.0"/>
    <col customWidth="1" min="13" max="13" width="29.57"/>
    <col customWidth="1" min="14" max="14" width="36.43"/>
    <col customWidth="1" min="15" max="15" width="25.71"/>
    <col customWidth="1" min="16" max="16" width="12.86"/>
    <col customWidth="1" min="17" max="18" width="8.71"/>
    <col customWidth="1" min="19" max="19" width="36.57"/>
    <col customWidth="1" min="20" max="20" width="30.57"/>
    <col customWidth="1" min="21" max="33" width="8.71"/>
  </cols>
  <sheetData>
    <row r="1" ht="14.25" customHeight="1">
      <c r="A1" s="290" t="s">
        <v>109</v>
      </c>
      <c r="B1" s="290" t="s">
        <v>110</v>
      </c>
      <c r="C1" s="290" t="s">
        <v>111</v>
      </c>
      <c r="D1" s="290" t="s">
        <v>112</v>
      </c>
      <c r="E1" s="290" t="s">
        <v>113</v>
      </c>
      <c r="F1" s="290" t="s">
        <v>81</v>
      </c>
      <c r="G1" s="290" t="s">
        <v>82</v>
      </c>
      <c r="H1" s="290" t="s">
        <v>84</v>
      </c>
      <c r="I1" s="290" t="s">
        <v>114</v>
      </c>
      <c r="J1" s="290" t="s">
        <v>115</v>
      </c>
      <c r="K1" s="290" t="s">
        <v>1479</v>
      </c>
      <c r="L1" s="290" t="s">
        <v>1480</v>
      </c>
      <c r="M1" s="290" t="s">
        <v>1481</v>
      </c>
      <c r="N1" s="291" t="s">
        <v>1482</v>
      </c>
      <c r="O1" s="290" t="s">
        <v>1483</v>
      </c>
      <c r="P1" s="290" t="s">
        <v>97</v>
      </c>
      <c r="Q1" s="290" t="s">
        <v>98</v>
      </c>
      <c r="R1" s="290"/>
      <c r="S1" s="290"/>
      <c r="T1" s="290" t="s">
        <v>99</v>
      </c>
      <c r="U1" s="290" t="s">
        <v>100</v>
      </c>
      <c r="V1" s="290"/>
      <c r="W1" s="290"/>
      <c r="X1" s="290"/>
      <c r="Y1" s="290"/>
      <c r="AA1" s="290"/>
      <c r="AB1" s="290"/>
      <c r="AC1" s="290"/>
      <c r="AD1" s="290"/>
      <c r="AE1" s="290"/>
      <c r="AF1" s="290"/>
      <c r="AG1" s="290"/>
    </row>
    <row r="2" ht="14.25" customHeight="1">
      <c r="A2" s="278" t="s">
        <v>1484</v>
      </c>
      <c r="B2" s="278"/>
      <c r="C2" s="278"/>
      <c r="D2" s="278"/>
      <c r="E2" s="271"/>
      <c r="F2" s="271" t="s">
        <v>1403</v>
      </c>
      <c r="G2" s="278" t="s">
        <v>1384</v>
      </c>
      <c r="H2" s="292" t="s">
        <v>119</v>
      </c>
      <c r="I2" s="293" t="s">
        <v>1485</v>
      </c>
      <c r="J2" s="294" t="s">
        <v>1387</v>
      </c>
      <c r="K2" s="278"/>
      <c r="L2" s="278"/>
      <c r="M2" s="278" t="s">
        <v>1486</v>
      </c>
      <c r="N2" s="294" t="s">
        <v>1487</v>
      </c>
      <c r="O2" s="278"/>
      <c r="P2" s="278" t="s">
        <v>128</v>
      </c>
      <c r="Q2" s="278" t="s">
        <v>1488</v>
      </c>
      <c r="R2" s="278"/>
      <c r="S2" s="278"/>
      <c r="T2" s="295" t="s">
        <v>1385</v>
      </c>
      <c r="U2" s="269" t="s">
        <v>1386</v>
      </c>
      <c r="V2" s="278"/>
      <c r="W2" s="279"/>
      <c r="X2" s="279"/>
      <c r="Y2" s="279"/>
      <c r="Z2" s="279"/>
      <c r="AA2" s="279"/>
      <c r="AB2" s="279"/>
      <c r="AC2" s="279"/>
      <c r="AD2" s="279"/>
      <c r="AE2" s="279"/>
      <c r="AF2" s="279"/>
      <c r="AG2" s="279"/>
    </row>
    <row r="3" ht="14.25" customHeight="1">
      <c r="A3" s="278" t="s">
        <v>1484</v>
      </c>
      <c r="B3" s="278"/>
      <c r="C3" s="278"/>
      <c r="D3" s="278"/>
      <c r="E3" s="271"/>
      <c r="F3" s="271" t="s">
        <v>116</v>
      </c>
      <c r="G3" s="278" t="s">
        <v>1388</v>
      </c>
      <c r="H3" s="292" t="s">
        <v>119</v>
      </c>
      <c r="I3" s="293" t="s">
        <v>1489</v>
      </c>
      <c r="J3" s="294" t="s">
        <v>1391</v>
      </c>
      <c r="K3" s="294"/>
      <c r="L3" s="294" t="s">
        <v>1490</v>
      </c>
      <c r="M3" s="278" t="s">
        <v>1491</v>
      </c>
      <c r="N3" s="294" t="s">
        <v>1492</v>
      </c>
      <c r="O3" s="278" t="s">
        <v>1493</v>
      </c>
      <c r="P3" s="278" t="s">
        <v>128</v>
      </c>
      <c r="Q3" s="278" t="s">
        <v>1488</v>
      </c>
      <c r="R3" s="278"/>
      <c r="S3" s="278"/>
      <c r="T3" s="295" t="s">
        <v>1494</v>
      </c>
      <c r="U3" s="269" t="s">
        <v>1390</v>
      </c>
      <c r="V3" s="278"/>
      <c r="W3" s="279"/>
      <c r="X3" s="279"/>
      <c r="Y3" s="279"/>
      <c r="Z3" s="279"/>
      <c r="AA3" s="279"/>
      <c r="AB3" s="279"/>
      <c r="AC3" s="279"/>
      <c r="AD3" s="279"/>
      <c r="AE3" s="279"/>
      <c r="AF3" s="279"/>
      <c r="AG3" s="279"/>
    </row>
    <row r="4" ht="14.25" customHeight="1">
      <c r="A4" s="278" t="s">
        <v>1484</v>
      </c>
      <c r="B4" s="278"/>
      <c r="C4" s="278"/>
      <c r="D4" s="278"/>
      <c r="E4" s="271"/>
      <c r="F4" s="271" t="s">
        <v>1392</v>
      </c>
      <c r="G4" s="278" t="s">
        <v>1393</v>
      </c>
      <c r="H4" s="292" t="s">
        <v>1394</v>
      </c>
      <c r="I4" s="293" t="s">
        <v>1495</v>
      </c>
      <c r="J4" s="294" t="s">
        <v>1397</v>
      </c>
      <c r="K4" s="278" t="s">
        <v>1496</v>
      </c>
      <c r="L4" s="278" t="s">
        <v>1497</v>
      </c>
      <c r="M4" s="278" t="s">
        <v>1498</v>
      </c>
      <c r="N4" s="294" t="s">
        <v>1499</v>
      </c>
      <c r="O4" s="278" t="s">
        <v>1500</v>
      </c>
      <c r="P4" s="278" t="s">
        <v>128</v>
      </c>
      <c r="Q4" s="278" t="s">
        <v>1488</v>
      </c>
      <c r="R4" s="278"/>
      <c r="S4" s="278"/>
      <c r="T4" s="295" t="s">
        <v>1501</v>
      </c>
      <c r="U4" s="269" t="s">
        <v>1396</v>
      </c>
      <c r="V4" s="278"/>
      <c r="W4" s="279"/>
      <c r="X4" s="279"/>
      <c r="Y4" s="279"/>
      <c r="Z4" s="279"/>
      <c r="AA4" s="279"/>
      <c r="AB4" s="279"/>
      <c r="AC4" s="279"/>
      <c r="AD4" s="279"/>
      <c r="AE4" s="279"/>
      <c r="AF4" s="279"/>
      <c r="AG4" s="279"/>
    </row>
    <row r="5" ht="14.25" customHeight="1">
      <c r="A5" s="278" t="s">
        <v>1484</v>
      </c>
      <c r="B5" s="278"/>
      <c r="C5" s="278"/>
      <c r="D5" s="278"/>
      <c r="E5" s="271"/>
      <c r="F5" s="271" t="s">
        <v>1413</v>
      </c>
      <c r="G5" s="278" t="s">
        <v>1399</v>
      </c>
      <c r="H5" s="292" t="s">
        <v>119</v>
      </c>
      <c r="I5" s="293" t="s">
        <v>1502</v>
      </c>
      <c r="J5" s="294" t="s">
        <v>1402</v>
      </c>
      <c r="K5" s="278"/>
      <c r="L5" s="278" t="s">
        <v>1503</v>
      </c>
      <c r="M5" s="278" t="s">
        <v>1504</v>
      </c>
      <c r="N5" s="294" t="s">
        <v>1505</v>
      </c>
      <c r="O5" s="278"/>
      <c r="P5" s="278" t="s">
        <v>128</v>
      </c>
      <c r="Q5" s="278" t="s">
        <v>1506</v>
      </c>
      <c r="R5" s="278"/>
      <c r="S5" s="278"/>
      <c r="T5" s="295" t="s">
        <v>1507</v>
      </c>
      <c r="U5" s="269" t="s">
        <v>1401</v>
      </c>
      <c r="V5" s="278"/>
      <c r="W5" s="279"/>
      <c r="X5" s="279"/>
      <c r="Y5" s="279"/>
      <c r="Z5" s="279"/>
      <c r="AA5" s="279"/>
      <c r="AB5" s="296"/>
      <c r="AC5" s="279"/>
      <c r="AD5" s="279"/>
      <c r="AE5" s="279"/>
      <c r="AF5" s="279"/>
      <c r="AG5" s="279"/>
    </row>
    <row r="6" ht="14.25" customHeight="1">
      <c r="A6" s="278" t="s">
        <v>1508</v>
      </c>
      <c r="B6" s="278"/>
      <c r="C6" s="278"/>
      <c r="D6" s="278"/>
      <c r="E6" s="271"/>
      <c r="F6" s="271" t="s">
        <v>1403</v>
      </c>
      <c r="G6" s="278" t="s">
        <v>1404</v>
      </c>
      <c r="H6" s="292" t="s">
        <v>1405</v>
      </c>
      <c r="I6" s="293" t="s">
        <v>1509</v>
      </c>
      <c r="J6" s="294" t="s">
        <v>1408</v>
      </c>
      <c r="K6" s="278" t="s">
        <v>1510</v>
      </c>
      <c r="L6" s="278" t="s">
        <v>1511</v>
      </c>
      <c r="M6" s="278" t="s">
        <v>1512</v>
      </c>
      <c r="N6" s="294" t="s">
        <v>1513</v>
      </c>
      <c r="O6" s="278"/>
      <c r="P6" s="278" t="s">
        <v>128</v>
      </c>
      <c r="Q6" s="278" t="s">
        <v>1488</v>
      </c>
      <c r="R6" s="278"/>
      <c r="S6" s="278"/>
      <c r="T6" s="297" t="s">
        <v>1406</v>
      </c>
      <c r="U6" s="298" t="s">
        <v>1407</v>
      </c>
      <c r="V6" s="278"/>
      <c r="W6" s="279"/>
      <c r="X6" s="279"/>
      <c r="Y6" s="279"/>
      <c r="Z6" s="279"/>
      <c r="AA6" s="279"/>
      <c r="AB6" s="279"/>
      <c r="AC6" s="279"/>
      <c r="AD6" s="279"/>
      <c r="AE6" s="279"/>
      <c r="AF6" s="279"/>
      <c r="AG6" s="279"/>
    </row>
    <row r="7" ht="14.25" customHeight="1">
      <c r="A7" s="278" t="s">
        <v>1508</v>
      </c>
      <c r="B7" s="278"/>
      <c r="C7" s="278"/>
      <c r="D7" s="278"/>
      <c r="E7" s="271"/>
      <c r="F7" s="271" t="s">
        <v>1403</v>
      </c>
      <c r="G7" s="278" t="s">
        <v>1404</v>
      </c>
      <c r="H7" s="292" t="s">
        <v>1409</v>
      </c>
      <c r="I7" s="293" t="s">
        <v>1514</v>
      </c>
      <c r="J7" s="294" t="s">
        <v>1412</v>
      </c>
      <c r="K7" s="278" t="s">
        <v>1515</v>
      </c>
      <c r="L7" s="278" t="s">
        <v>1516</v>
      </c>
      <c r="M7" s="278" t="s">
        <v>1512</v>
      </c>
      <c r="N7" s="294" t="s">
        <v>1517</v>
      </c>
      <c r="O7" s="278"/>
      <c r="P7" s="278" t="s">
        <v>128</v>
      </c>
      <c r="Q7" s="278" t="s">
        <v>1488</v>
      </c>
      <c r="R7" s="278"/>
      <c r="S7" s="278"/>
      <c r="T7" s="297" t="s">
        <v>1410</v>
      </c>
      <c r="U7" s="298" t="s">
        <v>1411</v>
      </c>
      <c r="V7" s="278"/>
      <c r="W7" s="279"/>
      <c r="X7" s="279"/>
      <c r="Y7" s="279"/>
      <c r="Z7" s="279"/>
      <c r="AA7" s="279"/>
      <c r="AB7" s="279"/>
      <c r="AC7" s="279"/>
      <c r="AD7" s="279"/>
      <c r="AE7" s="279"/>
      <c r="AF7" s="279"/>
      <c r="AG7" s="279"/>
    </row>
    <row r="8" ht="14.25" customHeight="1">
      <c r="A8" s="278" t="s">
        <v>1508</v>
      </c>
      <c r="B8" s="278"/>
      <c r="C8" s="278"/>
      <c r="D8" s="278"/>
      <c r="E8" s="271"/>
      <c r="F8" s="271" t="s">
        <v>1413</v>
      </c>
      <c r="G8" s="278" t="s">
        <v>1414</v>
      </c>
      <c r="H8" s="292" t="s">
        <v>1415</v>
      </c>
      <c r="I8" s="293" t="s">
        <v>1518</v>
      </c>
      <c r="J8" s="294" t="s">
        <v>1418</v>
      </c>
      <c r="K8" s="278" t="s">
        <v>1519</v>
      </c>
      <c r="L8" s="278" t="s">
        <v>1520</v>
      </c>
      <c r="M8" s="278" t="s">
        <v>1512</v>
      </c>
      <c r="N8" s="294"/>
      <c r="O8" s="278"/>
      <c r="P8" s="278" t="s">
        <v>128</v>
      </c>
      <c r="Q8" s="278" t="s">
        <v>1521</v>
      </c>
      <c r="R8" s="278"/>
      <c r="S8" s="278"/>
      <c r="T8" s="297" t="s">
        <v>1416</v>
      </c>
      <c r="U8" s="299" t="s">
        <v>1417</v>
      </c>
      <c r="V8" s="278"/>
      <c r="W8" s="279"/>
      <c r="X8" s="279"/>
      <c r="Y8" s="279"/>
      <c r="Z8" s="279"/>
      <c r="AA8" s="279"/>
      <c r="AB8" s="279"/>
      <c r="AC8" s="279"/>
      <c r="AD8" s="279"/>
      <c r="AE8" s="279"/>
      <c r="AF8" s="279"/>
      <c r="AG8" s="279"/>
    </row>
    <row r="9" ht="14.25" customHeight="1">
      <c r="A9" s="278" t="s">
        <v>1508</v>
      </c>
      <c r="B9" s="278"/>
      <c r="C9" s="278"/>
      <c r="D9" s="278"/>
      <c r="E9" s="271"/>
      <c r="F9" s="271" t="s">
        <v>1419</v>
      </c>
      <c r="G9" s="278" t="s">
        <v>1420</v>
      </c>
      <c r="H9" s="292"/>
      <c r="I9" s="293" t="s">
        <v>1522</v>
      </c>
      <c r="J9" s="294" t="s">
        <v>1423</v>
      </c>
      <c r="K9" s="278"/>
      <c r="L9" s="278" t="s">
        <v>1523</v>
      </c>
      <c r="M9" s="278" t="s">
        <v>1512</v>
      </c>
      <c r="N9" s="294" t="s">
        <v>1524</v>
      </c>
      <c r="O9" s="278"/>
      <c r="P9" s="278" t="s">
        <v>128</v>
      </c>
      <c r="Q9" s="278" t="s">
        <v>1488</v>
      </c>
      <c r="R9" s="278"/>
      <c r="S9" s="278"/>
      <c r="T9" s="297" t="s">
        <v>1421</v>
      </c>
      <c r="U9" s="299" t="s">
        <v>1422</v>
      </c>
      <c r="V9" s="278"/>
      <c r="W9" s="279"/>
      <c r="X9" s="279"/>
      <c r="Y9" s="279"/>
      <c r="Z9" s="279"/>
      <c r="AA9" s="279"/>
      <c r="AB9" s="279"/>
      <c r="AC9" s="279"/>
      <c r="AD9" s="279"/>
      <c r="AE9" s="279"/>
      <c r="AF9" s="279"/>
      <c r="AG9" s="279"/>
    </row>
    <row r="10" ht="14.25" customHeight="1">
      <c r="A10" s="278" t="s">
        <v>1508</v>
      </c>
      <c r="B10" s="278"/>
      <c r="C10" s="278"/>
      <c r="D10" s="278"/>
      <c r="E10" s="271"/>
      <c r="F10" s="271" t="s">
        <v>1419</v>
      </c>
      <c r="G10" s="278" t="s">
        <v>1424</v>
      </c>
      <c r="H10" s="300" t="s">
        <v>119</v>
      </c>
      <c r="I10" s="293" t="s">
        <v>1525</v>
      </c>
      <c r="J10" s="294" t="s">
        <v>1427</v>
      </c>
      <c r="K10" s="278"/>
      <c r="L10" s="278" t="s">
        <v>1526</v>
      </c>
      <c r="M10" s="278" t="s">
        <v>1512</v>
      </c>
      <c r="N10" s="294" t="s">
        <v>1527</v>
      </c>
      <c r="O10" s="278" t="s">
        <v>1528</v>
      </c>
      <c r="P10" s="278" t="s">
        <v>128</v>
      </c>
      <c r="Q10" s="278" t="s">
        <v>1488</v>
      </c>
      <c r="R10" s="278"/>
      <c r="S10" s="278"/>
      <c r="T10" s="297" t="s">
        <v>1425</v>
      </c>
      <c r="U10" s="298" t="s">
        <v>1426</v>
      </c>
      <c r="V10" s="278"/>
      <c r="W10" s="279"/>
      <c r="X10" s="279"/>
      <c r="Y10" s="279"/>
      <c r="Z10" s="279"/>
      <c r="AA10" s="279"/>
      <c r="AB10" s="279"/>
      <c r="AC10" s="279"/>
      <c r="AD10" s="279"/>
      <c r="AE10" s="279"/>
      <c r="AF10" s="279"/>
      <c r="AG10" s="279"/>
    </row>
    <row r="11" ht="14.25" customHeight="1">
      <c r="A11" s="278" t="s">
        <v>1508</v>
      </c>
      <c r="B11" s="278"/>
      <c r="C11" s="278"/>
      <c r="D11" s="278"/>
      <c r="E11" s="271"/>
      <c r="F11" s="271" t="s">
        <v>1419</v>
      </c>
      <c r="G11" s="278" t="s">
        <v>1424</v>
      </c>
      <c r="H11" s="300" t="s">
        <v>133</v>
      </c>
      <c r="I11" s="301" t="s">
        <v>1529</v>
      </c>
      <c r="J11" s="294" t="s">
        <v>1430</v>
      </c>
      <c r="K11" s="278"/>
      <c r="L11" s="278" t="s">
        <v>1530</v>
      </c>
      <c r="M11" s="278" t="s">
        <v>1512</v>
      </c>
      <c r="N11" s="294" t="s">
        <v>1531</v>
      </c>
      <c r="O11" s="278"/>
      <c r="P11" s="278" t="s">
        <v>128</v>
      </c>
      <c r="Q11" s="278" t="s">
        <v>1488</v>
      </c>
      <c r="R11" s="278"/>
      <c r="S11" s="278"/>
      <c r="T11" s="297" t="s">
        <v>1428</v>
      </c>
      <c r="U11" s="298" t="s">
        <v>1429</v>
      </c>
      <c r="V11" s="278"/>
      <c r="W11" s="279"/>
      <c r="X11" s="279"/>
      <c r="Y11" s="279"/>
      <c r="Z11" s="279"/>
      <c r="AA11" s="279"/>
      <c r="AB11" s="279"/>
      <c r="AC11" s="279"/>
      <c r="AD11" s="279"/>
      <c r="AE11" s="279"/>
      <c r="AF11" s="279"/>
      <c r="AG11" s="279"/>
    </row>
    <row r="12" ht="14.25" customHeight="1">
      <c r="A12" s="278" t="s">
        <v>1532</v>
      </c>
      <c r="B12" s="278"/>
      <c r="C12" s="278"/>
      <c r="D12" s="278"/>
      <c r="E12" s="271"/>
      <c r="F12" s="271" t="s">
        <v>116</v>
      </c>
      <c r="G12" s="278" t="s">
        <v>1431</v>
      </c>
      <c r="H12" s="278" t="s">
        <v>1415</v>
      </c>
      <c r="I12" s="302" t="s">
        <v>1533</v>
      </c>
      <c r="J12" s="278" t="s">
        <v>1434</v>
      </c>
      <c r="K12" s="278"/>
      <c r="L12" s="278" t="s">
        <v>1534</v>
      </c>
      <c r="M12" s="278" t="s">
        <v>1512</v>
      </c>
      <c r="N12" s="294" t="s">
        <v>1535</v>
      </c>
      <c r="O12" s="278"/>
      <c r="P12" s="278" t="s">
        <v>128</v>
      </c>
      <c r="Q12" s="278" t="s">
        <v>1488</v>
      </c>
      <c r="R12" s="278"/>
      <c r="S12" s="278"/>
      <c r="T12" s="295" t="s">
        <v>1432</v>
      </c>
      <c r="U12" s="298" t="s">
        <v>1433</v>
      </c>
      <c r="V12" s="278"/>
    </row>
    <row r="13" ht="14.25" customHeight="1">
      <c r="A13" s="278" t="s">
        <v>1532</v>
      </c>
      <c r="B13" s="278"/>
      <c r="C13" s="278"/>
      <c r="D13" s="278"/>
      <c r="E13" s="271"/>
      <c r="F13" s="271" t="s">
        <v>116</v>
      </c>
      <c r="G13" s="278" t="s">
        <v>1431</v>
      </c>
      <c r="H13" s="278" t="s">
        <v>1435</v>
      </c>
      <c r="I13" s="302" t="s">
        <v>1536</v>
      </c>
      <c r="J13" s="278" t="s">
        <v>1438</v>
      </c>
      <c r="K13" s="278"/>
      <c r="L13" s="278"/>
      <c r="M13" s="278" t="s">
        <v>1512</v>
      </c>
      <c r="N13" s="294" t="s">
        <v>1537</v>
      </c>
      <c r="O13" s="278"/>
      <c r="P13" s="278" t="s">
        <v>128</v>
      </c>
      <c r="Q13" s="278" t="s">
        <v>1488</v>
      </c>
      <c r="R13" s="278"/>
      <c r="S13" s="278" t="s">
        <v>1538</v>
      </c>
      <c r="T13" s="295" t="s">
        <v>1436</v>
      </c>
      <c r="U13" s="298" t="s">
        <v>1437</v>
      </c>
      <c r="V13" s="278"/>
    </row>
    <row r="14" ht="14.25" customHeight="1">
      <c r="A14" s="278" t="s">
        <v>1532</v>
      </c>
      <c r="B14" s="278"/>
      <c r="C14" s="278"/>
      <c r="D14" s="278"/>
      <c r="E14" s="271"/>
      <c r="F14" s="271" t="s">
        <v>1439</v>
      </c>
      <c r="G14" s="278" t="s">
        <v>1440</v>
      </c>
      <c r="H14" s="278" t="s">
        <v>1441</v>
      </c>
      <c r="I14" s="302" t="s">
        <v>1539</v>
      </c>
      <c r="J14" s="278" t="s">
        <v>1444</v>
      </c>
      <c r="K14" s="278" t="s">
        <v>1540</v>
      </c>
      <c r="L14" s="278" t="s">
        <v>1541</v>
      </c>
      <c r="M14" s="278" t="s">
        <v>1542</v>
      </c>
      <c r="N14" s="294" t="s">
        <v>1543</v>
      </c>
      <c r="O14" s="278"/>
      <c r="P14" s="278" t="s">
        <v>128</v>
      </c>
      <c r="Q14" s="278" t="s">
        <v>1488</v>
      </c>
      <c r="R14" s="278"/>
      <c r="S14" s="278"/>
      <c r="T14" s="295" t="s">
        <v>1442</v>
      </c>
      <c r="U14" s="298" t="s">
        <v>1443</v>
      </c>
      <c r="V14" s="278"/>
    </row>
    <row r="15" ht="14.25" customHeight="1">
      <c r="A15" s="278" t="s">
        <v>1532</v>
      </c>
      <c r="B15" s="278"/>
      <c r="C15" s="278"/>
      <c r="D15" s="278"/>
      <c r="E15" s="271"/>
      <c r="F15" s="271" t="s">
        <v>1439</v>
      </c>
      <c r="G15" s="278" t="s">
        <v>1440</v>
      </c>
      <c r="H15" s="278" t="s">
        <v>1445</v>
      </c>
      <c r="I15" s="302" t="s">
        <v>1544</v>
      </c>
      <c r="J15" s="278" t="s">
        <v>1448</v>
      </c>
      <c r="K15" s="278" t="s">
        <v>1545</v>
      </c>
      <c r="L15" s="278" t="s">
        <v>1546</v>
      </c>
      <c r="M15" s="278" t="s">
        <v>1542</v>
      </c>
      <c r="N15" s="294" t="s">
        <v>1547</v>
      </c>
      <c r="O15" s="278"/>
      <c r="P15" s="278" t="s">
        <v>128</v>
      </c>
      <c r="Q15" s="278" t="s">
        <v>1488</v>
      </c>
      <c r="R15" s="278"/>
      <c r="S15" s="278"/>
      <c r="T15" s="295" t="s">
        <v>1446</v>
      </c>
      <c r="U15" s="298" t="s">
        <v>1447</v>
      </c>
      <c r="V15" s="278"/>
    </row>
    <row r="16" ht="14.25" customHeight="1">
      <c r="A16" s="278" t="s">
        <v>1532</v>
      </c>
      <c r="B16" s="283"/>
      <c r="C16" s="283"/>
      <c r="D16" s="283"/>
      <c r="E16" s="271"/>
      <c r="F16" s="303" t="s">
        <v>116</v>
      </c>
      <c r="G16" s="283" t="s">
        <v>1449</v>
      </c>
      <c r="H16" s="283" t="s">
        <v>1415</v>
      </c>
      <c r="I16" s="304" t="s">
        <v>1548</v>
      </c>
      <c r="J16" s="283" t="s">
        <v>1452</v>
      </c>
      <c r="K16" s="283" t="s">
        <v>1549</v>
      </c>
      <c r="L16" s="283" t="s">
        <v>1550</v>
      </c>
      <c r="M16" s="278" t="s">
        <v>1512</v>
      </c>
      <c r="N16" s="305" t="s">
        <v>1551</v>
      </c>
      <c r="O16" s="283"/>
      <c r="P16" s="278" t="s">
        <v>128</v>
      </c>
      <c r="Q16" s="278" t="s">
        <v>1488</v>
      </c>
      <c r="R16" s="283"/>
      <c r="S16" s="283"/>
      <c r="T16" s="295" t="s">
        <v>1450</v>
      </c>
      <c r="U16" s="306" t="s">
        <v>1451</v>
      </c>
      <c r="V16" s="283"/>
      <c r="W16" s="226"/>
      <c r="X16" s="226"/>
      <c r="Y16" s="226"/>
      <c r="Z16" s="226"/>
      <c r="AA16" s="226"/>
      <c r="AB16" s="226"/>
      <c r="AC16" s="226"/>
      <c r="AD16" s="226"/>
      <c r="AE16" s="226"/>
    </row>
    <row r="17" ht="15.0" customHeight="1">
      <c r="A17" s="278" t="s">
        <v>1532</v>
      </c>
      <c r="B17" s="283"/>
      <c r="C17" s="283"/>
      <c r="D17" s="283"/>
      <c r="E17" s="271"/>
      <c r="F17" s="303" t="s">
        <v>116</v>
      </c>
      <c r="G17" s="283" t="s">
        <v>1449</v>
      </c>
      <c r="H17" s="283" t="s">
        <v>151</v>
      </c>
      <c r="I17" s="304" t="s">
        <v>1552</v>
      </c>
      <c r="J17" s="283" t="s">
        <v>1455</v>
      </c>
      <c r="K17" s="278" t="s">
        <v>1553</v>
      </c>
      <c r="L17" s="283" t="s">
        <v>1550</v>
      </c>
      <c r="M17" s="283" t="s">
        <v>1512</v>
      </c>
      <c r="N17" s="305" t="s">
        <v>1554</v>
      </c>
      <c r="O17" s="283"/>
      <c r="P17" s="278" t="s">
        <v>128</v>
      </c>
      <c r="Q17" s="278" t="s">
        <v>1488</v>
      </c>
      <c r="R17" s="283"/>
      <c r="S17" s="283"/>
      <c r="T17" s="295" t="s">
        <v>1453</v>
      </c>
      <c r="U17" s="305" t="s">
        <v>1454</v>
      </c>
      <c r="V17" s="283"/>
      <c r="W17" s="226"/>
      <c r="X17" s="226"/>
      <c r="Y17" s="226"/>
      <c r="Z17" s="226"/>
      <c r="AA17" s="226"/>
      <c r="AB17" s="226"/>
      <c r="AC17" s="226"/>
      <c r="AD17" s="226"/>
      <c r="AE17" s="226"/>
    </row>
    <row r="18" ht="14.25" customHeight="1">
      <c r="A18" s="278" t="s">
        <v>1532</v>
      </c>
      <c r="B18" s="278"/>
      <c r="C18" s="278"/>
      <c r="D18" s="278"/>
      <c r="E18" s="271"/>
      <c r="F18" s="271" t="s">
        <v>116</v>
      </c>
      <c r="G18" s="278" t="s">
        <v>1456</v>
      </c>
      <c r="H18" s="278" t="s">
        <v>1457</v>
      </c>
      <c r="I18" s="302" t="s">
        <v>1555</v>
      </c>
      <c r="J18" s="278" t="s">
        <v>1460</v>
      </c>
      <c r="K18" s="278" t="s">
        <v>1556</v>
      </c>
      <c r="L18" s="278" t="s">
        <v>1557</v>
      </c>
      <c r="M18" s="283" t="s">
        <v>1512</v>
      </c>
      <c r="N18" s="294" t="s">
        <v>1558</v>
      </c>
      <c r="O18" s="278"/>
      <c r="P18" s="278" t="s">
        <v>128</v>
      </c>
      <c r="Q18" s="278" t="s">
        <v>1488</v>
      </c>
      <c r="R18" s="278"/>
      <c r="S18" s="278"/>
      <c r="T18" s="295" t="s">
        <v>1458</v>
      </c>
      <c r="U18" s="299" t="s">
        <v>1459</v>
      </c>
      <c r="V18" s="278"/>
    </row>
    <row r="19" ht="14.25" customHeight="1">
      <c r="A19" s="278" t="s">
        <v>1532</v>
      </c>
      <c r="B19" s="287"/>
      <c r="C19" s="287"/>
      <c r="D19" s="287"/>
      <c r="E19" s="284"/>
      <c r="F19" s="307" t="s">
        <v>116</v>
      </c>
      <c r="G19" s="287" t="s">
        <v>1449</v>
      </c>
      <c r="H19" s="287" t="s">
        <v>1461</v>
      </c>
      <c r="I19" s="304" t="s">
        <v>1559</v>
      </c>
      <c r="J19" s="308" t="s">
        <v>1464</v>
      </c>
      <c r="K19" s="287" t="s">
        <v>1560</v>
      </c>
      <c r="L19" s="287" t="s">
        <v>1561</v>
      </c>
      <c r="M19" s="287" t="s">
        <v>1512</v>
      </c>
      <c r="N19" s="287" t="s">
        <v>1562</v>
      </c>
      <c r="O19" s="287"/>
      <c r="P19" s="279" t="s">
        <v>128</v>
      </c>
      <c r="Q19" s="279" t="s">
        <v>1488</v>
      </c>
      <c r="R19" s="287"/>
      <c r="S19" s="287"/>
      <c r="T19" s="295" t="s">
        <v>1462</v>
      </c>
      <c r="U19" s="304" t="s">
        <v>1463</v>
      </c>
      <c r="V19" s="287"/>
      <c r="W19" s="287"/>
      <c r="X19" s="287"/>
      <c r="Y19" s="287"/>
      <c r="Z19" s="287"/>
      <c r="AA19" s="287"/>
      <c r="AB19" s="287"/>
      <c r="AC19" s="287"/>
      <c r="AD19" s="287"/>
      <c r="AE19" s="287"/>
      <c r="AF19" s="287"/>
      <c r="AG19" s="287"/>
    </row>
    <row r="20" ht="14.25" customHeight="1">
      <c r="A20" s="278" t="s">
        <v>1532</v>
      </c>
      <c r="B20" s="279"/>
      <c r="C20" s="279"/>
      <c r="D20" s="279"/>
      <c r="E20" s="284"/>
      <c r="F20" s="309" t="s">
        <v>116</v>
      </c>
      <c r="G20" s="279" t="s">
        <v>1404</v>
      </c>
      <c r="H20" s="279" t="s">
        <v>133</v>
      </c>
      <c r="I20" s="302" t="s">
        <v>1563</v>
      </c>
      <c r="J20" s="279" t="s">
        <v>1467</v>
      </c>
      <c r="K20" s="279" t="s">
        <v>1564</v>
      </c>
      <c r="L20" s="279" t="s">
        <v>1565</v>
      </c>
      <c r="M20" s="287" t="s">
        <v>1512</v>
      </c>
      <c r="N20" s="310" t="s">
        <v>1566</v>
      </c>
      <c r="O20" s="279"/>
      <c r="P20" s="279" t="s">
        <v>128</v>
      </c>
      <c r="Q20" s="279" t="s">
        <v>1488</v>
      </c>
      <c r="R20" s="279"/>
      <c r="S20" s="279"/>
      <c r="T20" s="295" t="s">
        <v>1465</v>
      </c>
      <c r="U20" s="302" t="s">
        <v>1466</v>
      </c>
      <c r="V20" s="279"/>
      <c r="W20" s="279"/>
      <c r="X20" s="279"/>
      <c r="Y20" s="279"/>
      <c r="Z20" s="279"/>
      <c r="AA20" s="279"/>
      <c r="AB20" s="279"/>
      <c r="AC20" s="279"/>
      <c r="AD20" s="279"/>
      <c r="AE20" s="279"/>
      <c r="AF20" s="279"/>
      <c r="AG20" s="279"/>
    </row>
    <row r="21" ht="14.25" customHeight="1">
      <c r="A21" s="278" t="s">
        <v>1532</v>
      </c>
      <c r="B21" s="287"/>
      <c r="C21" s="287"/>
      <c r="D21" s="287"/>
      <c r="E21" s="284"/>
      <c r="F21" s="307" t="s">
        <v>116</v>
      </c>
      <c r="G21" s="287" t="s">
        <v>1449</v>
      </c>
      <c r="H21" s="287" t="s">
        <v>133</v>
      </c>
      <c r="I21" s="304" t="s">
        <v>1567</v>
      </c>
      <c r="J21" s="287" t="s">
        <v>1470</v>
      </c>
      <c r="K21" s="287" t="s">
        <v>1568</v>
      </c>
      <c r="L21" s="287" t="s">
        <v>1550</v>
      </c>
      <c r="M21" s="279" t="s">
        <v>1512</v>
      </c>
      <c r="N21" s="287" t="s">
        <v>1569</v>
      </c>
      <c r="O21" s="287"/>
      <c r="P21" s="279" t="s">
        <v>128</v>
      </c>
      <c r="Q21" s="279" t="s">
        <v>1488</v>
      </c>
      <c r="R21" s="287"/>
      <c r="S21" s="287"/>
      <c r="T21" s="295" t="s">
        <v>1468</v>
      </c>
      <c r="U21" s="306" t="s">
        <v>1469</v>
      </c>
      <c r="V21" s="287"/>
      <c r="W21" s="287"/>
      <c r="X21" s="287"/>
      <c r="Y21" s="287"/>
      <c r="Z21" s="287"/>
      <c r="AA21" s="287"/>
      <c r="AB21" s="287"/>
      <c r="AC21" s="287"/>
      <c r="AD21" s="287"/>
      <c r="AE21" s="287"/>
      <c r="AF21" s="287"/>
      <c r="AG21" s="287"/>
    </row>
    <row r="22" ht="14.25" customHeight="1">
      <c r="A22" s="278" t="s">
        <v>1532</v>
      </c>
      <c r="B22" s="279"/>
      <c r="C22" s="279"/>
      <c r="D22" s="279"/>
      <c r="E22" s="284"/>
      <c r="F22" s="309" t="s">
        <v>1471</v>
      </c>
      <c r="G22" s="279" t="s">
        <v>1472</v>
      </c>
      <c r="H22" s="279" t="s">
        <v>1415</v>
      </c>
      <c r="I22" s="302" t="s">
        <v>1570</v>
      </c>
      <c r="J22" s="287" t="s">
        <v>1475</v>
      </c>
      <c r="K22" s="279"/>
      <c r="L22" s="279" t="s">
        <v>1571</v>
      </c>
      <c r="M22" s="311" t="s">
        <v>1572</v>
      </c>
      <c r="N22" s="310" t="s">
        <v>1573</v>
      </c>
      <c r="O22" s="279"/>
      <c r="P22" s="279" t="s">
        <v>128</v>
      </c>
      <c r="Q22" s="279" t="s">
        <v>1488</v>
      </c>
      <c r="R22" s="279"/>
      <c r="S22" s="279"/>
      <c r="T22" s="295" t="s">
        <v>1473</v>
      </c>
      <c r="U22" s="298" t="s">
        <v>1474</v>
      </c>
      <c r="V22" s="279"/>
      <c r="W22" s="279"/>
      <c r="X22" s="279"/>
      <c r="Y22" s="279"/>
      <c r="Z22" s="279"/>
      <c r="AA22" s="279"/>
      <c r="AB22" s="279"/>
      <c r="AC22" s="279"/>
      <c r="AD22" s="279"/>
      <c r="AE22" s="279"/>
      <c r="AF22" s="279"/>
      <c r="AG22" s="279"/>
    </row>
    <row r="23" ht="14.25" customHeight="1">
      <c r="A23" s="278" t="s">
        <v>1532</v>
      </c>
      <c r="B23" s="279"/>
      <c r="C23" s="279"/>
      <c r="D23" s="279"/>
      <c r="E23" s="284"/>
      <c r="F23" s="309" t="s">
        <v>1471</v>
      </c>
      <c r="G23" s="279" t="s">
        <v>1472</v>
      </c>
      <c r="H23" s="279" t="s">
        <v>1435</v>
      </c>
      <c r="I23" s="302" t="s">
        <v>1574</v>
      </c>
      <c r="J23" s="287" t="s">
        <v>1478</v>
      </c>
      <c r="K23" s="279"/>
      <c r="L23" s="279"/>
      <c r="M23" s="311" t="s">
        <v>1572</v>
      </c>
      <c r="N23" s="310" t="s">
        <v>1575</v>
      </c>
      <c r="O23" s="279"/>
      <c r="P23" s="279" t="s">
        <v>128</v>
      </c>
      <c r="Q23" s="279" t="s">
        <v>1488</v>
      </c>
      <c r="R23" s="279"/>
      <c r="S23" s="279"/>
      <c r="T23" s="295" t="s">
        <v>1476</v>
      </c>
      <c r="U23" s="298" t="s">
        <v>1477</v>
      </c>
      <c r="V23" s="279"/>
      <c r="W23" s="279"/>
      <c r="X23" s="279"/>
      <c r="Y23" s="279"/>
      <c r="Z23" s="279"/>
      <c r="AA23" s="279"/>
      <c r="AB23" s="279"/>
      <c r="AC23" s="279"/>
      <c r="AD23" s="279"/>
      <c r="AE23" s="279"/>
      <c r="AF23" s="279"/>
      <c r="AG23" s="279"/>
    </row>
    <row r="24" ht="14.25" customHeight="1">
      <c r="A24" s="278" t="s">
        <v>1576</v>
      </c>
      <c r="B24" s="278"/>
      <c r="C24" s="278"/>
      <c r="D24" s="278"/>
      <c r="E24" s="284" t="s">
        <v>1577</v>
      </c>
      <c r="F24" s="271" t="s">
        <v>1578</v>
      </c>
      <c r="G24" s="278" t="s">
        <v>1579</v>
      </c>
      <c r="H24" s="278" t="s">
        <v>1461</v>
      </c>
      <c r="I24" s="304" t="s">
        <v>1580</v>
      </c>
      <c r="J24" s="278" t="s">
        <v>1581</v>
      </c>
      <c r="K24" s="278"/>
      <c r="L24" s="278"/>
      <c r="M24" s="278" t="s">
        <v>1582</v>
      </c>
      <c r="N24" s="294" t="s">
        <v>1583</v>
      </c>
      <c r="O24" s="278"/>
      <c r="P24" s="278" t="s">
        <v>128</v>
      </c>
      <c r="Q24" s="278" t="s">
        <v>1488</v>
      </c>
      <c r="R24" s="278"/>
      <c r="S24" s="278"/>
      <c r="T24" s="297" t="s">
        <v>1584</v>
      </c>
      <c r="U24" s="278"/>
      <c r="V24" s="278"/>
      <c r="W24" s="278"/>
      <c r="X24" s="278"/>
      <c r="Y24" s="278"/>
      <c r="Z24" s="278"/>
      <c r="AA24" s="278"/>
      <c r="AB24" s="278"/>
      <c r="AC24" s="278"/>
      <c r="AD24" s="278"/>
      <c r="AE24" s="278"/>
      <c r="AF24" s="278"/>
      <c r="AG24" s="278"/>
    </row>
    <row r="25" ht="14.25" customHeight="1">
      <c r="A25" s="278" t="s">
        <v>1576</v>
      </c>
      <c r="B25" s="278"/>
      <c r="C25" s="278"/>
      <c r="D25" s="278"/>
      <c r="E25" s="284"/>
      <c r="F25" s="271" t="s">
        <v>1439</v>
      </c>
      <c r="G25" s="278" t="s">
        <v>1585</v>
      </c>
      <c r="H25" s="278" t="s">
        <v>1415</v>
      </c>
      <c r="I25" s="304" t="s">
        <v>1586</v>
      </c>
      <c r="J25" s="278" t="s">
        <v>1587</v>
      </c>
      <c r="K25" s="278"/>
      <c r="L25" s="278" t="s">
        <v>1588</v>
      </c>
      <c r="M25" s="278" t="s">
        <v>1582</v>
      </c>
      <c r="N25" s="294" t="s">
        <v>1589</v>
      </c>
      <c r="O25" s="278"/>
      <c r="P25" s="278" t="s">
        <v>128</v>
      </c>
      <c r="Q25" s="278" t="s">
        <v>1488</v>
      </c>
      <c r="R25" s="278"/>
      <c r="S25" s="278"/>
      <c r="T25" s="297" t="s">
        <v>1590</v>
      </c>
      <c r="U25" s="278"/>
      <c r="V25" s="278"/>
      <c r="W25" s="278"/>
      <c r="X25" s="278"/>
      <c r="Y25" s="278"/>
      <c r="Z25" s="278"/>
      <c r="AA25" s="278"/>
      <c r="AB25" s="278"/>
      <c r="AC25" s="278"/>
      <c r="AD25" s="278"/>
      <c r="AE25" s="278"/>
      <c r="AF25" s="278"/>
      <c r="AG25" s="278"/>
    </row>
    <row r="26" ht="14.25" customHeight="1">
      <c r="A26" s="278" t="s">
        <v>1576</v>
      </c>
      <c r="B26" s="278"/>
      <c r="C26" s="278"/>
      <c r="D26" s="278"/>
      <c r="E26" s="284"/>
      <c r="F26" s="271" t="s">
        <v>1413</v>
      </c>
      <c r="G26" s="278" t="s">
        <v>1414</v>
      </c>
      <c r="H26" s="278" t="s">
        <v>1591</v>
      </c>
      <c r="I26" s="304" t="s">
        <v>1592</v>
      </c>
      <c r="J26" s="278" t="s">
        <v>1593</v>
      </c>
      <c r="K26" s="278" t="s">
        <v>1594</v>
      </c>
      <c r="L26" s="278" t="s">
        <v>1595</v>
      </c>
      <c r="M26" s="283" t="s">
        <v>1596</v>
      </c>
      <c r="N26" s="294"/>
      <c r="O26" s="278"/>
      <c r="P26" s="278" t="s">
        <v>128</v>
      </c>
      <c r="Q26" s="278" t="s">
        <v>1597</v>
      </c>
      <c r="R26" s="278"/>
      <c r="S26" s="278"/>
      <c r="T26" s="297" t="s">
        <v>1598</v>
      </c>
      <c r="U26" s="278"/>
      <c r="V26" s="278"/>
      <c r="W26" s="278"/>
      <c r="X26" s="278"/>
      <c r="Y26" s="278"/>
      <c r="Z26" s="278"/>
      <c r="AA26" s="278"/>
      <c r="AB26" s="278"/>
      <c r="AC26" s="278"/>
      <c r="AD26" s="278"/>
      <c r="AE26" s="278"/>
      <c r="AF26" s="278"/>
      <c r="AG26" s="278"/>
    </row>
    <row r="27" ht="14.25" customHeight="1">
      <c r="A27" s="278" t="s">
        <v>1576</v>
      </c>
      <c r="B27" s="278"/>
      <c r="C27" s="278"/>
      <c r="D27" s="278"/>
      <c r="E27" s="284"/>
      <c r="F27" s="271" t="s">
        <v>1413</v>
      </c>
      <c r="G27" s="278" t="s">
        <v>1414</v>
      </c>
      <c r="H27" s="278" t="s">
        <v>1599</v>
      </c>
      <c r="I27" s="304" t="s">
        <v>1600</v>
      </c>
      <c r="J27" s="278" t="s">
        <v>1601</v>
      </c>
      <c r="K27" s="278" t="s">
        <v>1602</v>
      </c>
      <c r="L27" s="278" t="s">
        <v>1603</v>
      </c>
      <c r="M27" s="283" t="s">
        <v>1596</v>
      </c>
      <c r="N27" s="294"/>
      <c r="O27" s="278"/>
      <c r="P27" s="278" t="s">
        <v>128</v>
      </c>
      <c r="Q27" s="278" t="s">
        <v>1597</v>
      </c>
      <c r="R27" s="278"/>
      <c r="S27" s="278"/>
      <c r="T27" s="297" t="s">
        <v>1604</v>
      </c>
      <c r="U27" s="278"/>
      <c r="V27" s="278"/>
      <c r="W27" s="278"/>
      <c r="X27" s="278"/>
      <c r="Y27" s="278"/>
      <c r="Z27" s="278"/>
      <c r="AA27" s="278"/>
      <c r="AB27" s="278"/>
      <c r="AC27" s="278"/>
      <c r="AD27" s="278"/>
      <c r="AE27" s="278"/>
      <c r="AF27" s="278"/>
      <c r="AG27" s="278"/>
    </row>
    <row r="28" ht="12.75" customHeight="1">
      <c r="A28" s="278" t="s">
        <v>1576</v>
      </c>
      <c r="B28" s="278"/>
      <c r="C28" s="278"/>
      <c r="D28" s="278"/>
      <c r="E28" s="284"/>
      <c r="F28" s="271" t="s">
        <v>1392</v>
      </c>
      <c r="G28" s="278" t="s">
        <v>1605</v>
      </c>
      <c r="H28" s="278" t="s">
        <v>1606</v>
      </c>
      <c r="I28" s="304" t="s">
        <v>1607</v>
      </c>
      <c r="J28" s="283" t="s">
        <v>1608</v>
      </c>
      <c r="K28" s="278" t="s">
        <v>1609</v>
      </c>
      <c r="L28" s="278" t="s">
        <v>1610</v>
      </c>
      <c r="M28" s="278" t="s">
        <v>1611</v>
      </c>
      <c r="N28" s="294"/>
      <c r="O28" s="278"/>
      <c r="P28" s="278" t="s">
        <v>128</v>
      </c>
      <c r="Q28" s="278" t="s">
        <v>1488</v>
      </c>
      <c r="R28" s="278"/>
      <c r="S28" s="278"/>
      <c r="T28" s="312" t="s">
        <v>1612</v>
      </c>
      <c r="U28" s="278"/>
      <c r="V28" s="278"/>
      <c r="W28" s="278"/>
      <c r="X28" s="278"/>
      <c r="Y28" s="278"/>
      <c r="Z28" s="278"/>
      <c r="AA28" s="278"/>
      <c r="AB28" s="278"/>
      <c r="AC28" s="278"/>
      <c r="AD28" s="278"/>
      <c r="AE28" s="278"/>
      <c r="AF28" s="278"/>
      <c r="AG28" s="278"/>
    </row>
    <row r="29" ht="14.25" customHeight="1">
      <c r="A29" s="313"/>
      <c r="F29" s="290"/>
      <c r="G29" s="296"/>
      <c r="H29" s="296"/>
      <c r="I29" s="296"/>
      <c r="J29" s="296"/>
      <c r="K29" s="296"/>
      <c r="L29" s="296"/>
      <c r="M29" s="226"/>
      <c r="N29" s="314"/>
      <c r="P29" s="296"/>
      <c r="Q29" s="296"/>
    </row>
    <row r="30" ht="14.25" customHeight="1">
      <c r="A30" s="315" t="s">
        <v>1613</v>
      </c>
      <c r="E30" s="290"/>
      <c r="F30" s="290"/>
      <c r="G30" s="296"/>
      <c r="H30" s="296"/>
      <c r="I30" s="296"/>
      <c r="J30" s="296"/>
      <c r="K30" s="296"/>
      <c r="L30" s="296"/>
      <c r="M30" s="226"/>
      <c r="N30" s="314"/>
      <c r="P30" s="296"/>
      <c r="Q30" s="296"/>
    </row>
    <row r="31" ht="14.25" customHeight="1">
      <c r="A31" s="313"/>
      <c r="E31" s="290"/>
      <c r="F31" s="290" t="s">
        <v>1392</v>
      </c>
      <c r="G31" s="296" t="s">
        <v>1614</v>
      </c>
      <c r="H31" s="296" t="s">
        <v>119</v>
      </c>
      <c r="I31" s="296" t="s">
        <v>268</v>
      </c>
      <c r="J31" s="296"/>
      <c r="K31" s="296"/>
      <c r="L31" s="296"/>
      <c r="M31" s="226"/>
      <c r="N31" s="314"/>
      <c r="P31" s="296"/>
      <c r="Q31" s="296"/>
    </row>
    <row r="32" ht="14.25" customHeight="1">
      <c r="A32" s="313"/>
      <c r="E32" s="290"/>
      <c r="F32" s="290" t="s">
        <v>1392</v>
      </c>
      <c r="G32" s="296" t="s">
        <v>1614</v>
      </c>
      <c r="H32" s="296" t="s">
        <v>133</v>
      </c>
      <c r="I32" s="296" t="s">
        <v>268</v>
      </c>
      <c r="J32" s="296"/>
      <c r="K32" s="296"/>
      <c r="L32" s="296"/>
      <c r="M32" s="226"/>
      <c r="N32" s="314"/>
      <c r="P32" s="296"/>
      <c r="Q32" s="296"/>
    </row>
    <row r="33" ht="14.25" customHeight="1">
      <c r="A33" s="313"/>
      <c r="E33" s="290"/>
      <c r="F33" s="290" t="s">
        <v>116</v>
      </c>
      <c r="G33" s="296" t="s">
        <v>1615</v>
      </c>
      <c r="H33" s="296"/>
      <c r="I33" s="296" t="s">
        <v>268</v>
      </c>
      <c r="J33" s="296"/>
      <c r="K33" s="296"/>
      <c r="L33" s="296"/>
      <c r="M33" s="226"/>
      <c r="N33" s="314"/>
      <c r="P33" s="296"/>
      <c r="Q33" s="296"/>
    </row>
    <row r="34" ht="14.25" customHeight="1">
      <c r="A34" s="313"/>
      <c r="E34" s="290"/>
      <c r="F34" s="290" t="s">
        <v>1616</v>
      </c>
      <c r="G34" s="296" t="s">
        <v>1617</v>
      </c>
      <c r="H34" s="296"/>
      <c r="I34" s="296" t="s">
        <v>1618</v>
      </c>
      <c r="J34" s="296"/>
      <c r="K34" s="296"/>
      <c r="L34" s="296"/>
      <c r="M34" s="226"/>
      <c r="N34" s="314"/>
      <c r="P34" s="296"/>
      <c r="Q34" s="296"/>
    </row>
    <row r="35" ht="14.25" customHeight="1">
      <c r="A35" s="313"/>
      <c r="E35" s="290"/>
      <c r="F35" s="290" t="s">
        <v>116</v>
      </c>
      <c r="G35" s="296" t="s">
        <v>1619</v>
      </c>
      <c r="H35" s="296" t="s">
        <v>1461</v>
      </c>
      <c r="I35" s="296" t="s">
        <v>1620</v>
      </c>
      <c r="J35" s="296"/>
      <c r="K35" s="296"/>
      <c r="L35" s="296"/>
      <c r="M35" s="226"/>
      <c r="N35" s="314"/>
      <c r="P35" s="296"/>
      <c r="Q35" s="296"/>
    </row>
    <row r="36" ht="14.25" customHeight="1">
      <c r="A36" s="313"/>
      <c r="E36" s="290"/>
      <c r="F36" s="290" t="s">
        <v>1578</v>
      </c>
      <c r="G36" s="296" t="s">
        <v>1621</v>
      </c>
      <c r="H36" s="296" t="s">
        <v>1435</v>
      </c>
      <c r="I36" s="296" t="s">
        <v>1620</v>
      </c>
      <c r="J36" s="296"/>
      <c r="K36" s="296"/>
      <c r="L36" s="296"/>
      <c r="M36" s="226"/>
      <c r="N36" s="314"/>
      <c r="P36" s="296"/>
      <c r="Q36" s="296"/>
    </row>
    <row r="37" ht="14.25" customHeight="1">
      <c r="A37" s="313"/>
      <c r="E37" s="290"/>
      <c r="F37" s="290" t="s">
        <v>1392</v>
      </c>
      <c r="G37" s="296" t="s">
        <v>1621</v>
      </c>
      <c r="H37" s="296" t="s">
        <v>1622</v>
      </c>
      <c r="I37" s="296" t="s">
        <v>268</v>
      </c>
      <c r="J37" s="296"/>
      <c r="K37" s="296"/>
      <c r="L37" s="296"/>
      <c r="M37" s="226"/>
      <c r="N37" s="314"/>
      <c r="P37" s="296"/>
      <c r="Q37" s="296"/>
    </row>
    <row r="38" ht="14.25" customHeight="1">
      <c r="A38" s="313"/>
      <c r="E38" s="290"/>
      <c r="F38" s="290" t="s">
        <v>1392</v>
      </c>
      <c r="G38" s="296" t="s">
        <v>1623</v>
      </c>
      <c r="H38" s="296" t="s">
        <v>1622</v>
      </c>
      <c r="I38" s="296" t="s">
        <v>268</v>
      </c>
      <c r="J38" s="296"/>
      <c r="K38" s="296"/>
      <c r="L38" s="296"/>
      <c r="M38" s="226"/>
      <c r="N38" s="314"/>
      <c r="P38" s="296"/>
      <c r="Q38" s="296"/>
    </row>
    <row r="39" ht="14.25" customHeight="1">
      <c r="A39" s="315" t="s">
        <v>1624</v>
      </c>
      <c r="E39" s="290"/>
      <c r="F39" s="290"/>
      <c r="G39" s="296"/>
      <c r="H39" s="296"/>
      <c r="I39" s="296"/>
      <c r="J39" s="296"/>
      <c r="K39" s="296"/>
      <c r="L39" s="296"/>
      <c r="M39" s="226"/>
      <c r="N39" s="314"/>
      <c r="P39" s="296"/>
      <c r="Q39" s="296"/>
    </row>
    <row r="40" ht="14.25" customHeight="1">
      <c r="A40" s="316" t="s">
        <v>1508</v>
      </c>
      <c r="B40" s="317"/>
      <c r="C40" s="317"/>
      <c r="D40" s="317" t="s">
        <v>1625</v>
      </c>
      <c r="E40" s="318" t="s">
        <v>1626</v>
      </c>
      <c r="F40" s="319" t="s">
        <v>1403</v>
      </c>
      <c r="G40" s="320" t="s">
        <v>1585</v>
      </c>
      <c r="H40" s="321" t="s">
        <v>1435</v>
      </c>
      <c r="I40" s="322" t="s">
        <v>1627</v>
      </c>
      <c r="J40" s="323" t="s">
        <v>1628</v>
      </c>
      <c r="K40" s="317"/>
      <c r="L40" s="317"/>
      <c r="M40" s="317" t="s">
        <v>1629</v>
      </c>
      <c r="N40" s="323" t="s">
        <v>1630</v>
      </c>
      <c r="O40" s="317"/>
      <c r="P40" s="317" t="s">
        <v>1631</v>
      </c>
      <c r="Q40" s="317"/>
      <c r="R40" s="317"/>
      <c r="S40" s="317"/>
      <c r="T40" s="317"/>
      <c r="U40" s="317"/>
      <c r="V40" s="317"/>
      <c r="W40" s="317"/>
      <c r="X40" s="317"/>
      <c r="Y40" s="317"/>
      <c r="Z40" s="317"/>
      <c r="AA40" s="317"/>
      <c r="AB40" s="317"/>
      <c r="AC40" s="317"/>
      <c r="AD40" s="317"/>
      <c r="AE40" s="317"/>
      <c r="AF40" s="317"/>
      <c r="AG40" s="317"/>
    </row>
    <row r="41" ht="14.25" customHeight="1">
      <c r="A41" s="316" t="s">
        <v>1508</v>
      </c>
      <c r="B41" s="317"/>
      <c r="C41" s="317"/>
      <c r="D41" s="317" t="s">
        <v>1625</v>
      </c>
      <c r="E41" s="318" t="s">
        <v>1632</v>
      </c>
      <c r="F41" s="319" t="s">
        <v>1413</v>
      </c>
      <c r="G41" s="320" t="s">
        <v>1623</v>
      </c>
      <c r="H41" s="321" t="s">
        <v>1633</v>
      </c>
      <c r="I41" s="322" t="s">
        <v>1634</v>
      </c>
      <c r="J41" s="324" t="s">
        <v>1635</v>
      </c>
      <c r="K41" s="317"/>
      <c r="L41" s="317" t="s">
        <v>1636</v>
      </c>
      <c r="M41" s="317" t="s">
        <v>1637</v>
      </c>
      <c r="N41" s="323"/>
      <c r="O41" s="317"/>
      <c r="P41" s="317" t="s">
        <v>1638</v>
      </c>
      <c r="Q41" s="317"/>
      <c r="R41" s="317"/>
      <c r="S41" s="317"/>
      <c r="T41" s="317"/>
      <c r="U41" s="317"/>
      <c r="V41" s="317"/>
      <c r="W41" s="317"/>
      <c r="X41" s="317"/>
      <c r="Y41" s="317"/>
      <c r="Z41" s="317"/>
      <c r="AA41" s="317"/>
      <c r="AB41" s="317"/>
      <c r="AC41" s="317"/>
      <c r="AD41" s="317"/>
      <c r="AE41" s="317"/>
      <c r="AF41" s="317"/>
      <c r="AG41" s="317"/>
    </row>
    <row r="42" ht="14.25" customHeight="1">
      <c r="A42" s="316" t="s">
        <v>1508</v>
      </c>
      <c r="B42" s="317"/>
      <c r="C42" s="317"/>
      <c r="D42" s="317" t="s">
        <v>1625</v>
      </c>
      <c r="E42" s="318" t="s">
        <v>1639</v>
      </c>
      <c r="F42" s="319" t="s">
        <v>1403</v>
      </c>
      <c r="G42" s="320" t="s">
        <v>1640</v>
      </c>
      <c r="H42" s="321"/>
      <c r="I42" s="325" t="s">
        <v>1641</v>
      </c>
      <c r="J42" s="323" t="s">
        <v>1642</v>
      </c>
      <c r="K42" s="317"/>
      <c r="L42" s="317" t="s">
        <v>1643</v>
      </c>
      <c r="M42" s="317" t="s">
        <v>1644</v>
      </c>
      <c r="N42" s="323"/>
      <c r="O42" s="317"/>
      <c r="P42" s="317" t="s">
        <v>1645</v>
      </c>
      <c r="Q42" s="317"/>
      <c r="R42" s="317"/>
      <c r="S42" s="317"/>
      <c r="T42" s="317"/>
      <c r="U42" s="317"/>
      <c r="V42" s="317"/>
      <c r="W42" s="317"/>
      <c r="X42" s="317"/>
      <c r="Y42" s="317"/>
      <c r="Z42" s="317"/>
      <c r="AA42" s="317"/>
      <c r="AB42" s="317"/>
      <c r="AC42" s="317"/>
      <c r="AD42" s="317"/>
      <c r="AE42" s="317"/>
      <c r="AF42" s="317"/>
      <c r="AG42" s="317"/>
    </row>
    <row r="43" ht="14.25" customHeight="1">
      <c r="A43" s="316" t="s">
        <v>1508</v>
      </c>
      <c r="B43" s="317"/>
      <c r="C43" s="317"/>
      <c r="D43" s="317" t="s">
        <v>1625</v>
      </c>
      <c r="E43" s="318" t="s">
        <v>1646</v>
      </c>
      <c r="F43" s="319" t="s">
        <v>1413</v>
      </c>
      <c r="G43" s="320" t="s">
        <v>1647</v>
      </c>
      <c r="H43" s="321" t="s">
        <v>133</v>
      </c>
      <c r="I43" s="325" t="s">
        <v>1648</v>
      </c>
      <c r="J43" s="323" t="s">
        <v>1649</v>
      </c>
      <c r="K43" s="317" t="s">
        <v>1650</v>
      </c>
      <c r="L43" s="317" t="s">
        <v>1651</v>
      </c>
      <c r="M43" s="317" t="s">
        <v>1652</v>
      </c>
      <c r="N43" s="323"/>
      <c r="O43" s="317"/>
      <c r="P43" s="317" t="s">
        <v>1653</v>
      </c>
      <c r="Q43" s="317"/>
      <c r="R43" s="317"/>
      <c r="S43" s="317"/>
      <c r="T43" s="317"/>
      <c r="U43" s="317"/>
      <c r="V43" s="317"/>
      <c r="W43" s="317"/>
      <c r="X43" s="317"/>
      <c r="Y43" s="317"/>
      <c r="Z43" s="317"/>
      <c r="AA43" s="317"/>
      <c r="AB43" s="317"/>
      <c r="AC43" s="317"/>
      <c r="AD43" s="317"/>
      <c r="AE43" s="317"/>
      <c r="AF43" s="317"/>
      <c r="AG43" s="317"/>
    </row>
    <row r="44" ht="14.25" customHeight="1">
      <c r="A44" s="316" t="s">
        <v>1508</v>
      </c>
      <c r="B44" s="317"/>
      <c r="C44" s="317"/>
      <c r="D44" s="317" t="s">
        <v>1625</v>
      </c>
      <c r="E44" s="318" t="s">
        <v>1654</v>
      </c>
      <c r="F44" s="319" t="s">
        <v>1578</v>
      </c>
      <c r="G44" s="326" t="s">
        <v>1655</v>
      </c>
      <c r="H44" s="321" t="s">
        <v>1415</v>
      </c>
      <c r="I44" s="325" t="s">
        <v>1656</v>
      </c>
      <c r="J44" s="323" t="s">
        <v>1657</v>
      </c>
      <c r="K44" s="317"/>
      <c r="L44" s="317" t="s">
        <v>1658</v>
      </c>
      <c r="M44" s="317" t="s">
        <v>1659</v>
      </c>
      <c r="N44" s="323" t="s">
        <v>1660</v>
      </c>
      <c r="O44" s="317"/>
      <c r="P44" s="317" t="s">
        <v>1661</v>
      </c>
      <c r="Q44" s="317"/>
      <c r="R44" s="317"/>
      <c r="S44" s="317"/>
      <c r="T44" s="317"/>
      <c r="U44" s="317"/>
      <c r="V44" s="317"/>
      <c r="W44" s="317"/>
      <c r="X44" s="317"/>
      <c r="Y44" s="317"/>
      <c r="Z44" s="317"/>
      <c r="AA44" s="317"/>
      <c r="AB44" s="317"/>
      <c r="AC44" s="317"/>
      <c r="AD44" s="317"/>
      <c r="AE44" s="317"/>
      <c r="AF44" s="317"/>
      <c r="AG44" s="317"/>
    </row>
    <row r="45" ht="14.25" customHeight="1">
      <c r="A45" s="316" t="s">
        <v>1508</v>
      </c>
      <c r="B45" s="317"/>
      <c r="C45" s="317"/>
      <c r="D45" s="317" t="s">
        <v>1625</v>
      </c>
      <c r="E45" s="318" t="s">
        <v>1662</v>
      </c>
      <c r="F45" s="319" t="s">
        <v>116</v>
      </c>
      <c r="G45" s="326" t="s">
        <v>1663</v>
      </c>
      <c r="H45" s="321" t="s">
        <v>151</v>
      </c>
      <c r="I45" s="322" t="s">
        <v>1664</v>
      </c>
      <c r="J45" s="323" t="s">
        <v>1665</v>
      </c>
      <c r="K45" s="317"/>
      <c r="L45" s="317"/>
      <c r="M45" s="317" t="s">
        <v>1666</v>
      </c>
      <c r="N45" s="323" t="s">
        <v>1667</v>
      </c>
      <c r="O45" s="317"/>
      <c r="P45" s="317" t="s">
        <v>1668</v>
      </c>
      <c r="Q45" s="317"/>
      <c r="R45" s="317"/>
      <c r="S45" s="317"/>
      <c r="T45" s="317"/>
      <c r="U45" s="317"/>
      <c r="V45" s="317"/>
      <c r="W45" s="317"/>
      <c r="X45" s="317"/>
      <c r="Y45" s="317"/>
      <c r="Z45" s="317"/>
      <c r="AA45" s="317"/>
      <c r="AB45" s="317"/>
      <c r="AC45" s="317"/>
      <c r="AD45" s="317"/>
      <c r="AE45" s="317"/>
      <c r="AF45" s="317"/>
      <c r="AG45" s="317"/>
    </row>
    <row r="46" ht="14.25" customHeight="1">
      <c r="A46" s="317"/>
      <c r="B46" s="317"/>
      <c r="C46" s="317"/>
      <c r="D46" s="317"/>
      <c r="E46" s="318" t="s">
        <v>1669</v>
      </c>
      <c r="F46" s="318" t="s">
        <v>116</v>
      </c>
      <c r="G46" s="327" t="s">
        <v>1670</v>
      </c>
      <c r="H46" s="317" t="s">
        <v>1415</v>
      </c>
      <c r="I46" s="328" t="s">
        <v>1671</v>
      </c>
      <c r="J46" s="317" t="s">
        <v>1672</v>
      </c>
      <c r="K46" s="317" t="s">
        <v>1673</v>
      </c>
      <c r="L46" s="317" t="s">
        <v>1674</v>
      </c>
      <c r="M46" s="317" t="s">
        <v>1675</v>
      </c>
      <c r="N46" s="323" t="s">
        <v>1676</v>
      </c>
      <c r="O46" s="317"/>
      <c r="P46" s="296" t="s">
        <v>128</v>
      </c>
      <c r="Q46" s="296" t="s">
        <v>1488</v>
      </c>
      <c r="T46" s="317"/>
      <c r="U46" s="317"/>
      <c r="V46" s="317"/>
      <c r="W46" s="317"/>
      <c r="X46" s="317"/>
      <c r="Y46" s="317"/>
      <c r="Z46" s="317"/>
      <c r="AA46" s="317"/>
      <c r="AB46" s="317"/>
      <c r="AC46" s="317"/>
      <c r="AD46" s="317"/>
      <c r="AE46" s="317"/>
      <c r="AF46" s="317"/>
      <c r="AG46" s="317"/>
    </row>
    <row r="47" ht="14.25" customHeight="1">
      <c r="A47" s="317"/>
      <c r="B47" s="317"/>
      <c r="C47" s="317"/>
      <c r="D47" s="317"/>
      <c r="E47" s="318" t="s">
        <v>1669</v>
      </c>
      <c r="F47" s="318" t="s">
        <v>116</v>
      </c>
      <c r="G47" s="327" t="s">
        <v>1670</v>
      </c>
      <c r="H47" s="317" t="s">
        <v>1435</v>
      </c>
      <c r="I47" s="328" t="s">
        <v>1677</v>
      </c>
      <c r="J47" s="317" t="s">
        <v>1678</v>
      </c>
      <c r="K47" s="317" t="s">
        <v>1673</v>
      </c>
      <c r="L47" s="317" t="s">
        <v>1674</v>
      </c>
      <c r="M47" s="317" t="s">
        <v>1675</v>
      </c>
      <c r="N47" s="323" t="s">
        <v>1676</v>
      </c>
      <c r="O47" s="317"/>
      <c r="P47" s="296" t="s">
        <v>128</v>
      </c>
      <c r="Q47" s="296" t="s">
        <v>1488</v>
      </c>
      <c r="T47" s="317"/>
      <c r="U47" s="317"/>
      <c r="V47" s="317"/>
      <c r="W47" s="317"/>
      <c r="X47" s="317"/>
      <c r="Y47" s="317"/>
      <c r="Z47" s="317"/>
      <c r="AA47" s="317"/>
      <c r="AB47" s="317"/>
      <c r="AC47" s="317"/>
      <c r="AD47" s="317"/>
      <c r="AE47" s="317"/>
      <c r="AF47" s="317"/>
      <c r="AG47" s="317"/>
    </row>
    <row r="48" ht="14.25" customHeight="1">
      <c r="E48" s="290"/>
      <c r="F48" s="290"/>
      <c r="H48" s="329" t="s">
        <v>1679</v>
      </c>
      <c r="I48" s="330" t="s">
        <v>1680</v>
      </c>
      <c r="J48" s="331" t="s">
        <v>1681</v>
      </c>
      <c r="M48" s="314"/>
    </row>
    <row r="49" ht="14.25" customHeight="1">
      <c r="A49" s="313"/>
      <c r="E49" s="290"/>
      <c r="F49" s="290"/>
      <c r="H49" s="332"/>
      <c r="N49" s="314"/>
    </row>
    <row r="50" ht="14.25" customHeight="1">
      <c r="A50" s="313"/>
      <c r="E50" s="290"/>
      <c r="F50" s="290" t="s">
        <v>1682</v>
      </c>
      <c r="H50" s="332"/>
      <c r="N50" s="314"/>
    </row>
    <row r="51" ht="14.25" customHeight="1">
      <c r="D51" s="296" t="s">
        <v>1683</v>
      </c>
      <c r="E51" s="290" t="s">
        <v>1684</v>
      </c>
      <c r="F51" s="290" t="s">
        <v>1439</v>
      </c>
      <c r="G51" s="296" t="s">
        <v>1579</v>
      </c>
      <c r="H51" s="296" t="s">
        <v>1622</v>
      </c>
      <c r="I51" s="306" t="s">
        <v>1685</v>
      </c>
      <c r="J51" s="296" t="s">
        <v>1686</v>
      </c>
      <c r="M51" s="296" t="s">
        <v>1582</v>
      </c>
      <c r="N51" s="314" t="s">
        <v>1687</v>
      </c>
      <c r="P51" s="296" t="s">
        <v>128</v>
      </c>
      <c r="Q51" s="296" t="s">
        <v>1488</v>
      </c>
    </row>
    <row r="52" ht="14.25" customHeight="1">
      <c r="A52" s="226"/>
      <c r="B52" s="226"/>
      <c r="C52" s="226"/>
      <c r="D52" s="296" t="s">
        <v>1683</v>
      </c>
      <c r="E52" s="290" t="s">
        <v>1684</v>
      </c>
      <c r="F52" s="333" t="s">
        <v>1392</v>
      </c>
      <c r="G52" s="226" t="s">
        <v>1585</v>
      </c>
      <c r="H52" s="226" t="s">
        <v>1622</v>
      </c>
      <c r="I52" s="306" t="s">
        <v>1688</v>
      </c>
      <c r="J52" s="296" t="s">
        <v>1689</v>
      </c>
      <c r="K52" s="226"/>
      <c r="L52" s="226" t="s">
        <v>1690</v>
      </c>
      <c r="M52" s="226" t="s">
        <v>1596</v>
      </c>
      <c r="N52" s="226" t="s">
        <v>1691</v>
      </c>
      <c r="O52" s="226"/>
      <c r="P52" s="296" t="s">
        <v>128</v>
      </c>
      <c r="Q52" s="296" t="s">
        <v>1488</v>
      </c>
      <c r="R52" s="226"/>
      <c r="S52" s="226"/>
      <c r="T52" s="226"/>
      <c r="U52" s="226"/>
      <c r="V52" s="226"/>
      <c r="W52" s="226"/>
      <c r="X52" s="226"/>
      <c r="Y52" s="226"/>
      <c r="Z52" s="226"/>
      <c r="AA52" s="226"/>
      <c r="AB52" s="226"/>
      <c r="AC52" s="226"/>
      <c r="AD52" s="226"/>
      <c r="AE52" s="226"/>
      <c r="AF52" s="226"/>
      <c r="AG52" s="226"/>
    </row>
    <row r="53" ht="14.25" customHeight="1">
      <c r="D53" s="296" t="s">
        <v>1683</v>
      </c>
      <c r="E53" s="290" t="s">
        <v>1684</v>
      </c>
      <c r="F53" s="290" t="s">
        <v>1392</v>
      </c>
      <c r="G53" s="296" t="s">
        <v>1605</v>
      </c>
      <c r="H53" s="296" t="s">
        <v>1692</v>
      </c>
      <c r="I53" s="306" t="s">
        <v>1693</v>
      </c>
      <c r="J53" s="226" t="s">
        <v>1694</v>
      </c>
      <c r="K53" s="296"/>
      <c r="L53" s="296" t="s">
        <v>1610</v>
      </c>
      <c r="M53" s="296" t="s">
        <v>1611</v>
      </c>
      <c r="N53" s="314"/>
      <c r="P53" s="296" t="s">
        <v>128</v>
      </c>
      <c r="Q53" s="296" t="s">
        <v>1488</v>
      </c>
    </row>
    <row r="54" ht="14.25" customHeight="1">
      <c r="E54" s="290" t="s">
        <v>1684</v>
      </c>
      <c r="F54" s="290" t="s">
        <v>1578</v>
      </c>
      <c r="G54" s="296" t="s">
        <v>1695</v>
      </c>
      <c r="H54" s="296" t="s">
        <v>1435</v>
      </c>
      <c r="I54" s="328" t="s">
        <v>1696</v>
      </c>
      <c r="J54" s="296" t="s">
        <v>1697</v>
      </c>
      <c r="L54" s="296" t="s">
        <v>1698</v>
      </c>
      <c r="M54" s="296" t="s">
        <v>1582</v>
      </c>
      <c r="N54" s="314" t="s">
        <v>1699</v>
      </c>
      <c r="P54" s="296" t="s">
        <v>128</v>
      </c>
      <c r="Q54" s="296" t="s">
        <v>1488</v>
      </c>
    </row>
    <row r="55" ht="14.25" customHeight="1">
      <c r="E55" s="290" t="s">
        <v>1684</v>
      </c>
      <c r="F55" s="290" t="s">
        <v>1392</v>
      </c>
      <c r="G55" s="296" t="s">
        <v>1605</v>
      </c>
      <c r="H55" s="296" t="s">
        <v>1700</v>
      </c>
      <c r="I55" s="306" t="s">
        <v>1701</v>
      </c>
      <c r="J55" s="296" t="s">
        <v>1702</v>
      </c>
      <c r="K55" s="296" t="s">
        <v>1703</v>
      </c>
      <c r="L55" s="296" t="s">
        <v>1610</v>
      </c>
      <c r="M55" s="296" t="s">
        <v>1704</v>
      </c>
      <c r="N55" s="314"/>
      <c r="P55" s="296" t="s">
        <v>128</v>
      </c>
      <c r="Q55" s="296" t="s">
        <v>1488</v>
      </c>
    </row>
    <row r="56" ht="14.25" customHeight="1">
      <c r="E56" s="290" t="s">
        <v>1684</v>
      </c>
      <c r="F56" s="290" t="s">
        <v>1392</v>
      </c>
      <c r="G56" s="296" t="s">
        <v>1605</v>
      </c>
      <c r="H56" s="296" t="s">
        <v>1705</v>
      </c>
      <c r="I56" s="298" t="s">
        <v>1706</v>
      </c>
      <c r="J56" s="296" t="s">
        <v>1707</v>
      </c>
      <c r="K56" s="296" t="s">
        <v>1708</v>
      </c>
      <c r="L56" s="296" t="s">
        <v>1610</v>
      </c>
      <c r="M56" s="296" t="s">
        <v>1704</v>
      </c>
      <c r="N56" s="314"/>
      <c r="P56" s="296" t="s">
        <v>128</v>
      </c>
      <c r="Q56" s="296" t="s">
        <v>1488</v>
      </c>
    </row>
    <row r="58">
      <c r="F58" s="334" t="s">
        <v>1709</v>
      </c>
    </row>
    <row r="60" ht="14.25" customHeight="1">
      <c r="E60" s="290"/>
      <c r="F60" s="290"/>
      <c r="G60" s="334" t="s">
        <v>1710</v>
      </c>
      <c r="I60" s="296"/>
      <c r="N60" s="314"/>
    </row>
    <row r="61" ht="14.25" customHeight="1">
      <c r="D61" s="296" t="s">
        <v>1711</v>
      </c>
      <c r="E61" s="290" t="s">
        <v>1712</v>
      </c>
      <c r="F61" s="290" t="s">
        <v>1713</v>
      </c>
      <c r="G61" s="296" t="s">
        <v>1605</v>
      </c>
      <c r="H61" s="296" t="s">
        <v>1714</v>
      </c>
      <c r="I61" s="328" t="s">
        <v>1715</v>
      </c>
      <c r="J61" s="296" t="s">
        <v>1716</v>
      </c>
      <c r="M61" s="296" t="s">
        <v>1596</v>
      </c>
      <c r="N61" s="314"/>
      <c r="P61" s="296" t="s">
        <v>128</v>
      </c>
      <c r="Q61" s="296" t="s">
        <v>1488</v>
      </c>
    </row>
    <row r="62" ht="14.25" customHeight="1">
      <c r="D62" s="296" t="s">
        <v>1711</v>
      </c>
      <c r="E62" s="290" t="s">
        <v>1712</v>
      </c>
      <c r="F62" s="290" t="s">
        <v>1439</v>
      </c>
      <c r="G62" s="296" t="s">
        <v>1717</v>
      </c>
      <c r="H62" s="296" t="s">
        <v>119</v>
      </c>
      <c r="I62" s="328" t="s">
        <v>1718</v>
      </c>
      <c r="J62" s="296" t="s">
        <v>1719</v>
      </c>
      <c r="K62" s="296" t="s">
        <v>1720</v>
      </c>
      <c r="L62" s="296" t="s">
        <v>1610</v>
      </c>
      <c r="M62" s="296" t="s">
        <v>1596</v>
      </c>
      <c r="N62" s="314"/>
      <c r="P62" s="296" t="s">
        <v>128</v>
      </c>
      <c r="Q62" s="296" t="s">
        <v>1721</v>
      </c>
    </row>
    <row r="63" ht="14.25" customHeight="1">
      <c r="E63" s="290"/>
      <c r="F63" s="290" t="s">
        <v>1439</v>
      </c>
      <c r="G63" s="296" t="s">
        <v>1717</v>
      </c>
      <c r="H63" s="296" t="s">
        <v>151</v>
      </c>
      <c r="I63" s="328" t="s">
        <v>1722</v>
      </c>
      <c r="K63" s="296" t="s">
        <v>1723</v>
      </c>
      <c r="L63" s="296" t="s">
        <v>1610</v>
      </c>
      <c r="N63" s="314"/>
    </row>
    <row r="64" ht="14.25" customHeight="1">
      <c r="E64" s="290"/>
      <c r="F64" s="290" t="s">
        <v>1439</v>
      </c>
      <c r="G64" s="296" t="s">
        <v>1623</v>
      </c>
      <c r="H64" s="296" t="s">
        <v>1415</v>
      </c>
      <c r="I64" s="328" t="s">
        <v>1724</v>
      </c>
      <c r="N64" s="314"/>
    </row>
    <row r="65" ht="14.25" customHeight="1">
      <c r="D65" s="335" t="s">
        <v>1725</v>
      </c>
      <c r="E65" s="290" t="s">
        <v>1726</v>
      </c>
      <c r="F65" s="290" t="s">
        <v>1727</v>
      </c>
      <c r="G65" s="296" t="s">
        <v>1728</v>
      </c>
      <c r="H65" s="296" t="s">
        <v>1729</v>
      </c>
      <c r="I65" s="328" t="s">
        <v>1730</v>
      </c>
      <c r="J65" s="298" t="s">
        <v>1731</v>
      </c>
      <c r="K65" s="296" t="s">
        <v>1732</v>
      </c>
      <c r="L65" s="296" t="s">
        <v>1610</v>
      </c>
      <c r="M65" s="298" t="s">
        <v>1733</v>
      </c>
      <c r="N65" s="314"/>
      <c r="O65" s="296" t="s">
        <v>1726</v>
      </c>
    </row>
    <row r="67" ht="14.25" customHeight="1">
      <c r="E67" s="290"/>
      <c r="F67" s="290"/>
      <c r="G67" s="334"/>
      <c r="N67" s="314"/>
      <c r="P67" s="296"/>
    </row>
    <row r="68" ht="14.25" customHeight="1">
      <c r="E68" s="290"/>
      <c r="F68" s="290"/>
      <c r="G68" s="334" t="s">
        <v>1734</v>
      </c>
      <c r="N68" s="314"/>
    </row>
    <row r="69" ht="14.25" customHeight="1">
      <c r="A69" s="336"/>
      <c r="B69" s="336"/>
      <c r="C69" s="336"/>
      <c r="D69" s="336"/>
      <c r="E69" s="337"/>
      <c r="F69" s="337"/>
      <c r="G69" s="336" t="s">
        <v>1579</v>
      </c>
      <c r="H69" s="336" t="s">
        <v>1415</v>
      </c>
      <c r="I69" s="336" t="s">
        <v>1735</v>
      </c>
      <c r="J69" s="336" t="s">
        <v>1736</v>
      </c>
      <c r="K69" s="336"/>
      <c r="L69" s="336"/>
      <c r="M69" s="336"/>
      <c r="N69" s="338"/>
      <c r="O69" s="336"/>
      <c r="P69" s="336"/>
      <c r="Q69" s="336"/>
      <c r="R69" s="336"/>
      <c r="S69" s="336"/>
      <c r="T69" s="336"/>
      <c r="U69" s="336"/>
      <c r="V69" s="336"/>
      <c r="W69" s="336"/>
      <c r="X69" s="336"/>
      <c r="Y69" s="336"/>
      <c r="Z69" s="336"/>
      <c r="AA69" s="336"/>
      <c r="AB69" s="336"/>
      <c r="AC69" s="336"/>
      <c r="AD69" s="336"/>
      <c r="AE69" s="336"/>
      <c r="AF69" s="336"/>
      <c r="AG69" s="336"/>
    </row>
    <row r="70" ht="16.5" customHeight="1">
      <c r="A70" s="336"/>
      <c r="B70" s="336"/>
      <c r="C70" s="336"/>
      <c r="D70" s="336"/>
      <c r="E70" s="337"/>
      <c r="F70" s="337"/>
      <c r="G70" s="339" t="s">
        <v>1579</v>
      </c>
      <c r="H70" s="336" t="s">
        <v>1435</v>
      </c>
      <c r="I70" s="336" t="s">
        <v>1737</v>
      </c>
      <c r="J70" s="336" t="s">
        <v>1738</v>
      </c>
      <c r="K70" s="336"/>
      <c r="L70" s="336"/>
      <c r="M70" s="336"/>
      <c r="N70" s="338"/>
      <c r="O70" s="336"/>
      <c r="P70" s="336"/>
      <c r="Q70" s="336"/>
      <c r="R70" s="336"/>
      <c r="S70" s="336"/>
      <c r="T70" s="336"/>
      <c r="U70" s="336"/>
      <c r="V70" s="336"/>
      <c r="W70" s="336"/>
      <c r="X70" s="336"/>
      <c r="Y70" s="336"/>
      <c r="Z70" s="336"/>
      <c r="AA70" s="336"/>
      <c r="AB70" s="336"/>
      <c r="AC70" s="336"/>
      <c r="AD70" s="336"/>
      <c r="AE70" s="336"/>
      <c r="AF70" s="336"/>
      <c r="AG70" s="336"/>
    </row>
    <row r="71" ht="14.25" customHeight="1">
      <c r="A71" s="336"/>
      <c r="B71" s="336"/>
      <c r="C71" s="336"/>
      <c r="D71" s="336"/>
      <c r="E71" s="337"/>
      <c r="F71" s="337"/>
      <c r="G71" s="336" t="s">
        <v>1739</v>
      </c>
      <c r="H71" s="336" t="s">
        <v>1435</v>
      </c>
      <c r="I71" s="336" t="s">
        <v>1740</v>
      </c>
      <c r="J71" s="336" t="s">
        <v>1741</v>
      </c>
      <c r="K71" s="336"/>
      <c r="L71" s="336"/>
      <c r="M71" s="336"/>
      <c r="N71" s="338"/>
      <c r="O71" s="336"/>
      <c r="P71" s="336"/>
      <c r="Q71" s="336"/>
      <c r="R71" s="336"/>
      <c r="S71" s="336"/>
      <c r="T71" s="336"/>
      <c r="U71" s="336"/>
      <c r="V71" s="336"/>
      <c r="W71" s="336"/>
      <c r="X71" s="336"/>
      <c r="Y71" s="336"/>
      <c r="Z71" s="336"/>
      <c r="AA71" s="336"/>
      <c r="AB71" s="336"/>
      <c r="AC71" s="336"/>
      <c r="AD71" s="336"/>
      <c r="AE71" s="336"/>
      <c r="AF71" s="336"/>
      <c r="AG71" s="336"/>
    </row>
    <row r="72" ht="14.25" customHeight="1">
      <c r="A72" s="336"/>
      <c r="B72" s="336"/>
      <c r="C72" s="336"/>
      <c r="D72" s="336"/>
      <c r="E72" s="337"/>
      <c r="F72" s="337"/>
      <c r="G72" s="336" t="s">
        <v>1742</v>
      </c>
      <c r="H72" s="336" t="s">
        <v>1622</v>
      </c>
      <c r="I72" s="336"/>
      <c r="J72" s="336" t="s">
        <v>1743</v>
      </c>
      <c r="K72" s="336"/>
      <c r="L72" s="336"/>
      <c r="M72" s="336"/>
      <c r="N72" s="338"/>
      <c r="O72" s="336"/>
      <c r="P72" s="336"/>
      <c r="Q72" s="336"/>
      <c r="R72" s="336"/>
      <c r="S72" s="336"/>
      <c r="T72" s="336"/>
      <c r="U72" s="336"/>
      <c r="V72" s="336"/>
      <c r="W72" s="336"/>
      <c r="X72" s="336"/>
      <c r="Y72" s="336"/>
      <c r="Z72" s="336"/>
      <c r="AA72" s="336"/>
      <c r="AB72" s="336"/>
      <c r="AC72" s="336"/>
      <c r="AD72" s="336"/>
      <c r="AE72" s="336"/>
      <c r="AF72" s="336"/>
      <c r="AG72" s="336"/>
    </row>
    <row r="73" ht="14.25" customHeight="1">
      <c r="E73" s="290"/>
      <c r="F73" s="290"/>
      <c r="G73" s="296"/>
      <c r="H73" s="296"/>
      <c r="J73" s="296"/>
      <c r="N73" s="314"/>
    </row>
    <row r="75" ht="14.25" customHeight="1">
      <c r="A75" s="340"/>
      <c r="B75" s="340"/>
      <c r="C75" s="340"/>
      <c r="D75" s="340" t="s">
        <v>1744</v>
      </c>
      <c r="E75" s="341"/>
      <c r="F75" s="341" t="s">
        <v>116</v>
      </c>
      <c r="G75" s="340" t="s">
        <v>1424</v>
      </c>
      <c r="H75" s="340" t="s">
        <v>1622</v>
      </c>
      <c r="I75" s="342" t="s">
        <v>1745</v>
      </c>
      <c r="J75" s="343" t="s">
        <v>1746</v>
      </c>
      <c r="K75" s="344"/>
      <c r="L75" s="340"/>
      <c r="M75" s="345" t="s">
        <v>1747</v>
      </c>
      <c r="N75" s="346"/>
      <c r="O75" s="340" t="s">
        <v>1748</v>
      </c>
      <c r="P75" s="340"/>
      <c r="Q75" s="340"/>
      <c r="R75" s="340"/>
      <c r="S75" s="340"/>
      <c r="T75" s="340"/>
      <c r="U75" s="340"/>
      <c r="V75" s="340"/>
      <c r="W75" s="340"/>
      <c r="X75" s="340"/>
      <c r="Y75" s="340"/>
      <c r="Z75" s="340"/>
      <c r="AA75" s="340"/>
      <c r="AB75" s="340"/>
      <c r="AC75" s="340"/>
      <c r="AD75" s="340"/>
      <c r="AE75" s="340"/>
      <c r="AF75" s="340"/>
      <c r="AG75" s="340"/>
    </row>
    <row r="76" ht="14.25" customHeight="1">
      <c r="E76" s="290"/>
      <c r="F76" s="290"/>
      <c r="G76" s="334" t="s">
        <v>1749</v>
      </c>
      <c r="N76" s="314"/>
    </row>
    <row r="77" ht="14.25" customHeight="1">
      <c r="A77" s="347"/>
      <c r="B77" s="347"/>
      <c r="C77" s="347"/>
      <c r="D77" s="347"/>
      <c r="E77" s="348"/>
      <c r="F77" s="348" t="s">
        <v>1750</v>
      </c>
      <c r="G77" s="347" t="s">
        <v>1751</v>
      </c>
      <c r="H77" s="347" t="s">
        <v>133</v>
      </c>
      <c r="I77" s="347" t="s">
        <v>1752</v>
      </c>
      <c r="J77" s="347" t="s">
        <v>1753</v>
      </c>
      <c r="K77" s="347" t="s">
        <v>1754</v>
      </c>
      <c r="L77" s="349" t="s">
        <v>1755</v>
      </c>
      <c r="M77" s="347"/>
      <c r="N77" s="350"/>
      <c r="O77" s="347"/>
      <c r="P77" s="347"/>
      <c r="Q77" s="347"/>
      <c r="R77" s="347"/>
      <c r="S77" s="347"/>
      <c r="T77" s="347"/>
      <c r="U77" s="347"/>
      <c r="V77" s="347"/>
      <c r="W77" s="347"/>
      <c r="X77" s="347"/>
      <c r="Y77" s="347"/>
      <c r="Z77" s="347"/>
      <c r="AA77" s="347"/>
      <c r="AB77" s="347"/>
      <c r="AC77" s="347"/>
      <c r="AD77" s="347"/>
      <c r="AE77" s="347"/>
      <c r="AF77" s="347"/>
      <c r="AG77" s="347"/>
    </row>
    <row r="78">
      <c r="E78" s="351"/>
    </row>
    <row r="79" ht="14.25" customHeight="1">
      <c r="E79" s="290"/>
      <c r="F79" s="290" t="s">
        <v>1756</v>
      </c>
      <c r="N79" s="314"/>
    </row>
    <row r="80" ht="14.25" customHeight="1">
      <c r="E80" s="290"/>
      <c r="F80" s="290" t="s">
        <v>1757</v>
      </c>
      <c r="N80" s="314"/>
    </row>
    <row r="81" ht="14.25" customHeight="1">
      <c r="E81" s="290"/>
      <c r="F81" s="352">
        <v>45691.0</v>
      </c>
      <c r="G81" s="296" t="s">
        <v>1758</v>
      </c>
      <c r="H81" s="353">
        <v>45691.0</v>
      </c>
      <c r="I81" s="296" t="s">
        <v>1759</v>
      </c>
      <c r="N81" s="314"/>
    </row>
    <row r="82" ht="14.25" customHeight="1">
      <c r="E82" s="290"/>
      <c r="F82" s="352">
        <v>45691.0</v>
      </c>
      <c r="G82" s="296" t="s">
        <v>1760</v>
      </c>
      <c r="H82" s="296"/>
      <c r="N82" s="314"/>
    </row>
    <row r="83" ht="14.25" customHeight="1">
      <c r="E83" s="290"/>
      <c r="F83" s="352">
        <v>45691.0</v>
      </c>
      <c r="G83" s="354" t="s">
        <v>1761</v>
      </c>
      <c r="H83" s="296"/>
      <c r="N83" s="314"/>
    </row>
    <row r="84" ht="14.25" customHeight="1">
      <c r="E84" s="290"/>
      <c r="F84" s="352">
        <v>45692.0</v>
      </c>
      <c r="G84" s="354" t="s">
        <v>1762</v>
      </c>
      <c r="N84" s="314"/>
    </row>
    <row r="85" ht="14.25" customHeight="1">
      <c r="E85" s="290"/>
      <c r="F85" s="352">
        <v>45691.0</v>
      </c>
      <c r="G85" s="354" t="s">
        <v>1763</v>
      </c>
      <c r="H85" s="296"/>
      <c r="N85" s="314"/>
    </row>
    <row r="86" ht="14.25" customHeight="1">
      <c r="E86" s="290"/>
      <c r="F86" s="352">
        <v>45691.0</v>
      </c>
      <c r="G86" s="296" t="s">
        <v>1764</v>
      </c>
      <c r="N86" s="314"/>
    </row>
    <row r="87" ht="14.25" customHeight="1">
      <c r="E87" s="290"/>
      <c r="F87" s="352"/>
      <c r="G87" s="296"/>
      <c r="H87" s="296" t="s">
        <v>1765</v>
      </c>
      <c r="N87" s="314"/>
    </row>
    <row r="88" ht="14.25" customHeight="1">
      <c r="E88" s="290"/>
      <c r="F88" s="290" t="s">
        <v>1766</v>
      </c>
      <c r="G88" s="296"/>
      <c r="H88" s="296"/>
      <c r="N88" s="314"/>
    </row>
    <row r="89" ht="14.25" customHeight="1">
      <c r="E89" s="290"/>
      <c r="F89" s="352">
        <v>45691.0</v>
      </c>
      <c r="G89" s="296" t="s">
        <v>1767</v>
      </c>
      <c r="N89" s="314"/>
    </row>
    <row r="90" ht="14.25" customHeight="1">
      <c r="E90" s="290"/>
      <c r="F90" s="352">
        <v>45691.0</v>
      </c>
      <c r="G90" s="296" t="s">
        <v>1768</v>
      </c>
      <c r="I90" s="296" t="s">
        <v>1769</v>
      </c>
      <c r="N90" s="314"/>
    </row>
    <row r="91" ht="14.25" customHeight="1">
      <c r="E91" s="290"/>
      <c r="F91" s="352">
        <v>45691.0</v>
      </c>
      <c r="G91" s="296" t="s">
        <v>1770</v>
      </c>
      <c r="N91" s="314"/>
    </row>
    <row r="92" ht="14.25" customHeight="1">
      <c r="E92" s="290"/>
      <c r="F92" s="290"/>
      <c r="G92" s="296"/>
      <c r="N92" s="314"/>
    </row>
    <row r="93" ht="14.25" customHeight="1">
      <c r="E93" s="290"/>
      <c r="F93" s="290" t="s">
        <v>1771</v>
      </c>
      <c r="G93" s="296"/>
      <c r="N93" s="314"/>
    </row>
    <row r="94" ht="14.25" customHeight="1">
      <c r="E94" s="290"/>
      <c r="F94" s="352">
        <v>45691.0</v>
      </c>
      <c r="G94" s="355" t="s">
        <v>1772</v>
      </c>
      <c r="N94" s="314"/>
    </row>
    <row r="95" ht="14.25" customHeight="1">
      <c r="E95" s="290"/>
      <c r="F95" s="290"/>
      <c r="G95" s="334"/>
      <c r="H95" s="356"/>
      <c r="N95" s="314"/>
    </row>
    <row r="96" ht="14.25" customHeight="1">
      <c r="E96" s="290"/>
      <c r="F96" s="290" t="s">
        <v>1773</v>
      </c>
      <c r="G96" s="334"/>
      <c r="H96" s="356"/>
      <c r="N96" s="314"/>
    </row>
    <row r="97" ht="14.25" customHeight="1">
      <c r="E97" s="290"/>
      <c r="F97" s="290"/>
      <c r="G97" s="334" t="s">
        <v>1774</v>
      </c>
      <c r="H97" s="357">
        <v>52.0</v>
      </c>
      <c r="N97" s="314"/>
    </row>
    <row r="98" ht="14.25" customHeight="1">
      <c r="E98" s="290"/>
      <c r="F98" s="290"/>
      <c r="G98" s="358">
        <v>45628.0</v>
      </c>
      <c r="H98" s="334" t="s">
        <v>1775</v>
      </c>
      <c r="N98" s="314"/>
    </row>
    <row r="99" ht="14.25" customHeight="1">
      <c r="E99" s="290"/>
      <c r="F99" s="290"/>
      <c r="G99" s="358">
        <v>45628.0</v>
      </c>
      <c r="H99" s="296" t="s">
        <v>1776</v>
      </c>
      <c r="N99" s="314"/>
    </row>
    <row r="100" ht="14.25" customHeight="1">
      <c r="E100" s="290"/>
      <c r="F100" s="290"/>
      <c r="G100" s="351"/>
      <c r="H100" s="296"/>
      <c r="N100" s="314"/>
    </row>
    <row r="101" ht="14.25" customHeight="1">
      <c r="E101" s="290"/>
      <c r="F101" s="290"/>
      <c r="G101" s="334" t="s">
        <v>1777</v>
      </c>
      <c r="H101" s="296"/>
      <c r="N101" s="314"/>
    </row>
    <row r="102" ht="14.25" customHeight="1">
      <c r="E102" s="290"/>
      <c r="F102" s="290"/>
      <c r="G102" s="354"/>
      <c r="H102" s="296" t="s">
        <v>1778</v>
      </c>
      <c r="I102" s="296" t="s">
        <v>1779</v>
      </c>
      <c r="N102" s="314"/>
    </row>
    <row r="103" ht="14.25" customHeight="1">
      <c r="E103" s="290"/>
      <c r="F103" s="290"/>
      <c r="H103" s="296"/>
      <c r="I103" s="296" t="s">
        <v>1780</v>
      </c>
      <c r="N103" s="314"/>
    </row>
    <row r="104" ht="14.25" customHeight="1">
      <c r="E104" s="290"/>
      <c r="F104" s="290"/>
      <c r="G104" s="334" t="s">
        <v>1781</v>
      </c>
      <c r="N104" s="314"/>
    </row>
    <row r="105" ht="14.25" customHeight="1">
      <c r="E105" s="290"/>
      <c r="F105" s="290"/>
      <c r="G105" s="357">
        <v>62.0</v>
      </c>
      <c r="N105" s="314"/>
    </row>
    <row r="106" ht="14.25" customHeight="1">
      <c r="E106" s="290"/>
      <c r="F106" s="290"/>
      <c r="G106" s="296" t="s">
        <v>1782</v>
      </c>
      <c r="N106" s="314"/>
    </row>
    <row r="107" ht="14.25" customHeight="1">
      <c r="E107" s="290"/>
      <c r="F107" s="290"/>
      <c r="G107" s="296" t="s">
        <v>1783</v>
      </c>
      <c r="N107" s="314"/>
    </row>
    <row r="108" ht="14.25" customHeight="1">
      <c r="E108" s="290"/>
      <c r="F108" s="290"/>
      <c r="G108" s="355"/>
      <c r="H108" s="296"/>
      <c r="N108" s="314"/>
    </row>
    <row r="109" ht="14.25" customHeight="1">
      <c r="E109" s="290"/>
      <c r="F109" s="290" t="s">
        <v>1784</v>
      </c>
      <c r="N109" s="314"/>
    </row>
    <row r="110" ht="14.25" customHeight="1">
      <c r="E110" s="290"/>
      <c r="N110" s="314"/>
    </row>
    <row r="111" ht="14.25" customHeight="1">
      <c r="E111" s="290"/>
      <c r="F111" s="290"/>
      <c r="N111" s="314"/>
    </row>
    <row r="112" ht="14.25" customHeight="1">
      <c r="E112" s="290"/>
      <c r="F112" s="290"/>
      <c r="N112" s="314"/>
    </row>
    <row r="113" ht="14.25" customHeight="1">
      <c r="E113" s="290"/>
      <c r="F113" s="290"/>
      <c r="N113" s="314"/>
    </row>
    <row r="114" ht="14.25" customHeight="1">
      <c r="E114" s="290"/>
      <c r="F114" s="290"/>
      <c r="N114" s="314"/>
    </row>
    <row r="115" ht="14.25" customHeight="1">
      <c r="E115" s="290"/>
      <c r="F115" s="290"/>
      <c r="N115" s="314"/>
    </row>
    <row r="116" ht="14.25" customHeight="1">
      <c r="E116" s="290"/>
      <c r="F116" s="290"/>
      <c r="N116" s="314"/>
    </row>
    <row r="117" ht="14.25" customHeight="1">
      <c r="E117" s="290"/>
      <c r="F117" s="290"/>
      <c r="N117" s="314"/>
    </row>
    <row r="118" ht="14.25" customHeight="1">
      <c r="E118" s="290"/>
      <c r="F118" s="290"/>
      <c r="N118" s="314"/>
    </row>
    <row r="119" ht="14.25" customHeight="1">
      <c r="E119" s="290"/>
      <c r="F119" s="290"/>
      <c r="N119" s="314"/>
    </row>
    <row r="120" ht="14.25" customHeight="1">
      <c r="E120" s="290"/>
      <c r="F120" s="290"/>
      <c r="N120" s="314"/>
    </row>
    <row r="121" ht="14.25" customHeight="1">
      <c r="E121" s="290"/>
      <c r="F121" s="290"/>
      <c r="N121" s="314"/>
    </row>
    <row r="122" ht="14.25" customHeight="1">
      <c r="E122" s="290"/>
      <c r="F122" s="290"/>
      <c r="N122" s="314"/>
    </row>
    <row r="123" ht="14.25" customHeight="1">
      <c r="E123" s="290"/>
      <c r="F123" s="290"/>
      <c r="N123" s="314"/>
    </row>
    <row r="124" ht="14.25" customHeight="1">
      <c r="E124" s="290"/>
      <c r="F124" s="290"/>
      <c r="N124" s="314"/>
    </row>
    <row r="125" ht="14.25" customHeight="1">
      <c r="E125" s="290"/>
      <c r="F125" s="290"/>
      <c r="N125" s="314"/>
    </row>
    <row r="126" ht="14.25" customHeight="1">
      <c r="E126" s="290"/>
      <c r="F126" s="290"/>
      <c r="N126" s="314"/>
    </row>
    <row r="127" ht="14.25" customHeight="1">
      <c r="E127" s="290"/>
      <c r="F127" s="290"/>
      <c r="N127" s="314"/>
    </row>
    <row r="128" ht="14.25" customHeight="1">
      <c r="E128" s="290"/>
      <c r="F128" s="290"/>
      <c r="N128" s="314"/>
    </row>
    <row r="129" ht="14.25" customHeight="1">
      <c r="E129" s="290"/>
      <c r="F129" s="290"/>
      <c r="N129" s="314"/>
    </row>
    <row r="130" ht="14.25" customHeight="1">
      <c r="E130" s="290"/>
      <c r="F130" s="290"/>
      <c r="N130" s="314"/>
    </row>
    <row r="131" ht="14.25" customHeight="1">
      <c r="E131" s="290"/>
      <c r="F131" s="290"/>
      <c r="N131" s="314"/>
    </row>
    <row r="132" ht="14.25" customHeight="1">
      <c r="E132" s="290"/>
      <c r="F132" s="290"/>
      <c r="N132" s="314"/>
    </row>
    <row r="133" ht="14.25" customHeight="1">
      <c r="E133" s="290"/>
      <c r="F133" s="290"/>
      <c r="N133" s="314"/>
    </row>
    <row r="134" ht="14.25" customHeight="1">
      <c r="E134" s="290"/>
      <c r="F134" s="290"/>
      <c r="N134" s="314"/>
    </row>
    <row r="135" ht="14.25" customHeight="1">
      <c r="E135" s="290"/>
      <c r="F135" s="290"/>
      <c r="N135" s="314"/>
    </row>
    <row r="136" ht="14.25" customHeight="1">
      <c r="E136" s="290"/>
      <c r="F136" s="290"/>
      <c r="N136" s="314"/>
    </row>
    <row r="137" ht="14.25" customHeight="1">
      <c r="E137" s="290"/>
      <c r="F137" s="290"/>
      <c r="N137" s="314"/>
    </row>
    <row r="138" ht="14.25" customHeight="1">
      <c r="E138" s="290"/>
      <c r="F138" s="290"/>
      <c r="N138" s="314"/>
    </row>
    <row r="139" ht="14.25" customHeight="1">
      <c r="E139" s="290"/>
      <c r="F139" s="290"/>
      <c r="N139" s="314"/>
    </row>
    <row r="140" ht="14.25" customHeight="1">
      <c r="E140" s="290"/>
      <c r="F140" s="290"/>
      <c r="N140" s="314"/>
    </row>
    <row r="141" ht="14.25" customHeight="1">
      <c r="E141" s="290"/>
      <c r="F141" s="290"/>
      <c r="N141" s="314"/>
    </row>
    <row r="142" ht="14.25" customHeight="1">
      <c r="E142" s="290"/>
      <c r="F142" s="290"/>
      <c r="N142" s="314"/>
    </row>
    <row r="143" ht="14.25" customHeight="1">
      <c r="E143" s="290"/>
      <c r="F143" s="290"/>
      <c r="N143" s="314"/>
    </row>
    <row r="144" ht="14.25" customHeight="1">
      <c r="E144" s="290"/>
      <c r="F144" s="290"/>
      <c r="N144" s="314"/>
    </row>
    <row r="145" ht="14.25" customHeight="1">
      <c r="E145" s="290"/>
      <c r="F145" s="290"/>
      <c r="N145" s="314"/>
    </row>
    <row r="146" ht="14.25" customHeight="1">
      <c r="E146" s="290"/>
      <c r="F146" s="290"/>
      <c r="N146" s="314"/>
    </row>
    <row r="147" ht="14.25" customHeight="1">
      <c r="E147" s="290"/>
      <c r="F147" s="290"/>
      <c r="N147" s="314"/>
    </row>
    <row r="148" ht="14.25" customHeight="1">
      <c r="E148" s="290"/>
      <c r="F148" s="290"/>
      <c r="N148" s="314"/>
    </row>
    <row r="149" ht="14.25" customHeight="1">
      <c r="E149" s="290"/>
      <c r="F149" s="290"/>
      <c r="N149" s="314"/>
    </row>
    <row r="150" ht="14.25" customHeight="1">
      <c r="E150" s="290"/>
      <c r="F150" s="290"/>
      <c r="N150" s="314"/>
    </row>
    <row r="151" ht="14.25" customHeight="1">
      <c r="E151" s="290"/>
      <c r="F151" s="290"/>
      <c r="N151" s="314"/>
    </row>
    <row r="152" ht="14.25" customHeight="1">
      <c r="E152" s="290"/>
      <c r="F152" s="290"/>
      <c r="N152" s="314"/>
    </row>
    <row r="153" ht="14.25" customHeight="1">
      <c r="E153" s="290"/>
      <c r="F153" s="290"/>
      <c r="N153" s="314"/>
    </row>
    <row r="154" ht="14.25" customHeight="1">
      <c r="E154" s="290"/>
      <c r="F154" s="290"/>
      <c r="N154" s="314"/>
    </row>
    <row r="155" ht="14.25" customHeight="1">
      <c r="E155" s="290"/>
      <c r="F155" s="290"/>
      <c r="N155" s="314"/>
    </row>
    <row r="156" ht="14.25" customHeight="1">
      <c r="E156" s="290"/>
      <c r="F156" s="290"/>
      <c r="N156" s="314"/>
    </row>
    <row r="157" ht="14.25" customHeight="1">
      <c r="E157" s="290"/>
      <c r="F157" s="290"/>
      <c r="N157" s="314"/>
    </row>
    <row r="158" ht="14.25" customHeight="1">
      <c r="E158" s="290"/>
      <c r="F158" s="290"/>
      <c r="N158" s="314"/>
    </row>
    <row r="159" ht="14.25" customHeight="1">
      <c r="E159" s="290"/>
      <c r="F159" s="290"/>
      <c r="N159" s="314"/>
    </row>
    <row r="160" ht="14.25" customHeight="1">
      <c r="E160" s="290"/>
      <c r="F160" s="290"/>
      <c r="N160" s="314"/>
    </row>
    <row r="161" ht="14.25" customHeight="1">
      <c r="E161" s="290"/>
      <c r="F161" s="290"/>
      <c r="N161" s="314"/>
    </row>
    <row r="162" ht="14.25" customHeight="1">
      <c r="E162" s="290"/>
      <c r="F162" s="290"/>
      <c r="N162" s="314"/>
    </row>
    <row r="163" ht="14.25" customHeight="1">
      <c r="E163" s="290"/>
      <c r="F163" s="290"/>
      <c r="N163" s="314"/>
    </row>
    <row r="164" ht="14.25" customHeight="1">
      <c r="E164" s="290"/>
      <c r="F164" s="290"/>
      <c r="N164" s="314"/>
    </row>
    <row r="165" ht="14.25" customHeight="1">
      <c r="E165" s="290"/>
      <c r="F165" s="290"/>
      <c r="N165" s="314"/>
    </row>
    <row r="166" ht="14.25" customHeight="1">
      <c r="E166" s="290"/>
      <c r="F166" s="290"/>
      <c r="N166" s="314"/>
    </row>
    <row r="167" ht="14.25" customHeight="1">
      <c r="E167" s="290"/>
      <c r="F167" s="290"/>
      <c r="N167" s="314"/>
    </row>
    <row r="168" ht="14.25" customHeight="1">
      <c r="E168" s="290"/>
      <c r="F168" s="290"/>
      <c r="N168" s="314"/>
    </row>
    <row r="169" ht="14.25" customHeight="1">
      <c r="E169" s="290"/>
      <c r="F169" s="290"/>
      <c r="N169" s="314"/>
    </row>
    <row r="170" ht="14.25" customHeight="1">
      <c r="E170" s="290"/>
      <c r="F170" s="290"/>
      <c r="N170" s="314"/>
    </row>
    <row r="171" ht="14.25" customHeight="1">
      <c r="E171" s="290"/>
      <c r="F171" s="290"/>
      <c r="N171" s="314"/>
    </row>
    <row r="172" ht="14.25" customHeight="1">
      <c r="E172" s="290"/>
      <c r="F172" s="290"/>
      <c r="N172" s="314"/>
    </row>
    <row r="173" ht="14.25" customHeight="1">
      <c r="E173" s="290"/>
      <c r="F173" s="290"/>
      <c r="N173" s="314"/>
    </row>
    <row r="174" ht="14.25" customHeight="1">
      <c r="E174" s="290"/>
      <c r="F174" s="290"/>
      <c r="N174" s="314"/>
    </row>
    <row r="175" ht="14.25" customHeight="1">
      <c r="E175" s="290"/>
      <c r="F175" s="290"/>
      <c r="N175" s="314"/>
    </row>
    <row r="176" ht="14.25" customHeight="1">
      <c r="E176" s="290"/>
      <c r="F176" s="290"/>
      <c r="N176" s="314"/>
    </row>
    <row r="177" ht="14.25" customHeight="1">
      <c r="E177" s="290"/>
      <c r="F177" s="290"/>
      <c r="N177" s="314"/>
    </row>
    <row r="178" ht="14.25" customHeight="1">
      <c r="E178" s="290"/>
      <c r="F178" s="290"/>
      <c r="N178" s="314"/>
    </row>
    <row r="179" ht="14.25" customHeight="1">
      <c r="E179" s="290"/>
      <c r="F179" s="290"/>
      <c r="N179" s="314"/>
    </row>
    <row r="180" ht="14.25" customHeight="1">
      <c r="E180" s="290"/>
      <c r="F180" s="290"/>
      <c r="N180" s="314"/>
    </row>
    <row r="181" ht="14.25" customHeight="1">
      <c r="E181" s="290"/>
      <c r="F181" s="290"/>
      <c r="N181" s="314"/>
    </row>
    <row r="182" ht="14.25" customHeight="1">
      <c r="E182" s="290"/>
      <c r="F182" s="290"/>
      <c r="N182" s="314"/>
    </row>
    <row r="183" ht="14.25" customHeight="1">
      <c r="E183" s="290"/>
      <c r="F183" s="290"/>
      <c r="N183" s="314"/>
    </row>
    <row r="184" ht="14.25" customHeight="1">
      <c r="E184" s="290"/>
      <c r="F184" s="290"/>
      <c r="N184" s="314"/>
    </row>
    <row r="185" ht="14.25" customHeight="1">
      <c r="E185" s="290"/>
      <c r="F185" s="290"/>
      <c r="N185" s="314"/>
    </row>
    <row r="186" ht="14.25" customHeight="1">
      <c r="E186" s="290"/>
      <c r="F186" s="290"/>
      <c r="N186" s="314"/>
    </row>
    <row r="187" ht="14.25" customHeight="1">
      <c r="E187" s="290"/>
      <c r="F187" s="290"/>
      <c r="N187" s="314"/>
    </row>
    <row r="188" ht="14.25" customHeight="1">
      <c r="E188" s="290"/>
      <c r="F188" s="290"/>
      <c r="N188" s="314"/>
    </row>
    <row r="189" ht="14.25" customHeight="1">
      <c r="E189" s="290"/>
      <c r="F189" s="290"/>
      <c r="N189" s="314"/>
    </row>
    <row r="190" ht="14.25" customHeight="1">
      <c r="E190" s="290"/>
      <c r="F190" s="290"/>
      <c r="N190" s="314"/>
    </row>
    <row r="191" ht="14.25" customHeight="1">
      <c r="E191" s="290"/>
      <c r="F191" s="290"/>
      <c r="N191" s="314"/>
    </row>
    <row r="192" ht="14.25" customHeight="1">
      <c r="E192" s="290"/>
      <c r="F192" s="290"/>
      <c r="N192" s="314"/>
    </row>
    <row r="193" ht="14.25" customHeight="1">
      <c r="E193" s="290"/>
      <c r="F193" s="290"/>
      <c r="N193" s="314"/>
    </row>
    <row r="194" ht="14.25" customHeight="1">
      <c r="E194" s="290"/>
      <c r="F194" s="290"/>
      <c r="N194" s="314"/>
    </row>
    <row r="195" ht="14.25" customHeight="1">
      <c r="E195" s="290"/>
      <c r="F195" s="290"/>
      <c r="N195" s="314"/>
    </row>
    <row r="196" ht="14.25" customHeight="1">
      <c r="E196" s="290"/>
      <c r="F196" s="290"/>
      <c r="N196" s="314"/>
    </row>
    <row r="197" ht="14.25" customHeight="1">
      <c r="E197" s="290"/>
      <c r="F197" s="290"/>
      <c r="N197" s="314"/>
    </row>
    <row r="198" ht="14.25" customHeight="1">
      <c r="E198" s="290"/>
      <c r="F198" s="290"/>
      <c r="N198" s="314"/>
    </row>
    <row r="199" ht="14.25" customHeight="1">
      <c r="E199" s="290"/>
      <c r="F199" s="290"/>
      <c r="N199" s="314"/>
    </row>
    <row r="200" ht="14.25" customHeight="1">
      <c r="E200" s="290"/>
      <c r="F200" s="290"/>
      <c r="N200" s="314"/>
    </row>
    <row r="201" ht="14.25" customHeight="1">
      <c r="E201" s="290"/>
      <c r="F201" s="290"/>
      <c r="N201" s="314"/>
    </row>
    <row r="202" ht="14.25" customHeight="1">
      <c r="E202" s="290"/>
      <c r="F202" s="290"/>
      <c r="N202" s="314"/>
    </row>
    <row r="203" ht="14.25" customHeight="1">
      <c r="E203" s="290"/>
      <c r="F203" s="290"/>
      <c r="N203" s="314"/>
    </row>
    <row r="204" ht="14.25" customHeight="1">
      <c r="E204" s="290"/>
      <c r="F204" s="290"/>
      <c r="N204" s="314"/>
    </row>
    <row r="205" ht="14.25" customHeight="1">
      <c r="E205" s="290"/>
      <c r="F205" s="290"/>
      <c r="N205" s="314"/>
    </row>
    <row r="206" ht="14.25" customHeight="1">
      <c r="E206" s="290"/>
      <c r="F206" s="290"/>
      <c r="N206" s="314"/>
    </row>
    <row r="207" ht="14.25" customHeight="1">
      <c r="E207" s="290"/>
      <c r="F207" s="290"/>
      <c r="N207" s="314"/>
    </row>
    <row r="208" ht="14.25" customHeight="1">
      <c r="E208" s="290"/>
      <c r="F208" s="290"/>
      <c r="N208" s="314"/>
    </row>
    <row r="209" ht="14.25" customHeight="1">
      <c r="E209" s="290"/>
      <c r="F209" s="290"/>
      <c r="N209" s="314"/>
    </row>
    <row r="210" ht="14.25" customHeight="1">
      <c r="E210" s="290"/>
      <c r="F210" s="290"/>
      <c r="N210" s="314"/>
    </row>
    <row r="211" ht="14.25" customHeight="1">
      <c r="E211" s="290"/>
      <c r="F211" s="290"/>
      <c r="N211" s="314"/>
    </row>
    <row r="212" ht="14.25" customHeight="1">
      <c r="E212" s="290"/>
      <c r="F212" s="290"/>
      <c r="N212" s="314"/>
    </row>
    <row r="213" ht="14.25" customHeight="1">
      <c r="E213" s="290"/>
      <c r="F213" s="290"/>
      <c r="N213" s="314"/>
    </row>
    <row r="214" ht="14.25" customHeight="1">
      <c r="E214" s="290"/>
      <c r="F214" s="290"/>
      <c r="N214" s="314"/>
    </row>
    <row r="215" ht="14.25" customHeight="1">
      <c r="E215" s="290"/>
      <c r="F215" s="290"/>
      <c r="N215" s="314"/>
    </row>
    <row r="216" ht="14.25" customHeight="1">
      <c r="E216" s="290"/>
      <c r="F216" s="290"/>
      <c r="N216" s="314"/>
    </row>
    <row r="217" ht="14.25" customHeight="1">
      <c r="E217" s="290"/>
      <c r="F217" s="290"/>
      <c r="N217" s="314"/>
    </row>
    <row r="218" ht="14.25" customHeight="1">
      <c r="E218" s="290"/>
      <c r="F218" s="290"/>
      <c r="N218" s="314"/>
    </row>
    <row r="219" ht="14.25" customHeight="1">
      <c r="E219" s="290"/>
      <c r="F219" s="290"/>
      <c r="N219" s="314"/>
    </row>
    <row r="220" ht="14.25" customHeight="1">
      <c r="E220" s="290"/>
      <c r="F220" s="290"/>
      <c r="N220" s="314"/>
    </row>
    <row r="221" ht="14.25" customHeight="1">
      <c r="E221" s="290"/>
      <c r="F221" s="290"/>
      <c r="N221" s="314"/>
    </row>
    <row r="222" ht="14.25" customHeight="1">
      <c r="E222" s="290"/>
      <c r="F222" s="290"/>
      <c r="N222" s="314"/>
    </row>
    <row r="223" ht="14.25" customHeight="1">
      <c r="E223" s="290"/>
      <c r="F223" s="290"/>
      <c r="N223" s="314"/>
    </row>
    <row r="224" ht="14.25" customHeight="1">
      <c r="E224" s="290"/>
      <c r="F224" s="290"/>
      <c r="N224" s="314"/>
    </row>
    <row r="225" ht="14.25" customHeight="1">
      <c r="E225" s="290"/>
      <c r="F225" s="290"/>
      <c r="N225" s="314"/>
    </row>
    <row r="226" ht="14.25" customHeight="1">
      <c r="E226" s="290"/>
      <c r="F226" s="290"/>
      <c r="N226" s="314"/>
    </row>
    <row r="227" ht="14.25" customHeight="1">
      <c r="E227" s="290"/>
      <c r="F227" s="290"/>
      <c r="N227" s="314"/>
    </row>
    <row r="228" ht="14.25" customHeight="1">
      <c r="E228" s="290"/>
      <c r="F228" s="290"/>
      <c r="N228" s="314"/>
    </row>
    <row r="229" ht="14.25" customHeight="1">
      <c r="E229" s="290"/>
      <c r="F229" s="290"/>
      <c r="N229" s="314"/>
    </row>
    <row r="230" ht="14.25" customHeight="1">
      <c r="E230" s="290"/>
      <c r="F230" s="290"/>
      <c r="N230" s="314"/>
    </row>
    <row r="231" ht="14.25" customHeight="1">
      <c r="E231" s="290"/>
      <c r="F231" s="290"/>
      <c r="N231" s="314"/>
    </row>
    <row r="232" ht="14.25" customHeight="1">
      <c r="E232" s="290"/>
      <c r="F232" s="290"/>
      <c r="N232" s="314"/>
    </row>
    <row r="233" ht="14.25" customHeight="1">
      <c r="E233" s="290"/>
      <c r="F233" s="290"/>
      <c r="N233" s="314"/>
    </row>
    <row r="234" ht="14.25" customHeight="1">
      <c r="E234" s="290"/>
      <c r="F234" s="290"/>
      <c r="N234" s="314"/>
    </row>
    <row r="235" ht="14.25" customHeight="1">
      <c r="E235" s="290"/>
      <c r="F235" s="290"/>
      <c r="N235" s="314"/>
    </row>
    <row r="236" ht="14.25" customHeight="1">
      <c r="E236" s="290"/>
      <c r="F236" s="290"/>
      <c r="N236" s="314"/>
    </row>
    <row r="237" ht="14.25" customHeight="1">
      <c r="E237" s="290"/>
      <c r="F237" s="290"/>
      <c r="N237" s="314"/>
    </row>
    <row r="238" ht="14.25" customHeight="1">
      <c r="E238" s="290"/>
      <c r="F238" s="290"/>
      <c r="N238" s="314"/>
    </row>
    <row r="239" ht="14.25" customHeight="1">
      <c r="E239" s="290"/>
      <c r="F239" s="290"/>
      <c r="N239" s="314"/>
    </row>
    <row r="240" ht="14.25" customHeight="1">
      <c r="E240" s="290"/>
      <c r="F240" s="290"/>
      <c r="N240" s="314"/>
    </row>
    <row r="241" ht="14.25" customHeight="1">
      <c r="E241" s="290"/>
      <c r="F241" s="290"/>
      <c r="N241" s="314"/>
    </row>
    <row r="242" ht="14.25" customHeight="1">
      <c r="E242" s="290"/>
      <c r="F242" s="290"/>
      <c r="N242" s="314"/>
    </row>
    <row r="243" ht="14.25" customHeight="1">
      <c r="E243" s="290"/>
      <c r="F243" s="290"/>
      <c r="N243" s="314"/>
    </row>
    <row r="244" ht="14.25" customHeight="1">
      <c r="E244" s="290"/>
      <c r="F244" s="290"/>
      <c r="N244" s="314"/>
    </row>
    <row r="245" ht="14.25" customHeight="1">
      <c r="E245" s="290"/>
      <c r="F245" s="290"/>
      <c r="N245" s="314"/>
    </row>
    <row r="246" ht="14.25" customHeight="1">
      <c r="E246" s="290"/>
      <c r="F246" s="290"/>
      <c r="N246" s="314"/>
    </row>
    <row r="247" ht="14.25" customHeight="1">
      <c r="E247" s="290"/>
      <c r="F247" s="290"/>
      <c r="N247" s="314"/>
    </row>
    <row r="248" ht="14.25" customHeight="1">
      <c r="E248" s="290"/>
      <c r="F248" s="290"/>
      <c r="N248" s="314"/>
    </row>
    <row r="249" ht="14.25" customHeight="1">
      <c r="E249" s="290"/>
      <c r="F249" s="290"/>
      <c r="N249" s="314"/>
    </row>
    <row r="250" ht="14.25" customHeight="1">
      <c r="E250" s="290"/>
      <c r="F250" s="290"/>
      <c r="N250" s="314"/>
    </row>
    <row r="251" ht="14.25" customHeight="1">
      <c r="E251" s="290"/>
      <c r="F251" s="290"/>
      <c r="N251" s="314"/>
    </row>
    <row r="252" ht="14.25" customHeight="1">
      <c r="E252" s="290"/>
      <c r="F252" s="290"/>
      <c r="N252" s="314"/>
    </row>
    <row r="253" ht="14.25" customHeight="1">
      <c r="E253" s="290"/>
      <c r="F253" s="290"/>
      <c r="N253" s="314"/>
    </row>
    <row r="254" ht="14.25" customHeight="1">
      <c r="E254" s="290"/>
      <c r="F254" s="290"/>
      <c r="N254" s="314"/>
    </row>
    <row r="255" ht="14.25" customHeight="1">
      <c r="E255" s="290"/>
      <c r="F255" s="290"/>
      <c r="N255" s="314"/>
    </row>
    <row r="256" ht="14.25" customHeight="1">
      <c r="E256" s="290"/>
      <c r="F256" s="290"/>
      <c r="N256" s="314"/>
    </row>
    <row r="257" ht="14.25" customHeight="1">
      <c r="E257" s="290"/>
      <c r="F257" s="290"/>
      <c r="N257" s="314"/>
    </row>
    <row r="258" ht="14.25" customHeight="1">
      <c r="E258" s="290"/>
      <c r="F258" s="290"/>
      <c r="N258" s="314"/>
    </row>
    <row r="259" ht="14.25" customHeight="1">
      <c r="E259" s="290"/>
      <c r="F259" s="290"/>
      <c r="N259" s="314"/>
    </row>
    <row r="260" ht="14.25" customHeight="1">
      <c r="E260" s="290"/>
      <c r="F260" s="290"/>
      <c r="N260" s="314"/>
    </row>
    <row r="261" ht="14.25" customHeight="1">
      <c r="E261" s="290"/>
      <c r="F261" s="290"/>
      <c r="N261" s="314"/>
    </row>
    <row r="262" ht="14.25" customHeight="1">
      <c r="E262" s="290"/>
      <c r="F262" s="290"/>
      <c r="N262" s="314"/>
    </row>
    <row r="263" ht="14.25" customHeight="1">
      <c r="E263" s="290"/>
      <c r="F263" s="290"/>
      <c r="N263" s="314"/>
    </row>
    <row r="264" ht="14.25" customHeight="1">
      <c r="E264" s="290"/>
      <c r="F264" s="290"/>
      <c r="N264" s="314"/>
    </row>
    <row r="265" ht="14.25" customHeight="1">
      <c r="E265" s="290"/>
      <c r="F265" s="290"/>
      <c r="N265" s="314"/>
    </row>
    <row r="266" ht="14.25" customHeight="1">
      <c r="E266" s="290"/>
      <c r="F266" s="290"/>
      <c r="N266" s="314"/>
    </row>
    <row r="267" ht="14.25" customHeight="1">
      <c r="E267" s="290"/>
      <c r="F267" s="290"/>
      <c r="N267" s="314"/>
    </row>
    <row r="268" ht="14.25" customHeight="1">
      <c r="E268" s="290"/>
      <c r="F268" s="290"/>
      <c r="N268" s="314"/>
    </row>
    <row r="269" ht="14.25" customHeight="1">
      <c r="E269" s="290"/>
      <c r="F269" s="290"/>
      <c r="N269" s="314"/>
    </row>
    <row r="270" ht="14.25" customHeight="1">
      <c r="E270" s="290"/>
      <c r="F270" s="290"/>
      <c r="N270" s="314"/>
    </row>
    <row r="271" ht="14.25" customHeight="1">
      <c r="E271" s="290"/>
      <c r="F271" s="290"/>
      <c r="N271" s="314"/>
    </row>
    <row r="272" ht="14.25" customHeight="1">
      <c r="E272" s="290"/>
      <c r="F272" s="290"/>
      <c r="N272" s="314"/>
    </row>
    <row r="273" ht="14.25" customHeight="1">
      <c r="E273" s="290"/>
      <c r="F273" s="290"/>
      <c r="N273" s="314"/>
    </row>
    <row r="274" ht="14.25" customHeight="1">
      <c r="E274" s="290"/>
      <c r="F274" s="290"/>
      <c r="N274" s="314"/>
    </row>
    <row r="275" ht="14.25" customHeight="1">
      <c r="E275" s="290"/>
      <c r="F275" s="290"/>
      <c r="N275" s="314"/>
    </row>
    <row r="276" ht="14.25" customHeight="1">
      <c r="E276" s="290"/>
      <c r="F276" s="290"/>
      <c r="N276" s="314"/>
    </row>
    <row r="277" ht="14.25" customHeight="1">
      <c r="E277" s="290"/>
      <c r="F277" s="290"/>
      <c r="N277" s="314"/>
    </row>
    <row r="278" ht="14.25" customHeight="1">
      <c r="E278" s="290"/>
      <c r="F278" s="290"/>
      <c r="N278" s="314"/>
    </row>
    <row r="279" ht="14.25" customHeight="1">
      <c r="E279" s="290"/>
      <c r="F279" s="290"/>
      <c r="N279" s="314"/>
    </row>
    <row r="280" ht="14.25" customHeight="1">
      <c r="E280" s="290"/>
      <c r="F280" s="290"/>
      <c r="N280" s="314"/>
    </row>
    <row r="281" ht="14.25" customHeight="1">
      <c r="E281" s="290"/>
      <c r="F281" s="290"/>
      <c r="N281" s="314"/>
    </row>
    <row r="282" ht="14.25" customHeight="1">
      <c r="E282" s="290"/>
      <c r="F282" s="290"/>
      <c r="N282" s="314"/>
    </row>
    <row r="283" ht="14.25" customHeight="1">
      <c r="E283" s="290"/>
      <c r="F283" s="290"/>
      <c r="N283" s="314"/>
    </row>
    <row r="284" ht="14.25" customHeight="1">
      <c r="E284" s="290"/>
      <c r="F284" s="290"/>
      <c r="N284" s="314"/>
    </row>
    <row r="285" ht="14.25" customHeight="1">
      <c r="E285" s="290"/>
      <c r="F285" s="290"/>
      <c r="N285" s="314"/>
    </row>
    <row r="286" ht="14.25" customHeight="1">
      <c r="E286" s="290"/>
      <c r="F286" s="290"/>
      <c r="N286" s="314"/>
    </row>
    <row r="287" ht="14.25" customHeight="1">
      <c r="E287" s="290"/>
      <c r="F287" s="290"/>
      <c r="N287" s="314"/>
    </row>
    <row r="288" ht="14.25" customHeight="1">
      <c r="E288" s="290"/>
      <c r="F288" s="290"/>
      <c r="N288" s="314"/>
    </row>
    <row r="289" ht="14.25" customHeight="1">
      <c r="E289" s="290"/>
      <c r="F289" s="290"/>
      <c r="N289" s="314"/>
    </row>
    <row r="290" ht="14.25" customHeight="1">
      <c r="E290" s="290"/>
      <c r="F290" s="290"/>
      <c r="N290" s="314"/>
    </row>
    <row r="291" ht="14.25" customHeight="1">
      <c r="E291" s="290"/>
      <c r="F291" s="290"/>
      <c r="N291" s="314"/>
    </row>
    <row r="292" ht="14.25" customHeight="1">
      <c r="E292" s="290"/>
      <c r="F292" s="290"/>
      <c r="N292" s="314"/>
    </row>
    <row r="293" ht="14.25" customHeight="1">
      <c r="E293" s="290"/>
      <c r="F293" s="290"/>
      <c r="N293" s="314"/>
    </row>
    <row r="294" ht="14.25" customHeight="1">
      <c r="E294" s="290"/>
      <c r="F294" s="290"/>
      <c r="N294" s="314"/>
    </row>
    <row r="295" ht="14.25" customHeight="1">
      <c r="E295" s="290"/>
      <c r="F295" s="290"/>
      <c r="N295" s="314"/>
    </row>
    <row r="296" ht="14.25" customHeight="1">
      <c r="E296" s="290"/>
      <c r="F296" s="290"/>
      <c r="N296" s="314"/>
    </row>
    <row r="297" ht="14.25" customHeight="1">
      <c r="E297" s="290"/>
      <c r="F297" s="290"/>
      <c r="N297" s="314"/>
    </row>
    <row r="298" ht="14.25" customHeight="1">
      <c r="E298" s="290"/>
      <c r="F298" s="290"/>
      <c r="N298" s="314"/>
    </row>
    <row r="299" ht="14.25" customHeight="1">
      <c r="E299" s="290"/>
      <c r="F299" s="290"/>
      <c r="N299" s="314"/>
    </row>
    <row r="300" ht="14.25" customHeight="1">
      <c r="E300" s="290"/>
      <c r="F300" s="290"/>
      <c r="N300" s="314"/>
    </row>
    <row r="301" ht="14.25" customHeight="1">
      <c r="E301" s="290"/>
      <c r="F301" s="290"/>
      <c r="N301" s="314"/>
    </row>
    <row r="302" ht="14.25" customHeight="1">
      <c r="E302" s="290"/>
      <c r="F302" s="290"/>
      <c r="N302" s="314"/>
    </row>
    <row r="303" ht="14.25" customHeight="1">
      <c r="E303" s="290"/>
      <c r="F303" s="290"/>
      <c r="N303" s="314"/>
    </row>
    <row r="304" ht="14.25" customHeight="1">
      <c r="E304" s="290"/>
      <c r="F304" s="290"/>
      <c r="N304" s="314"/>
    </row>
    <row r="305" ht="14.25" customHeight="1">
      <c r="E305" s="290"/>
      <c r="F305" s="290"/>
      <c r="N305" s="314"/>
    </row>
    <row r="306" ht="14.25" customHeight="1">
      <c r="E306" s="290"/>
      <c r="F306" s="290"/>
      <c r="N306" s="314"/>
    </row>
    <row r="307" ht="14.25" customHeight="1">
      <c r="E307" s="290"/>
      <c r="F307" s="290"/>
      <c r="N307" s="314"/>
    </row>
    <row r="308" ht="14.25" customHeight="1">
      <c r="E308" s="290"/>
      <c r="F308" s="290"/>
      <c r="N308" s="314"/>
    </row>
    <row r="309" ht="14.25" customHeight="1">
      <c r="E309" s="290"/>
      <c r="F309" s="290"/>
      <c r="N309" s="314"/>
    </row>
    <row r="310" ht="14.25" customHeight="1">
      <c r="E310" s="290"/>
      <c r="F310" s="290"/>
      <c r="N310" s="314"/>
    </row>
    <row r="311" ht="14.25" customHeight="1">
      <c r="E311" s="290"/>
      <c r="F311" s="290"/>
      <c r="N311" s="314"/>
    </row>
    <row r="312" ht="14.25" customHeight="1">
      <c r="E312" s="290"/>
      <c r="F312" s="290"/>
      <c r="N312" s="314"/>
    </row>
    <row r="313" ht="14.25" customHeight="1">
      <c r="E313" s="290"/>
      <c r="F313" s="290"/>
      <c r="N313" s="314"/>
    </row>
    <row r="314" ht="14.25" customHeight="1">
      <c r="E314" s="290"/>
      <c r="F314" s="290"/>
      <c r="N314" s="314"/>
    </row>
    <row r="315" ht="14.25" customHeight="1">
      <c r="E315" s="290"/>
      <c r="F315" s="290"/>
      <c r="N315" s="314"/>
    </row>
    <row r="316" ht="14.25" customHeight="1">
      <c r="E316" s="290"/>
      <c r="F316" s="290"/>
      <c r="N316" s="314"/>
    </row>
    <row r="317" ht="14.25" customHeight="1">
      <c r="E317" s="290"/>
      <c r="F317" s="290"/>
      <c r="N317" s="314"/>
    </row>
    <row r="318" ht="14.25" customHeight="1">
      <c r="E318" s="290"/>
      <c r="F318" s="290"/>
      <c r="N318" s="314"/>
    </row>
    <row r="319" ht="14.25" customHeight="1">
      <c r="E319" s="290"/>
      <c r="F319" s="290"/>
      <c r="N319" s="314"/>
    </row>
    <row r="320" ht="14.25" customHeight="1">
      <c r="E320" s="290"/>
      <c r="F320" s="290"/>
      <c r="N320" s="314"/>
    </row>
    <row r="321" ht="14.25" customHeight="1">
      <c r="E321" s="290"/>
      <c r="F321" s="290"/>
      <c r="N321" s="314"/>
    </row>
    <row r="322" ht="14.25" customHeight="1">
      <c r="E322" s="290"/>
      <c r="F322" s="290"/>
      <c r="N322" s="314"/>
    </row>
    <row r="323" ht="14.25" customHeight="1">
      <c r="E323" s="290"/>
      <c r="F323" s="290"/>
      <c r="N323" s="314"/>
    </row>
    <row r="324" ht="14.25" customHeight="1">
      <c r="E324" s="290"/>
      <c r="F324" s="290"/>
      <c r="N324" s="314"/>
    </row>
    <row r="325" ht="14.25" customHeight="1">
      <c r="E325" s="290"/>
      <c r="F325" s="290"/>
      <c r="N325" s="314"/>
    </row>
    <row r="326" ht="14.25" customHeight="1">
      <c r="E326" s="290"/>
      <c r="F326" s="290"/>
      <c r="N326" s="314"/>
    </row>
    <row r="327" ht="14.25" customHeight="1">
      <c r="E327" s="290"/>
      <c r="F327" s="290"/>
      <c r="N327" s="314"/>
    </row>
    <row r="328" ht="14.25" customHeight="1">
      <c r="E328" s="290"/>
      <c r="F328" s="290"/>
      <c r="N328" s="314"/>
    </row>
    <row r="329" ht="14.25" customHeight="1">
      <c r="E329" s="290"/>
      <c r="F329" s="290"/>
      <c r="N329" s="314"/>
    </row>
    <row r="330" ht="14.25" customHeight="1">
      <c r="E330" s="290"/>
      <c r="F330" s="290"/>
      <c r="N330" s="314"/>
    </row>
    <row r="331" ht="14.25" customHeight="1">
      <c r="E331" s="290"/>
      <c r="F331" s="290"/>
      <c r="N331" s="314"/>
    </row>
    <row r="332" ht="14.25" customHeight="1">
      <c r="E332" s="290"/>
      <c r="F332" s="290"/>
      <c r="N332" s="314"/>
    </row>
    <row r="333" ht="14.25" customHeight="1">
      <c r="E333" s="290"/>
      <c r="F333" s="290"/>
      <c r="N333" s="314"/>
    </row>
    <row r="334" ht="14.25" customHeight="1">
      <c r="E334" s="290"/>
      <c r="F334" s="290"/>
      <c r="N334" s="314"/>
    </row>
    <row r="335" ht="14.25" customHeight="1">
      <c r="E335" s="290"/>
      <c r="F335" s="290"/>
      <c r="N335" s="314"/>
    </row>
    <row r="336" ht="14.25" customHeight="1">
      <c r="E336" s="290"/>
      <c r="F336" s="290"/>
      <c r="N336" s="314"/>
    </row>
    <row r="337" ht="14.25" customHeight="1">
      <c r="E337" s="290"/>
      <c r="F337" s="290"/>
      <c r="N337" s="314"/>
    </row>
    <row r="338" ht="14.25" customHeight="1">
      <c r="E338" s="290"/>
      <c r="F338" s="290"/>
      <c r="N338" s="314"/>
    </row>
    <row r="339" ht="14.25" customHeight="1">
      <c r="E339" s="290"/>
      <c r="F339" s="290"/>
      <c r="N339" s="314"/>
    </row>
    <row r="340" ht="14.25" customHeight="1">
      <c r="E340" s="290"/>
      <c r="F340" s="290"/>
      <c r="N340" s="314"/>
    </row>
    <row r="341" ht="14.25" customHeight="1">
      <c r="E341" s="290"/>
      <c r="F341" s="290"/>
      <c r="N341" s="314"/>
    </row>
    <row r="342" ht="14.25" customHeight="1">
      <c r="E342" s="290"/>
      <c r="F342" s="290"/>
      <c r="N342" s="314"/>
    </row>
    <row r="343" ht="14.25" customHeight="1">
      <c r="E343" s="290"/>
      <c r="F343" s="290"/>
      <c r="N343" s="314"/>
    </row>
    <row r="344" ht="14.25" customHeight="1">
      <c r="E344" s="290"/>
      <c r="F344" s="290"/>
      <c r="N344" s="314"/>
    </row>
    <row r="345" ht="14.25" customHeight="1">
      <c r="E345" s="290"/>
      <c r="F345" s="290"/>
      <c r="N345" s="314"/>
    </row>
    <row r="346" ht="14.25" customHeight="1">
      <c r="E346" s="290"/>
      <c r="F346" s="290"/>
      <c r="N346" s="314"/>
    </row>
    <row r="347" ht="14.25" customHeight="1">
      <c r="E347" s="290"/>
      <c r="F347" s="290"/>
      <c r="N347" s="314"/>
    </row>
    <row r="348" ht="14.25" customHeight="1">
      <c r="E348" s="290"/>
      <c r="F348" s="290"/>
      <c r="N348" s="314"/>
    </row>
    <row r="349" ht="14.25" customHeight="1">
      <c r="E349" s="290"/>
      <c r="F349" s="290"/>
      <c r="N349" s="314"/>
    </row>
    <row r="350" ht="14.25" customHeight="1">
      <c r="E350" s="290"/>
      <c r="F350" s="290"/>
      <c r="N350" s="314"/>
    </row>
    <row r="351" ht="14.25" customHeight="1">
      <c r="E351" s="290"/>
      <c r="F351" s="290"/>
      <c r="N351" s="314"/>
    </row>
    <row r="352" ht="14.25" customHeight="1">
      <c r="E352" s="290"/>
      <c r="F352" s="290"/>
      <c r="N352" s="314"/>
    </row>
    <row r="353" ht="14.25" customHeight="1">
      <c r="E353" s="290"/>
      <c r="F353" s="290"/>
      <c r="N353" s="314"/>
    </row>
    <row r="354" ht="14.25" customHeight="1">
      <c r="E354" s="290"/>
      <c r="F354" s="290"/>
      <c r="N354" s="314"/>
    </row>
    <row r="355" ht="14.25" customHeight="1">
      <c r="E355" s="290"/>
      <c r="F355" s="290"/>
      <c r="N355" s="314"/>
    </row>
    <row r="356" ht="14.25" customHeight="1">
      <c r="E356" s="290"/>
      <c r="F356" s="290"/>
      <c r="N356" s="314"/>
    </row>
    <row r="357" ht="14.25" customHeight="1">
      <c r="E357" s="290"/>
      <c r="F357" s="290"/>
      <c r="N357" s="314"/>
    </row>
    <row r="358" ht="14.25" customHeight="1">
      <c r="E358" s="290"/>
      <c r="F358" s="290"/>
      <c r="N358" s="314"/>
    </row>
    <row r="359" ht="14.25" customHeight="1">
      <c r="E359" s="290"/>
      <c r="F359" s="290"/>
      <c r="N359" s="314"/>
    </row>
    <row r="360" ht="14.25" customHeight="1">
      <c r="E360" s="290"/>
      <c r="F360" s="290"/>
      <c r="N360" s="314"/>
    </row>
    <row r="361" ht="14.25" customHeight="1">
      <c r="E361" s="290"/>
      <c r="F361" s="290"/>
      <c r="N361" s="314"/>
    </row>
    <row r="362" ht="14.25" customHeight="1">
      <c r="E362" s="290"/>
      <c r="F362" s="290"/>
      <c r="N362" s="314"/>
    </row>
    <row r="363" ht="14.25" customHeight="1">
      <c r="E363" s="290"/>
      <c r="F363" s="290"/>
      <c r="N363" s="314"/>
    </row>
    <row r="364" ht="14.25" customHeight="1">
      <c r="E364" s="290"/>
      <c r="F364" s="290"/>
      <c r="N364" s="314"/>
    </row>
    <row r="365" ht="14.25" customHeight="1">
      <c r="E365" s="290"/>
      <c r="F365" s="290"/>
      <c r="N365" s="314"/>
    </row>
    <row r="366" ht="14.25" customHeight="1">
      <c r="E366" s="290"/>
      <c r="F366" s="290"/>
      <c r="N366" s="314"/>
    </row>
    <row r="367" ht="14.25" customHeight="1">
      <c r="E367" s="290"/>
      <c r="F367" s="290"/>
      <c r="N367" s="314"/>
    </row>
    <row r="368" ht="14.25" customHeight="1">
      <c r="E368" s="290"/>
      <c r="F368" s="290"/>
      <c r="N368" s="314"/>
    </row>
    <row r="369" ht="14.25" customHeight="1">
      <c r="E369" s="290"/>
      <c r="F369" s="290"/>
      <c r="N369" s="314"/>
    </row>
    <row r="370" ht="14.25" customHeight="1">
      <c r="E370" s="290"/>
      <c r="F370" s="290"/>
      <c r="N370" s="314"/>
    </row>
    <row r="371" ht="14.25" customHeight="1">
      <c r="E371" s="290"/>
      <c r="F371" s="290"/>
      <c r="N371" s="314"/>
    </row>
    <row r="372" ht="14.25" customHeight="1">
      <c r="E372" s="290"/>
      <c r="F372" s="290"/>
      <c r="N372" s="314"/>
    </row>
    <row r="373" ht="14.25" customHeight="1">
      <c r="E373" s="290"/>
      <c r="F373" s="290"/>
      <c r="N373" s="314"/>
    </row>
    <row r="374" ht="14.25" customHeight="1">
      <c r="E374" s="290"/>
      <c r="F374" s="290"/>
      <c r="N374" s="314"/>
    </row>
    <row r="375" ht="14.25" customHeight="1">
      <c r="E375" s="290"/>
      <c r="F375" s="290"/>
      <c r="N375" s="314"/>
    </row>
    <row r="376" ht="14.25" customHeight="1">
      <c r="E376" s="290"/>
      <c r="F376" s="290"/>
      <c r="N376" s="314"/>
    </row>
    <row r="377" ht="14.25" customHeight="1">
      <c r="E377" s="290"/>
      <c r="F377" s="290"/>
      <c r="N377" s="314"/>
    </row>
    <row r="378" ht="14.25" customHeight="1">
      <c r="E378" s="290"/>
      <c r="F378" s="290"/>
      <c r="N378" s="314"/>
    </row>
    <row r="379" ht="14.25" customHeight="1">
      <c r="E379" s="290"/>
      <c r="F379" s="290"/>
      <c r="N379" s="314"/>
    </row>
    <row r="380" ht="14.25" customHeight="1">
      <c r="E380" s="290"/>
      <c r="F380" s="290"/>
      <c r="N380" s="314"/>
    </row>
    <row r="381" ht="14.25" customHeight="1">
      <c r="E381" s="290"/>
      <c r="F381" s="290"/>
      <c r="N381" s="314"/>
    </row>
    <row r="382" ht="14.25" customHeight="1">
      <c r="E382" s="290"/>
      <c r="F382" s="290"/>
      <c r="N382" s="314"/>
    </row>
    <row r="383" ht="14.25" customHeight="1">
      <c r="E383" s="290"/>
      <c r="F383" s="290"/>
      <c r="N383" s="314"/>
    </row>
    <row r="384" ht="14.25" customHeight="1">
      <c r="E384" s="290"/>
      <c r="F384" s="290"/>
      <c r="N384" s="314"/>
    </row>
    <row r="385" ht="14.25" customHeight="1">
      <c r="E385" s="290"/>
      <c r="F385" s="290"/>
      <c r="N385" s="314"/>
    </row>
    <row r="386" ht="14.25" customHeight="1">
      <c r="E386" s="290"/>
      <c r="F386" s="290"/>
      <c r="N386" s="314"/>
    </row>
    <row r="387" ht="14.25" customHeight="1">
      <c r="E387" s="290"/>
      <c r="F387" s="290"/>
      <c r="N387" s="314"/>
    </row>
    <row r="388" ht="14.25" customHeight="1">
      <c r="E388" s="290"/>
      <c r="F388" s="290"/>
      <c r="N388" s="314"/>
    </row>
    <row r="389" ht="14.25" customHeight="1">
      <c r="E389" s="290"/>
      <c r="F389" s="290"/>
      <c r="N389" s="314"/>
    </row>
    <row r="390" ht="14.25" customHeight="1">
      <c r="E390" s="290"/>
      <c r="F390" s="290"/>
      <c r="N390" s="314"/>
    </row>
    <row r="391" ht="14.25" customHeight="1">
      <c r="E391" s="290"/>
      <c r="F391" s="290"/>
      <c r="N391" s="314"/>
    </row>
    <row r="392" ht="14.25" customHeight="1">
      <c r="E392" s="290"/>
      <c r="F392" s="290"/>
      <c r="N392" s="314"/>
    </row>
    <row r="393" ht="14.25" customHeight="1">
      <c r="E393" s="290"/>
      <c r="F393" s="290"/>
      <c r="N393" s="314"/>
    </row>
    <row r="394" ht="14.25" customHeight="1">
      <c r="E394" s="290"/>
      <c r="F394" s="290"/>
      <c r="N394" s="314"/>
    </row>
    <row r="395" ht="14.25" customHeight="1">
      <c r="E395" s="290"/>
      <c r="F395" s="290"/>
      <c r="N395" s="314"/>
    </row>
    <row r="396" ht="14.25" customHeight="1">
      <c r="E396" s="290"/>
      <c r="F396" s="290"/>
      <c r="N396" s="314"/>
    </row>
    <row r="397" ht="14.25" customHeight="1">
      <c r="E397" s="290"/>
      <c r="F397" s="290"/>
      <c r="N397" s="314"/>
    </row>
    <row r="398" ht="14.25" customHeight="1">
      <c r="E398" s="290"/>
      <c r="F398" s="290"/>
      <c r="N398" s="314"/>
    </row>
    <row r="399" ht="14.25" customHeight="1">
      <c r="E399" s="290"/>
      <c r="F399" s="290"/>
      <c r="N399" s="314"/>
    </row>
    <row r="400" ht="14.25" customHeight="1">
      <c r="E400" s="290"/>
      <c r="F400" s="290"/>
      <c r="N400" s="314"/>
    </row>
    <row r="401" ht="14.25" customHeight="1">
      <c r="E401" s="290"/>
      <c r="F401" s="290"/>
      <c r="N401" s="314"/>
    </row>
    <row r="402" ht="14.25" customHeight="1">
      <c r="E402" s="290"/>
      <c r="F402" s="290"/>
      <c r="N402" s="314"/>
    </row>
    <row r="403" ht="14.25" customHeight="1">
      <c r="E403" s="290"/>
      <c r="F403" s="290"/>
      <c r="N403" s="314"/>
    </row>
    <row r="404" ht="14.25" customHeight="1">
      <c r="E404" s="290"/>
      <c r="F404" s="290"/>
      <c r="N404" s="314"/>
    </row>
    <row r="405" ht="14.25" customHeight="1">
      <c r="E405" s="290"/>
      <c r="F405" s="290"/>
      <c r="N405" s="314"/>
    </row>
    <row r="406" ht="14.25" customHeight="1">
      <c r="E406" s="290"/>
      <c r="F406" s="290"/>
      <c r="N406" s="314"/>
    </row>
    <row r="407" ht="14.25" customHeight="1">
      <c r="E407" s="290"/>
      <c r="F407" s="290"/>
      <c r="N407" s="314"/>
    </row>
    <row r="408" ht="14.25" customHeight="1">
      <c r="E408" s="290"/>
      <c r="F408" s="290"/>
      <c r="N408" s="314"/>
    </row>
    <row r="409" ht="14.25" customHeight="1">
      <c r="E409" s="290"/>
      <c r="F409" s="290"/>
      <c r="N409" s="314"/>
    </row>
    <row r="410" ht="14.25" customHeight="1">
      <c r="E410" s="290"/>
      <c r="F410" s="290"/>
      <c r="N410" s="314"/>
    </row>
    <row r="411" ht="14.25" customHeight="1">
      <c r="E411" s="290"/>
      <c r="F411" s="290"/>
      <c r="N411" s="314"/>
    </row>
    <row r="412" ht="14.25" customHeight="1">
      <c r="E412" s="290"/>
      <c r="F412" s="290"/>
      <c r="N412" s="314"/>
    </row>
    <row r="413" ht="14.25" customHeight="1">
      <c r="E413" s="290"/>
      <c r="F413" s="290"/>
      <c r="N413" s="314"/>
    </row>
    <row r="414" ht="14.25" customHeight="1">
      <c r="E414" s="290"/>
      <c r="F414" s="290"/>
      <c r="N414" s="314"/>
    </row>
    <row r="415" ht="14.25" customHeight="1">
      <c r="E415" s="290"/>
      <c r="F415" s="290"/>
      <c r="N415" s="314"/>
    </row>
    <row r="416" ht="14.25" customHeight="1">
      <c r="E416" s="290"/>
      <c r="F416" s="290"/>
      <c r="N416" s="314"/>
    </row>
    <row r="417" ht="14.25" customHeight="1">
      <c r="E417" s="290"/>
      <c r="F417" s="290"/>
      <c r="N417" s="314"/>
    </row>
    <row r="418" ht="14.25" customHeight="1">
      <c r="E418" s="290"/>
      <c r="F418" s="290"/>
      <c r="N418" s="314"/>
    </row>
    <row r="419" ht="14.25" customHeight="1">
      <c r="E419" s="290"/>
      <c r="F419" s="290"/>
      <c r="N419" s="314"/>
    </row>
    <row r="420" ht="14.25" customHeight="1">
      <c r="E420" s="290"/>
      <c r="F420" s="290"/>
      <c r="N420" s="314"/>
    </row>
    <row r="421" ht="14.25" customHeight="1">
      <c r="E421" s="290"/>
      <c r="F421" s="290"/>
      <c r="N421" s="314"/>
    </row>
    <row r="422" ht="14.25" customHeight="1">
      <c r="E422" s="290"/>
      <c r="F422" s="290"/>
      <c r="N422" s="314"/>
    </row>
    <row r="423" ht="14.25" customHeight="1">
      <c r="E423" s="290"/>
      <c r="F423" s="290"/>
      <c r="N423" s="314"/>
    </row>
    <row r="424" ht="14.25" customHeight="1">
      <c r="E424" s="290"/>
      <c r="F424" s="290"/>
      <c r="N424" s="314"/>
    </row>
    <row r="425" ht="14.25" customHeight="1">
      <c r="E425" s="290"/>
      <c r="F425" s="290"/>
      <c r="N425" s="314"/>
    </row>
    <row r="426" ht="14.25" customHeight="1">
      <c r="E426" s="290"/>
      <c r="F426" s="290"/>
      <c r="N426" s="314"/>
    </row>
    <row r="427" ht="14.25" customHeight="1">
      <c r="E427" s="290"/>
      <c r="F427" s="290"/>
      <c r="N427" s="314"/>
    </row>
    <row r="428" ht="14.25" customHeight="1">
      <c r="E428" s="290"/>
      <c r="F428" s="290"/>
      <c r="N428" s="314"/>
    </row>
    <row r="429" ht="14.25" customHeight="1">
      <c r="E429" s="290"/>
      <c r="F429" s="290"/>
      <c r="N429" s="314"/>
    </row>
    <row r="430" ht="14.25" customHeight="1">
      <c r="E430" s="290"/>
      <c r="F430" s="290"/>
      <c r="N430" s="314"/>
    </row>
    <row r="431" ht="14.25" customHeight="1">
      <c r="E431" s="290"/>
      <c r="F431" s="290"/>
      <c r="N431" s="314"/>
    </row>
    <row r="432" ht="14.25" customHeight="1">
      <c r="E432" s="290"/>
      <c r="F432" s="290"/>
      <c r="N432" s="314"/>
    </row>
    <row r="433" ht="14.25" customHeight="1">
      <c r="E433" s="290"/>
      <c r="F433" s="290"/>
      <c r="N433" s="314"/>
    </row>
    <row r="434" ht="14.25" customHeight="1">
      <c r="E434" s="290"/>
      <c r="F434" s="290"/>
      <c r="N434" s="314"/>
    </row>
    <row r="435" ht="14.25" customHeight="1">
      <c r="E435" s="290"/>
      <c r="F435" s="290"/>
      <c r="N435" s="314"/>
    </row>
    <row r="436" ht="14.25" customHeight="1">
      <c r="E436" s="290"/>
      <c r="F436" s="290"/>
      <c r="N436" s="314"/>
    </row>
    <row r="437" ht="14.25" customHeight="1">
      <c r="E437" s="290"/>
      <c r="F437" s="290"/>
      <c r="N437" s="314"/>
    </row>
    <row r="438" ht="14.25" customHeight="1">
      <c r="E438" s="290"/>
      <c r="F438" s="290"/>
      <c r="N438" s="314"/>
    </row>
    <row r="439" ht="14.25" customHeight="1">
      <c r="E439" s="290"/>
      <c r="F439" s="290"/>
      <c r="N439" s="314"/>
    </row>
    <row r="440" ht="14.25" customHeight="1">
      <c r="E440" s="290"/>
      <c r="F440" s="290"/>
      <c r="N440" s="314"/>
    </row>
    <row r="441" ht="14.25" customHeight="1">
      <c r="E441" s="290"/>
      <c r="F441" s="290"/>
      <c r="N441" s="314"/>
    </row>
    <row r="442" ht="14.25" customHeight="1">
      <c r="E442" s="290"/>
      <c r="F442" s="290"/>
      <c r="N442" s="314"/>
    </row>
    <row r="443" ht="14.25" customHeight="1">
      <c r="E443" s="290"/>
      <c r="F443" s="290"/>
      <c r="N443" s="314"/>
    </row>
    <row r="444" ht="14.25" customHeight="1">
      <c r="E444" s="290"/>
      <c r="F444" s="290"/>
      <c r="N444" s="314"/>
    </row>
    <row r="445" ht="14.25" customHeight="1">
      <c r="E445" s="290"/>
      <c r="F445" s="290"/>
      <c r="N445" s="314"/>
    </row>
    <row r="446" ht="14.25" customHeight="1">
      <c r="E446" s="290"/>
      <c r="F446" s="290"/>
      <c r="N446" s="314"/>
    </row>
    <row r="447" ht="14.25" customHeight="1">
      <c r="E447" s="290"/>
      <c r="F447" s="290"/>
      <c r="N447" s="314"/>
    </row>
    <row r="448" ht="14.25" customHeight="1">
      <c r="E448" s="290"/>
      <c r="F448" s="290"/>
      <c r="N448" s="314"/>
    </row>
    <row r="449" ht="14.25" customHeight="1">
      <c r="E449" s="290"/>
      <c r="F449" s="290"/>
      <c r="N449" s="314"/>
    </row>
    <row r="450" ht="14.25" customHeight="1">
      <c r="E450" s="290"/>
      <c r="F450" s="290"/>
      <c r="N450" s="314"/>
    </row>
    <row r="451" ht="14.25" customHeight="1">
      <c r="E451" s="290"/>
      <c r="F451" s="290"/>
      <c r="N451" s="314"/>
    </row>
    <row r="452" ht="14.25" customHeight="1">
      <c r="E452" s="290"/>
      <c r="F452" s="290"/>
      <c r="N452" s="314"/>
    </row>
    <row r="453" ht="14.25" customHeight="1">
      <c r="E453" s="290"/>
      <c r="F453" s="290"/>
      <c r="N453" s="314"/>
    </row>
    <row r="454" ht="14.25" customHeight="1">
      <c r="E454" s="290"/>
      <c r="F454" s="290"/>
      <c r="N454" s="314"/>
    </row>
    <row r="455" ht="14.25" customHeight="1">
      <c r="E455" s="290"/>
      <c r="F455" s="290"/>
      <c r="N455" s="314"/>
    </row>
    <row r="456" ht="14.25" customHeight="1">
      <c r="E456" s="290"/>
      <c r="F456" s="290"/>
      <c r="N456" s="314"/>
    </row>
    <row r="457" ht="14.25" customHeight="1">
      <c r="E457" s="290"/>
      <c r="F457" s="290"/>
      <c r="N457" s="314"/>
    </row>
    <row r="458" ht="14.25" customHeight="1">
      <c r="E458" s="290"/>
      <c r="F458" s="290"/>
      <c r="N458" s="314"/>
    </row>
    <row r="459" ht="14.25" customHeight="1">
      <c r="E459" s="290"/>
      <c r="F459" s="290"/>
      <c r="N459" s="314"/>
    </row>
    <row r="460" ht="14.25" customHeight="1">
      <c r="E460" s="290"/>
      <c r="F460" s="290"/>
      <c r="N460" s="314"/>
    </row>
    <row r="461" ht="14.25" customHeight="1">
      <c r="E461" s="290"/>
      <c r="F461" s="290"/>
      <c r="N461" s="314"/>
    </row>
    <row r="462" ht="14.25" customHeight="1">
      <c r="E462" s="290"/>
      <c r="F462" s="290"/>
      <c r="N462" s="314"/>
    </row>
    <row r="463" ht="14.25" customHeight="1">
      <c r="E463" s="290"/>
      <c r="F463" s="290"/>
      <c r="N463" s="314"/>
    </row>
    <row r="464" ht="14.25" customHeight="1">
      <c r="E464" s="290"/>
      <c r="F464" s="290"/>
      <c r="N464" s="314"/>
    </row>
    <row r="465" ht="14.25" customHeight="1">
      <c r="E465" s="290"/>
      <c r="F465" s="290"/>
      <c r="N465" s="314"/>
    </row>
    <row r="466" ht="14.25" customHeight="1">
      <c r="E466" s="290"/>
      <c r="F466" s="290"/>
      <c r="N466" s="314"/>
    </row>
    <row r="467" ht="14.25" customHeight="1">
      <c r="E467" s="290"/>
      <c r="F467" s="290"/>
      <c r="N467" s="314"/>
    </row>
    <row r="468" ht="14.25" customHeight="1">
      <c r="E468" s="290"/>
      <c r="F468" s="290"/>
      <c r="N468" s="314"/>
    </row>
    <row r="469" ht="14.25" customHeight="1">
      <c r="E469" s="290"/>
      <c r="F469" s="290"/>
      <c r="N469" s="314"/>
    </row>
    <row r="470" ht="14.25" customHeight="1">
      <c r="E470" s="290"/>
      <c r="F470" s="290"/>
      <c r="N470" s="314"/>
    </row>
    <row r="471" ht="14.25" customHeight="1">
      <c r="E471" s="290"/>
      <c r="F471" s="290"/>
      <c r="N471" s="314"/>
    </row>
    <row r="472" ht="14.25" customHeight="1">
      <c r="E472" s="290"/>
      <c r="F472" s="290"/>
      <c r="N472" s="314"/>
    </row>
    <row r="473" ht="14.25" customHeight="1">
      <c r="E473" s="290"/>
      <c r="F473" s="290"/>
      <c r="N473" s="314"/>
    </row>
    <row r="474" ht="14.25" customHeight="1">
      <c r="E474" s="290"/>
      <c r="F474" s="290"/>
      <c r="N474" s="314"/>
    </row>
    <row r="475" ht="14.25" customHeight="1">
      <c r="E475" s="290"/>
      <c r="F475" s="290"/>
      <c r="N475" s="314"/>
    </row>
    <row r="476" ht="14.25" customHeight="1">
      <c r="E476" s="290"/>
      <c r="F476" s="290"/>
      <c r="N476" s="314"/>
    </row>
    <row r="477" ht="14.25" customHeight="1">
      <c r="E477" s="290"/>
      <c r="F477" s="290"/>
      <c r="N477" s="314"/>
    </row>
    <row r="478" ht="14.25" customHeight="1">
      <c r="E478" s="290"/>
      <c r="F478" s="290"/>
      <c r="N478" s="314"/>
    </row>
    <row r="479" ht="14.25" customHeight="1">
      <c r="E479" s="290"/>
      <c r="F479" s="290"/>
      <c r="N479" s="314"/>
    </row>
    <row r="480" ht="14.25" customHeight="1">
      <c r="E480" s="290"/>
      <c r="F480" s="290"/>
      <c r="N480" s="314"/>
    </row>
    <row r="481" ht="14.25" customHeight="1">
      <c r="E481" s="290"/>
      <c r="F481" s="290"/>
      <c r="N481" s="314"/>
    </row>
    <row r="482" ht="14.25" customHeight="1">
      <c r="E482" s="290"/>
      <c r="F482" s="290"/>
      <c r="N482" s="314"/>
    </row>
    <row r="483" ht="14.25" customHeight="1">
      <c r="E483" s="290"/>
      <c r="F483" s="290"/>
      <c r="N483" s="314"/>
    </row>
    <row r="484" ht="14.25" customHeight="1">
      <c r="E484" s="290"/>
      <c r="F484" s="290"/>
      <c r="N484" s="314"/>
    </row>
    <row r="485" ht="14.25" customHeight="1">
      <c r="E485" s="290"/>
      <c r="F485" s="290"/>
      <c r="N485" s="314"/>
    </row>
    <row r="486" ht="14.25" customHeight="1">
      <c r="E486" s="290"/>
      <c r="F486" s="290"/>
      <c r="N486" s="314"/>
    </row>
    <row r="487" ht="14.25" customHeight="1">
      <c r="E487" s="290"/>
      <c r="F487" s="290"/>
      <c r="N487" s="314"/>
    </row>
    <row r="488" ht="14.25" customHeight="1">
      <c r="E488" s="290"/>
      <c r="F488" s="290"/>
      <c r="N488" s="314"/>
    </row>
    <row r="489" ht="14.25" customHeight="1">
      <c r="E489" s="290"/>
      <c r="F489" s="290"/>
      <c r="N489" s="314"/>
    </row>
    <row r="490" ht="14.25" customHeight="1">
      <c r="E490" s="290"/>
      <c r="F490" s="290"/>
      <c r="N490" s="314"/>
    </row>
    <row r="491" ht="14.25" customHeight="1">
      <c r="E491" s="290"/>
      <c r="F491" s="290"/>
      <c r="N491" s="314"/>
    </row>
    <row r="492" ht="14.25" customHeight="1">
      <c r="E492" s="290"/>
      <c r="F492" s="290"/>
      <c r="N492" s="314"/>
    </row>
    <row r="493" ht="14.25" customHeight="1">
      <c r="E493" s="290"/>
      <c r="F493" s="290"/>
      <c r="N493" s="314"/>
    </row>
    <row r="494" ht="14.25" customHeight="1">
      <c r="E494" s="290"/>
      <c r="F494" s="290"/>
      <c r="N494" s="314"/>
    </row>
    <row r="495" ht="14.25" customHeight="1">
      <c r="E495" s="290"/>
      <c r="F495" s="290"/>
      <c r="N495" s="314"/>
    </row>
    <row r="496" ht="14.25" customHeight="1">
      <c r="E496" s="290"/>
      <c r="F496" s="290"/>
      <c r="N496" s="314"/>
    </row>
    <row r="497" ht="14.25" customHeight="1">
      <c r="E497" s="290"/>
      <c r="F497" s="290"/>
      <c r="N497" s="314"/>
    </row>
    <row r="498" ht="14.25" customHeight="1">
      <c r="E498" s="290"/>
      <c r="F498" s="290"/>
      <c r="N498" s="314"/>
    </row>
    <row r="499" ht="14.25" customHeight="1">
      <c r="E499" s="290"/>
      <c r="F499" s="290"/>
      <c r="N499" s="314"/>
    </row>
    <row r="500" ht="14.25" customHeight="1">
      <c r="E500" s="290"/>
      <c r="F500" s="290"/>
      <c r="N500" s="314"/>
    </row>
    <row r="501" ht="14.25" customHeight="1">
      <c r="E501" s="290"/>
      <c r="F501" s="290"/>
      <c r="N501" s="314"/>
    </row>
    <row r="502" ht="14.25" customHeight="1">
      <c r="E502" s="290"/>
      <c r="F502" s="290"/>
      <c r="N502" s="314"/>
    </row>
    <row r="503" ht="14.25" customHeight="1">
      <c r="E503" s="290"/>
      <c r="F503" s="290"/>
      <c r="N503" s="314"/>
    </row>
    <row r="504" ht="14.25" customHeight="1">
      <c r="E504" s="290"/>
      <c r="F504" s="290"/>
      <c r="N504" s="314"/>
    </row>
    <row r="505" ht="14.25" customHeight="1">
      <c r="E505" s="290"/>
      <c r="F505" s="290"/>
      <c r="N505" s="314"/>
    </row>
    <row r="506" ht="14.25" customHeight="1">
      <c r="E506" s="290"/>
      <c r="F506" s="290"/>
      <c r="N506" s="314"/>
    </row>
    <row r="507" ht="14.25" customHeight="1">
      <c r="E507" s="290"/>
      <c r="F507" s="290"/>
      <c r="N507" s="314"/>
    </row>
    <row r="508" ht="14.25" customHeight="1">
      <c r="E508" s="290"/>
      <c r="F508" s="290"/>
      <c r="N508" s="314"/>
    </row>
    <row r="509" ht="14.25" customHeight="1">
      <c r="E509" s="290"/>
      <c r="F509" s="290"/>
      <c r="N509" s="314"/>
    </row>
    <row r="510" ht="14.25" customHeight="1">
      <c r="E510" s="290"/>
      <c r="F510" s="290"/>
      <c r="N510" s="314"/>
    </row>
    <row r="511" ht="14.25" customHeight="1">
      <c r="E511" s="290"/>
      <c r="F511" s="290"/>
      <c r="N511" s="314"/>
    </row>
    <row r="512" ht="14.25" customHeight="1">
      <c r="E512" s="290"/>
      <c r="F512" s="290"/>
      <c r="N512" s="314"/>
    </row>
    <row r="513" ht="14.25" customHeight="1">
      <c r="E513" s="290"/>
      <c r="F513" s="290"/>
      <c r="N513" s="314"/>
    </row>
    <row r="514" ht="14.25" customHeight="1">
      <c r="E514" s="290"/>
      <c r="F514" s="290"/>
      <c r="N514" s="314"/>
    </row>
    <row r="515" ht="14.25" customHeight="1">
      <c r="E515" s="290"/>
      <c r="F515" s="290"/>
      <c r="N515" s="314"/>
    </row>
    <row r="516" ht="14.25" customHeight="1">
      <c r="E516" s="290"/>
      <c r="F516" s="290"/>
      <c r="N516" s="314"/>
    </row>
    <row r="517" ht="14.25" customHeight="1">
      <c r="E517" s="290"/>
      <c r="F517" s="290"/>
      <c r="N517" s="314"/>
    </row>
    <row r="518" ht="14.25" customHeight="1">
      <c r="E518" s="290"/>
      <c r="F518" s="290"/>
      <c r="N518" s="314"/>
    </row>
    <row r="519" ht="14.25" customHeight="1">
      <c r="E519" s="290"/>
      <c r="F519" s="290"/>
      <c r="N519" s="314"/>
    </row>
    <row r="520" ht="14.25" customHeight="1">
      <c r="E520" s="290"/>
      <c r="F520" s="290"/>
      <c r="N520" s="314"/>
    </row>
    <row r="521" ht="14.25" customHeight="1">
      <c r="E521" s="290"/>
      <c r="F521" s="290"/>
      <c r="N521" s="314"/>
    </row>
    <row r="522" ht="14.25" customHeight="1">
      <c r="E522" s="290"/>
      <c r="F522" s="290"/>
      <c r="N522" s="314"/>
    </row>
    <row r="523" ht="14.25" customHeight="1">
      <c r="E523" s="290"/>
      <c r="F523" s="290"/>
      <c r="N523" s="314"/>
    </row>
    <row r="524" ht="14.25" customHeight="1">
      <c r="E524" s="290"/>
      <c r="F524" s="290"/>
      <c r="N524" s="314"/>
    </row>
    <row r="525" ht="14.25" customHeight="1">
      <c r="E525" s="290"/>
      <c r="F525" s="290"/>
      <c r="N525" s="314"/>
    </row>
    <row r="526" ht="14.25" customHeight="1">
      <c r="E526" s="290"/>
      <c r="F526" s="290"/>
      <c r="N526" s="314"/>
    </row>
    <row r="527" ht="14.25" customHeight="1">
      <c r="E527" s="290"/>
      <c r="F527" s="290"/>
      <c r="N527" s="314"/>
    </row>
    <row r="528" ht="14.25" customHeight="1">
      <c r="E528" s="290"/>
      <c r="F528" s="290"/>
      <c r="N528" s="314"/>
    </row>
    <row r="529" ht="14.25" customHeight="1">
      <c r="E529" s="290"/>
      <c r="F529" s="290"/>
      <c r="N529" s="314"/>
    </row>
    <row r="530" ht="14.25" customHeight="1">
      <c r="E530" s="290"/>
      <c r="F530" s="290"/>
      <c r="N530" s="314"/>
    </row>
    <row r="531" ht="14.25" customHeight="1">
      <c r="E531" s="290"/>
      <c r="F531" s="290"/>
      <c r="N531" s="314"/>
    </row>
    <row r="532" ht="14.25" customHeight="1">
      <c r="E532" s="290"/>
      <c r="F532" s="290"/>
      <c r="N532" s="314"/>
    </row>
    <row r="533" ht="14.25" customHeight="1">
      <c r="E533" s="290"/>
      <c r="F533" s="290"/>
      <c r="N533" s="314"/>
    </row>
    <row r="534" ht="14.25" customHeight="1">
      <c r="E534" s="290"/>
      <c r="F534" s="290"/>
      <c r="N534" s="314"/>
    </row>
    <row r="535" ht="14.25" customHeight="1">
      <c r="E535" s="290"/>
      <c r="F535" s="290"/>
      <c r="N535" s="314"/>
    </row>
    <row r="536" ht="14.25" customHeight="1">
      <c r="E536" s="290"/>
      <c r="F536" s="290"/>
      <c r="N536" s="314"/>
    </row>
    <row r="537" ht="14.25" customHeight="1">
      <c r="E537" s="290"/>
      <c r="F537" s="290"/>
      <c r="N537" s="314"/>
    </row>
    <row r="538" ht="14.25" customHeight="1">
      <c r="E538" s="290"/>
      <c r="F538" s="290"/>
      <c r="N538" s="314"/>
    </row>
    <row r="539" ht="14.25" customHeight="1">
      <c r="E539" s="290"/>
      <c r="F539" s="290"/>
      <c r="N539" s="314"/>
    </row>
    <row r="540" ht="14.25" customHeight="1">
      <c r="E540" s="290"/>
      <c r="F540" s="290"/>
      <c r="N540" s="314"/>
    </row>
    <row r="541" ht="14.25" customHeight="1">
      <c r="E541" s="290"/>
      <c r="F541" s="290"/>
      <c r="N541" s="314"/>
    </row>
    <row r="542" ht="14.25" customHeight="1">
      <c r="E542" s="290"/>
      <c r="F542" s="290"/>
      <c r="N542" s="314"/>
    </row>
    <row r="543" ht="14.25" customHeight="1">
      <c r="E543" s="290"/>
      <c r="F543" s="290"/>
      <c r="N543" s="314"/>
    </row>
    <row r="544" ht="14.25" customHeight="1">
      <c r="E544" s="290"/>
      <c r="F544" s="290"/>
      <c r="N544" s="314"/>
    </row>
    <row r="545" ht="14.25" customHeight="1">
      <c r="E545" s="290"/>
      <c r="F545" s="290"/>
      <c r="N545" s="314"/>
    </row>
    <row r="546" ht="14.25" customHeight="1">
      <c r="E546" s="290"/>
      <c r="F546" s="290"/>
      <c r="N546" s="314"/>
    </row>
    <row r="547" ht="14.25" customHeight="1">
      <c r="E547" s="290"/>
      <c r="F547" s="290"/>
      <c r="N547" s="314"/>
    </row>
    <row r="548" ht="14.25" customHeight="1">
      <c r="E548" s="290"/>
      <c r="F548" s="290"/>
      <c r="N548" s="314"/>
    </row>
    <row r="549" ht="14.25" customHeight="1">
      <c r="E549" s="290"/>
      <c r="F549" s="290"/>
      <c r="N549" s="314"/>
    </row>
    <row r="550" ht="14.25" customHeight="1">
      <c r="E550" s="290"/>
      <c r="F550" s="290"/>
      <c r="N550" s="314"/>
    </row>
    <row r="551" ht="14.25" customHeight="1">
      <c r="E551" s="290"/>
      <c r="F551" s="290"/>
      <c r="N551" s="314"/>
    </row>
    <row r="552" ht="14.25" customHeight="1">
      <c r="E552" s="290"/>
      <c r="F552" s="290"/>
      <c r="N552" s="314"/>
    </row>
    <row r="553" ht="14.25" customHeight="1">
      <c r="E553" s="290"/>
      <c r="F553" s="290"/>
      <c r="N553" s="314"/>
    </row>
    <row r="554" ht="14.25" customHeight="1">
      <c r="E554" s="290"/>
      <c r="F554" s="290"/>
      <c r="N554" s="314"/>
    </row>
    <row r="555" ht="14.25" customHeight="1">
      <c r="E555" s="290"/>
      <c r="F555" s="290"/>
      <c r="N555" s="314"/>
    </row>
    <row r="556" ht="14.25" customHeight="1">
      <c r="E556" s="290"/>
      <c r="F556" s="290"/>
      <c r="N556" s="314"/>
    </row>
    <row r="557" ht="14.25" customHeight="1">
      <c r="E557" s="290"/>
      <c r="F557" s="290"/>
      <c r="N557" s="314"/>
    </row>
    <row r="558" ht="14.25" customHeight="1">
      <c r="E558" s="290"/>
      <c r="F558" s="290"/>
      <c r="N558" s="314"/>
    </row>
    <row r="559" ht="14.25" customHeight="1">
      <c r="E559" s="290"/>
      <c r="F559" s="290"/>
      <c r="N559" s="314"/>
    </row>
    <row r="560" ht="14.25" customHeight="1">
      <c r="E560" s="290"/>
      <c r="F560" s="290"/>
      <c r="N560" s="314"/>
    </row>
    <row r="561" ht="14.25" customHeight="1">
      <c r="E561" s="290"/>
      <c r="F561" s="290"/>
      <c r="N561" s="314"/>
    </row>
    <row r="562" ht="14.25" customHeight="1">
      <c r="E562" s="290"/>
      <c r="F562" s="290"/>
      <c r="N562" s="314"/>
    </row>
    <row r="563" ht="14.25" customHeight="1">
      <c r="E563" s="290"/>
      <c r="F563" s="290"/>
      <c r="N563" s="314"/>
    </row>
    <row r="564" ht="14.25" customHeight="1">
      <c r="E564" s="290"/>
      <c r="F564" s="290"/>
      <c r="N564" s="314"/>
    </row>
    <row r="565" ht="14.25" customHeight="1">
      <c r="E565" s="290"/>
      <c r="F565" s="290"/>
      <c r="N565" s="314"/>
    </row>
    <row r="566" ht="14.25" customHeight="1">
      <c r="E566" s="290"/>
      <c r="F566" s="290"/>
      <c r="N566" s="314"/>
    </row>
    <row r="567" ht="14.25" customHeight="1">
      <c r="E567" s="290"/>
      <c r="F567" s="290"/>
      <c r="N567" s="314"/>
    </row>
    <row r="568" ht="14.25" customHeight="1">
      <c r="E568" s="290"/>
      <c r="F568" s="290"/>
      <c r="N568" s="314"/>
    </row>
    <row r="569" ht="14.25" customHeight="1">
      <c r="E569" s="290"/>
      <c r="F569" s="290"/>
      <c r="N569" s="314"/>
    </row>
    <row r="570" ht="14.25" customHeight="1">
      <c r="E570" s="290"/>
      <c r="F570" s="290"/>
      <c r="N570" s="314"/>
    </row>
    <row r="571" ht="14.25" customHeight="1">
      <c r="E571" s="290"/>
      <c r="F571" s="290"/>
      <c r="N571" s="314"/>
    </row>
    <row r="572" ht="14.25" customHeight="1">
      <c r="E572" s="290"/>
      <c r="F572" s="290"/>
      <c r="N572" s="314"/>
    </row>
    <row r="573" ht="14.25" customHeight="1">
      <c r="E573" s="290"/>
      <c r="F573" s="290"/>
      <c r="N573" s="314"/>
    </row>
    <row r="574" ht="14.25" customHeight="1">
      <c r="E574" s="290"/>
      <c r="F574" s="290"/>
      <c r="N574" s="314"/>
    </row>
    <row r="575" ht="14.25" customHeight="1">
      <c r="E575" s="290"/>
      <c r="F575" s="290"/>
      <c r="N575" s="314"/>
    </row>
    <row r="576" ht="14.25" customHeight="1">
      <c r="E576" s="290"/>
      <c r="F576" s="290"/>
      <c r="N576" s="314"/>
    </row>
    <row r="577" ht="14.25" customHeight="1">
      <c r="E577" s="290"/>
      <c r="F577" s="290"/>
      <c r="N577" s="314"/>
    </row>
    <row r="578" ht="14.25" customHeight="1">
      <c r="E578" s="290"/>
      <c r="F578" s="290"/>
      <c r="N578" s="314"/>
    </row>
    <row r="579" ht="14.25" customHeight="1">
      <c r="E579" s="290"/>
      <c r="F579" s="290"/>
      <c r="N579" s="314"/>
    </row>
    <row r="580" ht="14.25" customHeight="1">
      <c r="E580" s="290"/>
      <c r="F580" s="290"/>
      <c r="N580" s="314"/>
    </row>
    <row r="581" ht="14.25" customHeight="1">
      <c r="E581" s="290"/>
      <c r="F581" s="290"/>
      <c r="N581" s="314"/>
    </row>
    <row r="582" ht="14.25" customHeight="1">
      <c r="E582" s="290"/>
      <c r="F582" s="290"/>
      <c r="N582" s="314"/>
    </row>
    <row r="583" ht="14.25" customHeight="1">
      <c r="E583" s="290"/>
      <c r="F583" s="290"/>
      <c r="N583" s="314"/>
    </row>
    <row r="584" ht="14.25" customHeight="1">
      <c r="E584" s="290"/>
      <c r="F584" s="290"/>
      <c r="N584" s="314"/>
    </row>
    <row r="585" ht="14.25" customHeight="1">
      <c r="E585" s="290"/>
      <c r="F585" s="290"/>
      <c r="N585" s="314"/>
    </row>
    <row r="586" ht="14.25" customHeight="1">
      <c r="E586" s="290"/>
      <c r="F586" s="290"/>
      <c r="N586" s="314"/>
    </row>
    <row r="587" ht="14.25" customHeight="1">
      <c r="E587" s="290"/>
      <c r="F587" s="290"/>
      <c r="N587" s="314"/>
    </row>
    <row r="588" ht="14.25" customHeight="1">
      <c r="E588" s="290"/>
      <c r="F588" s="290"/>
      <c r="N588" s="314"/>
    </row>
    <row r="589" ht="14.25" customHeight="1">
      <c r="E589" s="290"/>
      <c r="F589" s="290"/>
      <c r="N589" s="314"/>
    </row>
    <row r="590" ht="14.25" customHeight="1">
      <c r="E590" s="290"/>
      <c r="F590" s="290"/>
      <c r="N590" s="314"/>
    </row>
    <row r="591" ht="14.25" customHeight="1">
      <c r="E591" s="290"/>
      <c r="F591" s="290"/>
      <c r="N591" s="314"/>
    </row>
    <row r="592" ht="14.25" customHeight="1">
      <c r="E592" s="290"/>
      <c r="F592" s="290"/>
      <c r="N592" s="314"/>
    </row>
    <row r="593" ht="14.25" customHeight="1">
      <c r="E593" s="290"/>
      <c r="F593" s="290"/>
      <c r="N593" s="314"/>
    </row>
    <row r="594" ht="14.25" customHeight="1">
      <c r="E594" s="290"/>
      <c r="F594" s="290"/>
      <c r="N594" s="314"/>
    </row>
    <row r="595" ht="14.25" customHeight="1">
      <c r="E595" s="290"/>
      <c r="F595" s="290"/>
      <c r="N595" s="314"/>
    </row>
    <row r="596" ht="14.25" customHeight="1">
      <c r="E596" s="290"/>
      <c r="F596" s="290"/>
      <c r="N596" s="314"/>
    </row>
    <row r="597" ht="14.25" customHeight="1">
      <c r="E597" s="290"/>
      <c r="F597" s="290"/>
      <c r="N597" s="314"/>
    </row>
    <row r="598" ht="14.25" customHeight="1">
      <c r="E598" s="290"/>
      <c r="F598" s="290"/>
      <c r="N598" s="314"/>
    </row>
    <row r="599" ht="14.25" customHeight="1">
      <c r="E599" s="290"/>
      <c r="F599" s="290"/>
      <c r="N599" s="314"/>
    </row>
    <row r="600" ht="14.25" customHeight="1">
      <c r="E600" s="290"/>
      <c r="F600" s="290"/>
      <c r="N600" s="314"/>
    </row>
    <row r="601" ht="14.25" customHeight="1">
      <c r="E601" s="290"/>
      <c r="F601" s="290"/>
      <c r="N601" s="314"/>
    </row>
    <row r="602" ht="14.25" customHeight="1">
      <c r="E602" s="290"/>
      <c r="F602" s="290"/>
      <c r="N602" s="314"/>
    </row>
    <row r="603" ht="14.25" customHeight="1">
      <c r="E603" s="290"/>
      <c r="F603" s="290"/>
      <c r="N603" s="314"/>
    </row>
    <row r="604" ht="14.25" customHeight="1">
      <c r="E604" s="290"/>
      <c r="F604" s="290"/>
      <c r="N604" s="314"/>
    </row>
    <row r="605" ht="14.25" customHeight="1">
      <c r="E605" s="290"/>
      <c r="F605" s="290"/>
      <c r="N605" s="314"/>
    </row>
    <row r="606" ht="14.25" customHeight="1">
      <c r="E606" s="290"/>
      <c r="F606" s="290"/>
      <c r="N606" s="314"/>
    </row>
    <row r="607" ht="14.25" customHeight="1">
      <c r="E607" s="290"/>
      <c r="F607" s="290"/>
      <c r="N607" s="314"/>
    </row>
    <row r="608" ht="14.25" customHeight="1">
      <c r="E608" s="290"/>
      <c r="F608" s="290"/>
      <c r="N608" s="314"/>
    </row>
    <row r="609" ht="14.25" customHeight="1">
      <c r="E609" s="290"/>
      <c r="F609" s="290"/>
      <c r="N609" s="314"/>
    </row>
    <row r="610" ht="14.25" customHeight="1">
      <c r="E610" s="290"/>
      <c r="F610" s="290"/>
      <c r="N610" s="314"/>
    </row>
    <row r="611" ht="14.25" customHeight="1">
      <c r="E611" s="290"/>
      <c r="F611" s="290"/>
      <c r="N611" s="314"/>
    </row>
    <row r="612" ht="14.25" customHeight="1">
      <c r="E612" s="290"/>
      <c r="F612" s="290"/>
      <c r="N612" s="314"/>
    </row>
    <row r="613" ht="14.25" customHeight="1">
      <c r="E613" s="290"/>
      <c r="F613" s="290"/>
      <c r="N613" s="314"/>
    </row>
    <row r="614" ht="14.25" customHeight="1">
      <c r="E614" s="290"/>
      <c r="F614" s="290"/>
      <c r="N614" s="314"/>
    </row>
    <row r="615" ht="14.25" customHeight="1">
      <c r="E615" s="290"/>
      <c r="F615" s="290"/>
      <c r="N615" s="314"/>
    </row>
    <row r="616" ht="14.25" customHeight="1">
      <c r="E616" s="290"/>
      <c r="F616" s="290"/>
      <c r="N616" s="314"/>
    </row>
    <row r="617" ht="14.25" customHeight="1">
      <c r="E617" s="290"/>
      <c r="F617" s="290"/>
      <c r="N617" s="314"/>
    </row>
    <row r="618" ht="14.25" customHeight="1">
      <c r="E618" s="290"/>
      <c r="F618" s="290"/>
      <c r="N618" s="314"/>
    </row>
    <row r="619" ht="14.25" customHeight="1">
      <c r="E619" s="290"/>
      <c r="F619" s="290"/>
      <c r="N619" s="314"/>
    </row>
    <row r="620" ht="14.25" customHeight="1">
      <c r="E620" s="290"/>
      <c r="F620" s="290"/>
      <c r="N620" s="314"/>
    </row>
    <row r="621" ht="14.25" customHeight="1">
      <c r="E621" s="290"/>
      <c r="F621" s="290"/>
      <c r="N621" s="314"/>
    </row>
    <row r="622" ht="14.25" customHeight="1">
      <c r="E622" s="290"/>
      <c r="F622" s="290"/>
      <c r="N622" s="314"/>
    </row>
    <row r="623" ht="14.25" customHeight="1">
      <c r="E623" s="290"/>
      <c r="F623" s="290"/>
      <c r="N623" s="314"/>
    </row>
    <row r="624" ht="14.25" customHeight="1">
      <c r="E624" s="290"/>
      <c r="F624" s="290"/>
      <c r="N624" s="314"/>
    </row>
    <row r="625" ht="14.25" customHeight="1">
      <c r="E625" s="290"/>
      <c r="F625" s="290"/>
      <c r="N625" s="314"/>
    </row>
    <row r="626" ht="14.25" customHeight="1">
      <c r="E626" s="290"/>
      <c r="F626" s="290"/>
      <c r="N626" s="314"/>
    </row>
    <row r="627" ht="14.25" customHeight="1">
      <c r="E627" s="290"/>
      <c r="F627" s="290"/>
      <c r="N627" s="314"/>
    </row>
    <row r="628" ht="14.25" customHeight="1">
      <c r="E628" s="290"/>
      <c r="F628" s="290"/>
      <c r="N628" s="314"/>
    </row>
    <row r="629" ht="14.25" customHeight="1">
      <c r="E629" s="290"/>
      <c r="F629" s="290"/>
      <c r="N629" s="314"/>
    </row>
    <row r="630" ht="14.25" customHeight="1">
      <c r="E630" s="290"/>
      <c r="F630" s="290"/>
      <c r="N630" s="314"/>
    </row>
    <row r="631" ht="14.25" customHeight="1">
      <c r="E631" s="290"/>
      <c r="F631" s="290"/>
      <c r="N631" s="314"/>
    </row>
    <row r="632" ht="14.25" customHeight="1">
      <c r="E632" s="290"/>
      <c r="F632" s="290"/>
      <c r="N632" s="314"/>
    </row>
    <row r="633" ht="14.25" customHeight="1">
      <c r="E633" s="290"/>
      <c r="F633" s="290"/>
      <c r="N633" s="314"/>
    </row>
    <row r="634" ht="14.25" customHeight="1">
      <c r="E634" s="290"/>
      <c r="F634" s="290"/>
      <c r="N634" s="314"/>
    </row>
    <row r="635" ht="14.25" customHeight="1">
      <c r="E635" s="290"/>
      <c r="F635" s="290"/>
      <c r="N635" s="314"/>
    </row>
    <row r="636" ht="14.25" customHeight="1">
      <c r="E636" s="290"/>
      <c r="F636" s="290"/>
      <c r="N636" s="314"/>
    </row>
    <row r="637" ht="14.25" customHeight="1">
      <c r="E637" s="290"/>
      <c r="F637" s="290"/>
      <c r="N637" s="314"/>
    </row>
    <row r="638" ht="14.25" customHeight="1">
      <c r="E638" s="290"/>
      <c r="F638" s="290"/>
      <c r="N638" s="314"/>
    </row>
    <row r="639" ht="14.25" customHeight="1">
      <c r="E639" s="290"/>
      <c r="F639" s="290"/>
      <c r="N639" s="314"/>
    </row>
    <row r="640" ht="14.25" customHeight="1">
      <c r="E640" s="290"/>
      <c r="F640" s="290"/>
      <c r="N640" s="314"/>
    </row>
    <row r="641" ht="14.25" customHeight="1">
      <c r="E641" s="290"/>
      <c r="F641" s="290"/>
      <c r="N641" s="314"/>
    </row>
    <row r="642" ht="14.25" customHeight="1">
      <c r="E642" s="290"/>
      <c r="F642" s="290"/>
      <c r="N642" s="314"/>
    </row>
    <row r="643" ht="14.25" customHeight="1">
      <c r="E643" s="290"/>
      <c r="F643" s="290"/>
      <c r="N643" s="314"/>
    </row>
    <row r="644" ht="14.25" customHeight="1">
      <c r="E644" s="290"/>
      <c r="F644" s="290"/>
      <c r="N644" s="314"/>
    </row>
    <row r="645" ht="14.25" customHeight="1">
      <c r="E645" s="290"/>
      <c r="F645" s="290"/>
      <c r="N645" s="314"/>
    </row>
    <row r="646" ht="14.25" customHeight="1">
      <c r="E646" s="290"/>
      <c r="F646" s="290"/>
      <c r="N646" s="314"/>
    </row>
    <row r="647" ht="14.25" customHeight="1">
      <c r="E647" s="290"/>
      <c r="F647" s="290"/>
      <c r="N647" s="314"/>
    </row>
    <row r="648" ht="14.25" customHeight="1">
      <c r="E648" s="290"/>
      <c r="F648" s="290"/>
      <c r="N648" s="314"/>
    </row>
    <row r="649" ht="14.25" customHeight="1">
      <c r="E649" s="290"/>
      <c r="F649" s="290"/>
      <c r="N649" s="314"/>
    </row>
    <row r="650" ht="14.25" customHeight="1">
      <c r="E650" s="290"/>
      <c r="F650" s="290"/>
      <c r="N650" s="314"/>
    </row>
    <row r="651" ht="14.25" customHeight="1">
      <c r="E651" s="290"/>
      <c r="F651" s="290"/>
      <c r="N651" s="314"/>
    </row>
    <row r="652" ht="14.25" customHeight="1">
      <c r="E652" s="290"/>
      <c r="F652" s="290"/>
      <c r="N652" s="314"/>
    </row>
    <row r="653" ht="14.25" customHeight="1">
      <c r="E653" s="290"/>
      <c r="F653" s="290"/>
      <c r="N653" s="314"/>
    </row>
    <row r="654" ht="14.25" customHeight="1">
      <c r="E654" s="290"/>
      <c r="F654" s="290"/>
      <c r="N654" s="314"/>
    </row>
    <row r="655" ht="14.25" customHeight="1">
      <c r="E655" s="290"/>
      <c r="F655" s="290"/>
      <c r="N655" s="314"/>
    </row>
    <row r="656" ht="14.25" customHeight="1">
      <c r="E656" s="290"/>
      <c r="F656" s="290"/>
      <c r="N656" s="314"/>
    </row>
    <row r="657" ht="14.25" customHeight="1">
      <c r="E657" s="290"/>
      <c r="F657" s="290"/>
      <c r="N657" s="314"/>
    </row>
    <row r="658" ht="14.25" customHeight="1">
      <c r="E658" s="290"/>
      <c r="F658" s="290"/>
      <c r="N658" s="314"/>
    </row>
    <row r="659" ht="14.25" customHeight="1">
      <c r="E659" s="290"/>
      <c r="F659" s="290"/>
      <c r="N659" s="314"/>
    </row>
    <row r="660" ht="14.25" customHeight="1">
      <c r="E660" s="290"/>
      <c r="F660" s="290"/>
      <c r="N660" s="314"/>
    </row>
    <row r="661" ht="14.25" customHeight="1">
      <c r="E661" s="290"/>
      <c r="F661" s="290"/>
      <c r="N661" s="314"/>
    </row>
    <row r="662" ht="14.25" customHeight="1">
      <c r="E662" s="290"/>
      <c r="F662" s="290"/>
      <c r="N662" s="314"/>
    </row>
    <row r="663" ht="14.25" customHeight="1">
      <c r="E663" s="290"/>
      <c r="F663" s="290"/>
      <c r="N663" s="314"/>
    </row>
    <row r="664" ht="14.25" customHeight="1">
      <c r="E664" s="290"/>
      <c r="F664" s="290"/>
      <c r="N664" s="314"/>
    </row>
    <row r="665" ht="14.25" customHeight="1">
      <c r="E665" s="290"/>
      <c r="F665" s="290"/>
      <c r="N665" s="314"/>
    </row>
    <row r="666" ht="14.25" customHeight="1">
      <c r="E666" s="290"/>
      <c r="F666" s="290"/>
      <c r="N666" s="314"/>
    </row>
    <row r="667" ht="14.25" customHeight="1">
      <c r="E667" s="290"/>
      <c r="F667" s="290"/>
      <c r="N667" s="314"/>
    </row>
    <row r="668" ht="14.25" customHeight="1">
      <c r="E668" s="290"/>
      <c r="F668" s="290"/>
      <c r="N668" s="314"/>
    </row>
    <row r="669" ht="14.25" customHeight="1">
      <c r="E669" s="290"/>
      <c r="F669" s="290"/>
      <c r="N669" s="314"/>
    </row>
    <row r="670" ht="14.25" customHeight="1">
      <c r="E670" s="290"/>
      <c r="F670" s="290"/>
      <c r="N670" s="314"/>
    </row>
    <row r="671" ht="14.25" customHeight="1">
      <c r="E671" s="290"/>
      <c r="F671" s="290"/>
      <c r="N671" s="314"/>
    </row>
    <row r="672" ht="14.25" customHeight="1">
      <c r="E672" s="290"/>
      <c r="F672" s="290"/>
      <c r="N672" s="314"/>
    </row>
    <row r="673" ht="14.25" customHeight="1">
      <c r="E673" s="290"/>
      <c r="F673" s="290"/>
      <c r="N673" s="314"/>
    </row>
    <row r="674" ht="14.25" customHeight="1">
      <c r="E674" s="290"/>
      <c r="F674" s="290"/>
      <c r="N674" s="314"/>
    </row>
    <row r="675" ht="14.25" customHeight="1">
      <c r="E675" s="290"/>
      <c r="F675" s="290"/>
      <c r="N675" s="314"/>
    </row>
    <row r="676" ht="14.25" customHeight="1">
      <c r="E676" s="290"/>
      <c r="F676" s="290"/>
      <c r="N676" s="314"/>
    </row>
    <row r="677" ht="14.25" customHeight="1">
      <c r="E677" s="290"/>
      <c r="F677" s="290"/>
      <c r="N677" s="314"/>
    </row>
    <row r="678" ht="14.25" customHeight="1">
      <c r="E678" s="290"/>
      <c r="F678" s="290"/>
      <c r="N678" s="314"/>
    </row>
    <row r="679" ht="14.25" customHeight="1">
      <c r="E679" s="290"/>
      <c r="F679" s="290"/>
      <c r="N679" s="314"/>
    </row>
    <row r="680" ht="14.25" customHeight="1">
      <c r="E680" s="290"/>
      <c r="F680" s="290"/>
      <c r="N680" s="314"/>
    </row>
    <row r="681" ht="14.25" customHeight="1">
      <c r="E681" s="290"/>
      <c r="F681" s="290"/>
      <c r="N681" s="314"/>
    </row>
    <row r="682" ht="14.25" customHeight="1">
      <c r="E682" s="290"/>
      <c r="F682" s="290"/>
      <c r="N682" s="314"/>
    </row>
    <row r="683" ht="14.25" customHeight="1">
      <c r="E683" s="290"/>
      <c r="F683" s="290"/>
      <c r="N683" s="314"/>
    </row>
    <row r="684" ht="14.25" customHeight="1">
      <c r="E684" s="290"/>
      <c r="F684" s="290"/>
      <c r="N684" s="314"/>
    </row>
    <row r="685" ht="14.25" customHeight="1">
      <c r="E685" s="290"/>
      <c r="F685" s="290"/>
      <c r="N685" s="314"/>
    </row>
    <row r="686" ht="14.25" customHeight="1">
      <c r="E686" s="290"/>
      <c r="F686" s="290"/>
      <c r="N686" s="314"/>
    </row>
    <row r="687" ht="14.25" customHeight="1">
      <c r="E687" s="290"/>
      <c r="F687" s="290"/>
      <c r="N687" s="314"/>
    </row>
    <row r="688" ht="14.25" customHeight="1">
      <c r="E688" s="290"/>
      <c r="F688" s="290"/>
      <c r="N688" s="314"/>
    </row>
    <row r="689" ht="14.25" customHeight="1">
      <c r="E689" s="290"/>
      <c r="F689" s="290"/>
      <c r="N689" s="314"/>
    </row>
    <row r="690" ht="14.25" customHeight="1">
      <c r="E690" s="290"/>
      <c r="F690" s="290"/>
      <c r="N690" s="314"/>
    </row>
    <row r="691" ht="14.25" customHeight="1">
      <c r="E691" s="290"/>
      <c r="F691" s="290"/>
      <c r="N691" s="314"/>
    </row>
    <row r="692" ht="14.25" customHeight="1">
      <c r="E692" s="290"/>
      <c r="F692" s="290"/>
      <c r="N692" s="314"/>
    </row>
    <row r="693" ht="14.25" customHeight="1">
      <c r="E693" s="290"/>
      <c r="F693" s="290"/>
      <c r="N693" s="314"/>
    </row>
    <row r="694" ht="14.25" customHeight="1">
      <c r="E694" s="290"/>
      <c r="F694" s="290"/>
      <c r="N694" s="314"/>
    </row>
    <row r="695" ht="14.25" customHeight="1">
      <c r="E695" s="290"/>
      <c r="F695" s="290"/>
      <c r="N695" s="314"/>
    </row>
    <row r="696" ht="14.25" customHeight="1">
      <c r="E696" s="290"/>
      <c r="F696" s="290"/>
      <c r="N696" s="314"/>
    </row>
    <row r="697" ht="14.25" customHeight="1">
      <c r="E697" s="290"/>
      <c r="F697" s="290"/>
      <c r="N697" s="314"/>
    </row>
    <row r="698" ht="14.25" customHeight="1">
      <c r="E698" s="290"/>
      <c r="F698" s="290"/>
      <c r="N698" s="314"/>
    </row>
    <row r="699" ht="14.25" customHeight="1">
      <c r="E699" s="290"/>
      <c r="F699" s="290"/>
      <c r="N699" s="314"/>
    </row>
    <row r="700" ht="14.25" customHeight="1">
      <c r="E700" s="290"/>
      <c r="F700" s="290"/>
      <c r="N700" s="314"/>
    </row>
    <row r="701" ht="14.25" customHeight="1">
      <c r="E701" s="290"/>
      <c r="F701" s="290"/>
      <c r="N701" s="314"/>
    </row>
    <row r="702" ht="14.25" customHeight="1">
      <c r="E702" s="290"/>
      <c r="F702" s="290"/>
      <c r="N702" s="314"/>
    </row>
    <row r="703" ht="14.25" customHeight="1">
      <c r="E703" s="290"/>
      <c r="F703" s="290"/>
      <c r="N703" s="314"/>
    </row>
    <row r="704" ht="14.25" customHeight="1">
      <c r="E704" s="290"/>
      <c r="F704" s="290"/>
      <c r="N704" s="314"/>
    </row>
    <row r="705" ht="14.25" customHeight="1">
      <c r="E705" s="290"/>
      <c r="F705" s="290"/>
      <c r="N705" s="314"/>
    </row>
    <row r="706" ht="14.25" customHeight="1">
      <c r="E706" s="290"/>
      <c r="F706" s="290"/>
      <c r="N706" s="314"/>
    </row>
    <row r="707" ht="14.25" customHeight="1">
      <c r="E707" s="290"/>
      <c r="F707" s="290"/>
      <c r="N707" s="314"/>
    </row>
    <row r="708" ht="14.25" customHeight="1">
      <c r="E708" s="290"/>
      <c r="F708" s="290"/>
      <c r="N708" s="314"/>
    </row>
    <row r="709" ht="14.25" customHeight="1">
      <c r="E709" s="290"/>
      <c r="F709" s="290"/>
      <c r="N709" s="314"/>
    </row>
    <row r="710" ht="14.25" customHeight="1">
      <c r="E710" s="290"/>
      <c r="F710" s="290"/>
      <c r="N710" s="314"/>
    </row>
    <row r="711" ht="14.25" customHeight="1">
      <c r="E711" s="290"/>
      <c r="F711" s="290"/>
      <c r="N711" s="314"/>
    </row>
    <row r="712" ht="14.25" customHeight="1">
      <c r="E712" s="290"/>
      <c r="F712" s="290"/>
      <c r="N712" s="314"/>
    </row>
    <row r="713" ht="14.25" customHeight="1">
      <c r="E713" s="290"/>
      <c r="F713" s="290"/>
      <c r="N713" s="314"/>
    </row>
    <row r="714" ht="14.25" customHeight="1">
      <c r="E714" s="290"/>
      <c r="F714" s="290"/>
      <c r="N714" s="314"/>
    </row>
    <row r="715" ht="14.25" customHeight="1">
      <c r="E715" s="290"/>
      <c r="F715" s="290"/>
      <c r="N715" s="314"/>
    </row>
    <row r="716" ht="14.25" customHeight="1">
      <c r="E716" s="290"/>
      <c r="F716" s="290"/>
      <c r="N716" s="314"/>
    </row>
    <row r="717" ht="14.25" customHeight="1">
      <c r="E717" s="290"/>
      <c r="F717" s="290"/>
      <c r="N717" s="314"/>
    </row>
    <row r="718" ht="14.25" customHeight="1">
      <c r="E718" s="290"/>
      <c r="F718" s="290"/>
      <c r="N718" s="314"/>
    </row>
    <row r="719" ht="14.25" customHeight="1">
      <c r="E719" s="290"/>
      <c r="F719" s="290"/>
      <c r="N719" s="314"/>
    </row>
    <row r="720" ht="14.25" customHeight="1">
      <c r="E720" s="290"/>
      <c r="F720" s="290"/>
      <c r="N720" s="314"/>
    </row>
    <row r="721" ht="14.25" customHeight="1">
      <c r="E721" s="290"/>
      <c r="F721" s="290"/>
      <c r="N721" s="314"/>
    </row>
    <row r="722" ht="14.25" customHeight="1">
      <c r="E722" s="290"/>
      <c r="F722" s="290"/>
      <c r="N722" s="314"/>
    </row>
    <row r="723" ht="14.25" customHeight="1">
      <c r="E723" s="290"/>
      <c r="F723" s="290"/>
      <c r="N723" s="314"/>
    </row>
    <row r="724" ht="14.25" customHeight="1">
      <c r="E724" s="290"/>
      <c r="F724" s="290"/>
      <c r="N724" s="314"/>
    </row>
    <row r="725" ht="14.25" customHeight="1">
      <c r="E725" s="290"/>
      <c r="F725" s="290"/>
      <c r="N725" s="314"/>
    </row>
    <row r="726" ht="14.25" customHeight="1">
      <c r="E726" s="290"/>
      <c r="F726" s="290"/>
      <c r="N726" s="314"/>
    </row>
    <row r="727" ht="14.25" customHeight="1">
      <c r="E727" s="290"/>
      <c r="F727" s="290"/>
      <c r="N727" s="314"/>
    </row>
    <row r="728" ht="14.25" customHeight="1">
      <c r="E728" s="290"/>
      <c r="F728" s="290"/>
      <c r="N728" s="314"/>
    </row>
    <row r="729" ht="14.25" customHeight="1">
      <c r="E729" s="290"/>
      <c r="F729" s="290"/>
      <c r="N729" s="314"/>
    </row>
    <row r="730" ht="14.25" customHeight="1">
      <c r="E730" s="290"/>
      <c r="F730" s="290"/>
      <c r="N730" s="314"/>
    </row>
    <row r="731" ht="14.25" customHeight="1">
      <c r="E731" s="290"/>
      <c r="F731" s="290"/>
      <c r="N731" s="314"/>
    </row>
    <row r="732" ht="14.25" customHeight="1">
      <c r="E732" s="290"/>
      <c r="F732" s="290"/>
      <c r="N732" s="314"/>
    </row>
    <row r="733" ht="14.25" customHeight="1">
      <c r="E733" s="290"/>
      <c r="F733" s="290"/>
      <c r="N733" s="314"/>
    </row>
    <row r="734" ht="14.25" customHeight="1">
      <c r="E734" s="290"/>
      <c r="F734" s="290"/>
      <c r="N734" s="314"/>
    </row>
    <row r="735" ht="14.25" customHeight="1">
      <c r="E735" s="290"/>
      <c r="F735" s="290"/>
      <c r="N735" s="314"/>
    </row>
    <row r="736" ht="14.25" customHeight="1">
      <c r="E736" s="290"/>
      <c r="F736" s="290"/>
      <c r="N736" s="314"/>
    </row>
    <row r="737" ht="14.25" customHeight="1">
      <c r="E737" s="290"/>
      <c r="F737" s="290"/>
      <c r="N737" s="314"/>
    </row>
    <row r="738" ht="14.25" customHeight="1">
      <c r="E738" s="290"/>
      <c r="F738" s="290"/>
      <c r="N738" s="314"/>
    </row>
    <row r="739" ht="14.25" customHeight="1">
      <c r="E739" s="290"/>
      <c r="F739" s="290"/>
      <c r="N739" s="314"/>
    </row>
    <row r="740" ht="14.25" customHeight="1">
      <c r="E740" s="290"/>
      <c r="F740" s="290"/>
      <c r="N740" s="314"/>
    </row>
    <row r="741" ht="14.25" customHeight="1">
      <c r="E741" s="290"/>
      <c r="F741" s="290"/>
      <c r="N741" s="314"/>
    </row>
    <row r="742" ht="14.25" customHeight="1">
      <c r="E742" s="290"/>
      <c r="F742" s="290"/>
      <c r="N742" s="314"/>
    </row>
    <row r="743" ht="14.25" customHeight="1">
      <c r="E743" s="290"/>
      <c r="F743" s="290"/>
      <c r="N743" s="314"/>
    </row>
    <row r="744" ht="14.25" customHeight="1">
      <c r="E744" s="290"/>
      <c r="F744" s="290"/>
      <c r="N744" s="314"/>
    </row>
    <row r="745" ht="14.25" customHeight="1">
      <c r="E745" s="290"/>
      <c r="F745" s="290"/>
      <c r="N745" s="314"/>
    </row>
    <row r="746" ht="14.25" customHeight="1">
      <c r="E746" s="290"/>
      <c r="F746" s="290"/>
      <c r="N746" s="314"/>
    </row>
    <row r="747" ht="14.25" customHeight="1">
      <c r="E747" s="290"/>
      <c r="F747" s="290"/>
      <c r="N747" s="314"/>
    </row>
    <row r="748" ht="14.25" customHeight="1">
      <c r="E748" s="290"/>
      <c r="F748" s="290"/>
      <c r="N748" s="314"/>
    </row>
    <row r="749" ht="14.25" customHeight="1">
      <c r="E749" s="290"/>
      <c r="F749" s="290"/>
      <c r="N749" s="314"/>
    </row>
    <row r="750" ht="14.25" customHeight="1">
      <c r="E750" s="290"/>
      <c r="F750" s="290"/>
      <c r="N750" s="314"/>
    </row>
    <row r="751" ht="14.25" customHeight="1">
      <c r="E751" s="290"/>
      <c r="F751" s="290"/>
      <c r="N751" s="314"/>
    </row>
    <row r="752" ht="14.25" customHeight="1">
      <c r="E752" s="290"/>
      <c r="F752" s="290"/>
      <c r="N752" s="314"/>
    </row>
    <row r="753" ht="14.25" customHeight="1">
      <c r="E753" s="290"/>
      <c r="F753" s="290"/>
      <c r="N753" s="314"/>
    </row>
    <row r="754" ht="14.25" customHeight="1">
      <c r="E754" s="290"/>
      <c r="F754" s="290"/>
      <c r="N754" s="314"/>
    </row>
    <row r="755" ht="14.25" customHeight="1">
      <c r="E755" s="290"/>
      <c r="F755" s="290"/>
      <c r="N755" s="314"/>
    </row>
    <row r="756" ht="14.25" customHeight="1">
      <c r="E756" s="290"/>
      <c r="F756" s="290"/>
      <c r="N756" s="314"/>
    </row>
    <row r="757" ht="14.25" customHeight="1">
      <c r="E757" s="290"/>
      <c r="F757" s="290"/>
      <c r="N757" s="314"/>
    </row>
    <row r="758" ht="14.25" customHeight="1">
      <c r="E758" s="290"/>
      <c r="F758" s="290"/>
      <c r="N758" s="314"/>
    </row>
    <row r="759" ht="14.25" customHeight="1">
      <c r="E759" s="290"/>
      <c r="F759" s="290"/>
      <c r="N759" s="314"/>
    </row>
    <row r="760" ht="14.25" customHeight="1">
      <c r="E760" s="290"/>
      <c r="F760" s="290"/>
      <c r="N760" s="314"/>
    </row>
    <row r="761" ht="14.25" customHeight="1">
      <c r="E761" s="290"/>
      <c r="F761" s="290"/>
      <c r="N761" s="314"/>
    </row>
    <row r="762" ht="14.25" customHeight="1">
      <c r="E762" s="290"/>
      <c r="F762" s="290"/>
      <c r="N762" s="314"/>
    </row>
    <row r="763" ht="14.25" customHeight="1">
      <c r="E763" s="290"/>
      <c r="F763" s="290"/>
      <c r="N763" s="314"/>
    </row>
    <row r="764" ht="14.25" customHeight="1">
      <c r="E764" s="290"/>
      <c r="F764" s="290"/>
      <c r="N764" s="314"/>
    </row>
    <row r="765" ht="14.25" customHeight="1">
      <c r="E765" s="290"/>
      <c r="F765" s="290"/>
      <c r="N765" s="314"/>
    </row>
    <row r="766" ht="14.25" customHeight="1">
      <c r="E766" s="290"/>
      <c r="F766" s="290"/>
      <c r="N766" s="314"/>
    </row>
    <row r="767" ht="14.25" customHeight="1">
      <c r="E767" s="290"/>
      <c r="F767" s="290"/>
      <c r="N767" s="314"/>
    </row>
    <row r="768" ht="14.25" customHeight="1">
      <c r="E768" s="290"/>
      <c r="F768" s="290"/>
      <c r="N768" s="314"/>
    </row>
    <row r="769" ht="14.25" customHeight="1">
      <c r="E769" s="290"/>
      <c r="F769" s="290"/>
      <c r="N769" s="314"/>
    </row>
    <row r="770" ht="14.25" customHeight="1">
      <c r="E770" s="290"/>
      <c r="F770" s="290"/>
      <c r="N770" s="314"/>
    </row>
    <row r="771" ht="14.25" customHeight="1">
      <c r="E771" s="290"/>
      <c r="F771" s="290"/>
      <c r="N771" s="314"/>
    </row>
    <row r="772" ht="14.25" customHeight="1">
      <c r="E772" s="290"/>
      <c r="F772" s="290"/>
      <c r="N772" s="314"/>
    </row>
    <row r="773" ht="14.25" customHeight="1">
      <c r="E773" s="290"/>
      <c r="F773" s="290"/>
      <c r="N773" s="314"/>
    </row>
    <row r="774" ht="14.25" customHeight="1">
      <c r="E774" s="290"/>
      <c r="F774" s="290"/>
      <c r="N774" s="314"/>
    </row>
    <row r="775" ht="14.25" customHeight="1">
      <c r="E775" s="290"/>
      <c r="F775" s="290"/>
      <c r="N775" s="314"/>
    </row>
    <row r="776" ht="14.25" customHeight="1">
      <c r="E776" s="290"/>
      <c r="F776" s="290"/>
      <c r="N776" s="314"/>
    </row>
    <row r="777" ht="14.25" customHeight="1">
      <c r="E777" s="290"/>
      <c r="F777" s="290"/>
      <c r="N777" s="314"/>
    </row>
    <row r="778" ht="14.25" customHeight="1">
      <c r="E778" s="290"/>
      <c r="F778" s="290"/>
      <c r="N778" s="314"/>
    </row>
    <row r="779" ht="14.25" customHeight="1">
      <c r="E779" s="290"/>
      <c r="F779" s="290"/>
      <c r="N779" s="314"/>
    </row>
    <row r="780" ht="14.25" customHeight="1">
      <c r="E780" s="290"/>
      <c r="F780" s="290"/>
      <c r="N780" s="314"/>
    </row>
    <row r="781" ht="14.25" customHeight="1">
      <c r="E781" s="290"/>
      <c r="F781" s="290"/>
      <c r="N781" s="314"/>
    </row>
    <row r="782" ht="14.25" customHeight="1">
      <c r="E782" s="290"/>
      <c r="F782" s="290"/>
      <c r="N782" s="314"/>
    </row>
    <row r="783" ht="14.25" customHeight="1">
      <c r="E783" s="290"/>
      <c r="F783" s="290"/>
      <c r="N783" s="314"/>
    </row>
    <row r="784" ht="14.25" customHeight="1">
      <c r="E784" s="290"/>
      <c r="F784" s="290"/>
      <c r="N784" s="314"/>
    </row>
    <row r="785" ht="14.25" customHeight="1">
      <c r="E785" s="290"/>
      <c r="F785" s="290"/>
      <c r="N785" s="314"/>
    </row>
    <row r="786" ht="14.25" customHeight="1">
      <c r="E786" s="290"/>
      <c r="F786" s="290"/>
      <c r="N786" s="314"/>
    </row>
    <row r="787" ht="14.25" customHeight="1">
      <c r="E787" s="290"/>
      <c r="F787" s="290"/>
      <c r="N787" s="314"/>
    </row>
    <row r="788" ht="14.25" customHeight="1">
      <c r="E788" s="290"/>
      <c r="F788" s="290"/>
      <c r="N788" s="314"/>
    </row>
    <row r="789" ht="14.25" customHeight="1">
      <c r="E789" s="290"/>
      <c r="F789" s="290"/>
      <c r="N789" s="314"/>
    </row>
    <row r="790" ht="14.25" customHeight="1">
      <c r="E790" s="290"/>
      <c r="F790" s="290"/>
      <c r="N790" s="314"/>
    </row>
    <row r="791" ht="14.25" customHeight="1">
      <c r="E791" s="290"/>
      <c r="F791" s="290"/>
      <c r="N791" s="314"/>
    </row>
    <row r="792" ht="14.25" customHeight="1">
      <c r="E792" s="290"/>
      <c r="F792" s="290"/>
      <c r="N792" s="314"/>
    </row>
    <row r="793" ht="14.25" customHeight="1">
      <c r="E793" s="290"/>
      <c r="F793" s="290"/>
      <c r="N793" s="314"/>
    </row>
    <row r="794" ht="14.25" customHeight="1">
      <c r="E794" s="290"/>
      <c r="F794" s="290"/>
      <c r="N794" s="314"/>
    </row>
    <row r="795" ht="14.25" customHeight="1">
      <c r="E795" s="290"/>
      <c r="F795" s="290"/>
      <c r="N795" s="314"/>
    </row>
    <row r="796" ht="14.25" customHeight="1">
      <c r="E796" s="290"/>
      <c r="F796" s="290"/>
      <c r="N796" s="314"/>
    </row>
    <row r="797" ht="14.25" customHeight="1">
      <c r="E797" s="290"/>
      <c r="F797" s="290"/>
      <c r="N797" s="314"/>
    </row>
    <row r="798" ht="14.25" customHeight="1">
      <c r="E798" s="290"/>
      <c r="F798" s="290"/>
      <c r="N798" s="314"/>
    </row>
    <row r="799" ht="14.25" customHeight="1">
      <c r="E799" s="290"/>
      <c r="F799" s="290"/>
      <c r="N799" s="314"/>
    </row>
    <row r="800" ht="14.25" customHeight="1">
      <c r="E800" s="290"/>
      <c r="F800" s="290"/>
      <c r="N800" s="314"/>
    </row>
    <row r="801" ht="14.25" customHeight="1">
      <c r="E801" s="290"/>
      <c r="F801" s="290"/>
      <c r="N801" s="314"/>
    </row>
    <row r="802" ht="14.25" customHeight="1">
      <c r="E802" s="290"/>
      <c r="F802" s="290"/>
      <c r="N802" s="314"/>
    </row>
    <row r="803" ht="14.25" customHeight="1">
      <c r="E803" s="290"/>
      <c r="F803" s="290"/>
      <c r="N803" s="314"/>
    </row>
    <row r="804" ht="14.25" customHeight="1">
      <c r="E804" s="290"/>
      <c r="F804" s="290"/>
      <c r="N804" s="314"/>
    </row>
    <row r="805" ht="14.25" customHeight="1">
      <c r="E805" s="290"/>
      <c r="F805" s="290"/>
      <c r="N805" s="314"/>
    </row>
    <row r="806" ht="14.25" customHeight="1">
      <c r="E806" s="290"/>
      <c r="F806" s="290"/>
      <c r="N806" s="314"/>
    </row>
    <row r="807" ht="14.25" customHeight="1">
      <c r="E807" s="290"/>
      <c r="F807" s="290"/>
      <c r="N807" s="314"/>
    </row>
    <row r="808" ht="14.25" customHeight="1">
      <c r="E808" s="290"/>
      <c r="F808" s="290"/>
      <c r="N808" s="314"/>
    </row>
    <row r="809" ht="14.25" customHeight="1">
      <c r="E809" s="290"/>
      <c r="F809" s="290"/>
      <c r="N809" s="314"/>
    </row>
    <row r="810" ht="14.25" customHeight="1">
      <c r="E810" s="290"/>
      <c r="F810" s="290"/>
      <c r="N810" s="314"/>
    </row>
    <row r="811" ht="14.25" customHeight="1">
      <c r="E811" s="290"/>
      <c r="F811" s="290"/>
      <c r="N811" s="314"/>
    </row>
    <row r="812" ht="14.25" customHeight="1">
      <c r="E812" s="290"/>
      <c r="F812" s="290"/>
      <c r="N812" s="314"/>
    </row>
    <row r="813" ht="14.25" customHeight="1">
      <c r="E813" s="290"/>
      <c r="F813" s="290"/>
      <c r="N813" s="314"/>
    </row>
    <row r="814" ht="14.25" customHeight="1">
      <c r="E814" s="290"/>
      <c r="F814" s="290"/>
      <c r="N814" s="314"/>
    </row>
    <row r="815" ht="14.25" customHeight="1">
      <c r="E815" s="290"/>
      <c r="F815" s="290"/>
      <c r="N815" s="314"/>
    </row>
    <row r="816" ht="14.25" customHeight="1">
      <c r="E816" s="290"/>
      <c r="F816" s="290"/>
      <c r="N816" s="314"/>
    </row>
    <row r="817" ht="14.25" customHeight="1">
      <c r="E817" s="290"/>
      <c r="F817" s="290"/>
      <c r="N817" s="314"/>
    </row>
    <row r="818" ht="14.25" customHeight="1">
      <c r="E818" s="290"/>
      <c r="F818" s="290"/>
      <c r="N818" s="314"/>
    </row>
    <row r="819" ht="14.25" customHeight="1">
      <c r="E819" s="290"/>
      <c r="F819" s="290"/>
      <c r="N819" s="314"/>
    </row>
    <row r="820" ht="14.25" customHeight="1">
      <c r="E820" s="290"/>
      <c r="F820" s="290"/>
      <c r="N820" s="314"/>
    </row>
    <row r="821" ht="14.25" customHeight="1">
      <c r="E821" s="290"/>
      <c r="F821" s="290"/>
      <c r="N821" s="314"/>
    </row>
    <row r="822" ht="14.25" customHeight="1">
      <c r="E822" s="290"/>
      <c r="F822" s="290"/>
      <c r="N822" s="314"/>
    </row>
    <row r="823" ht="14.25" customHeight="1">
      <c r="E823" s="290"/>
      <c r="F823" s="290"/>
      <c r="N823" s="314"/>
    </row>
    <row r="824" ht="14.25" customHeight="1">
      <c r="E824" s="290"/>
      <c r="F824" s="290"/>
      <c r="N824" s="314"/>
    </row>
    <row r="825" ht="14.25" customHeight="1">
      <c r="E825" s="290"/>
      <c r="F825" s="290"/>
      <c r="N825" s="314"/>
    </row>
    <row r="826" ht="14.25" customHeight="1">
      <c r="E826" s="290"/>
      <c r="F826" s="290"/>
      <c r="N826" s="314"/>
    </row>
    <row r="827" ht="14.25" customHeight="1">
      <c r="E827" s="290"/>
      <c r="F827" s="290"/>
      <c r="N827" s="314"/>
    </row>
    <row r="828" ht="14.25" customHeight="1">
      <c r="E828" s="290"/>
      <c r="F828" s="290"/>
      <c r="N828" s="314"/>
    </row>
    <row r="829" ht="14.25" customHeight="1">
      <c r="E829" s="290"/>
      <c r="F829" s="290"/>
      <c r="N829" s="314"/>
    </row>
    <row r="830" ht="14.25" customHeight="1">
      <c r="E830" s="290"/>
      <c r="F830" s="290"/>
      <c r="N830" s="314"/>
    </row>
    <row r="831" ht="14.25" customHeight="1">
      <c r="E831" s="290"/>
      <c r="F831" s="290"/>
      <c r="N831" s="314"/>
    </row>
    <row r="832" ht="14.25" customHeight="1">
      <c r="E832" s="290"/>
      <c r="F832" s="290"/>
      <c r="N832" s="314"/>
    </row>
    <row r="833" ht="14.25" customHeight="1">
      <c r="E833" s="290"/>
      <c r="F833" s="290"/>
      <c r="N833" s="314"/>
    </row>
    <row r="834" ht="14.25" customHeight="1">
      <c r="E834" s="290"/>
      <c r="F834" s="290"/>
      <c r="N834" s="314"/>
    </row>
    <row r="835" ht="14.25" customHeight="1">
      <c r="E835" s="290"/>
      <c r="F835" s="290"/>
      <c r="N835" s="314"/>
    </row>
    <row r="836" ht="14.25" customHeight="1">
      <c r="E836" s="290"/>
      <c r="F836" s="290"/>
      <c r="N836" s="314"/>
    </row>
    <row r="837" ht="14.25" customHeight="1">
      <c r="E837" s="290"/>
      <c r="F837" s="290"/>
      <c r="N837" s="314"/>
    </row>
    <row r="838" ht="14.25" customHeight="1">
      <c r="E838" s="290"/>
      <c r="F838" s="290"/>
      <c r="N838" s="314"/>
    </row>
    <row r="839" ht="14.25" customHeight="1">
      <c r="E839" s="290"/>
      <c r="F839" s="290"/>
      <c r="N839" s="314"/>
    </row>
    <row r="840" ht="14.25" customHeight="1">
      <c r="E840" s="290"/>
      <c r="F840" s="290"/>
      <c r="N840" s="314"/>
    </row>
    <row r="841" ht="14.25" customHeight="1">
      <c r="E841" s="290"/>
      <c r="F841" s="290"/>
      <c r="N841" s="314"/>
    </row>
    <row r="842" ht="14.25" customHeight="1">
      <c r="E842" s="290"/>
      <c r="F842" s="290"/>
      <c r="N842" s="314"/>
    </row>
    <row r="843" ht="14.25" customHeight="1">
      <c r="E843" s="290"/>
      <c r="F843" s="290"/>
      <c r="N843" s="314"/>
    </row>
    <row r="844" ht="14.25" customHeight="1">
      <c r="E844" s="290"/>
      <c r="F844" s="290"/>
      <c r="N844" s="314"/>
    </row>
    <row r="845" ht="14.25" customHeight="1">
      <c r="E845" s="290"/>
      <c r="F845" s="290"/>
      <c r="N845" s="314"/>
    </row>
    <row r="846" ht="14.25" customHeight="1">
      <c r="E846" s="290"/>
      <c r="F846" s="290"/>
      <c r="N846" s="314"/>
    </row>
    <row r="847" ht="14.25" customHeight="1">
      <c r="E847" s="290"/>
      <c r="F847" s="290"/>
      <c r="N847" s="314"/>
    </row>
    <row r="848" ht="14.25" customHeight="1">
      <c r="E848" s="290"/>
      <c r="F848" s="290"/>
      <c r="N848" s="314"/>
    </row>
    <row r="849" ht="14.25" customHeight="1">
      <c r="E849" s="290"/>
      <c r="F849" s="290"/>
      <c r="N849" s="314"/>
    </row>
    <row r="850" ht="14.25" customHeight="1">
      <c r="E850" s="290"/>
      <c r="F850" s="290"/>
      <c r="N850" s="314"/>
    </row>
    <row r="851" ht="14.25" customHeight="1">
      <c r="E851" s="290"/>
      <c r="F851" s="290"/>
      <c r="N851" s="314"/>
    </row>
    <row r="852" ht="14.25" customHeight="1">
      <c r="E852" s="290"/>
      <c r="F852" s="290"/>
      <c r="N852" s="314"/>
    </row>
    <row r="853" ht="14.25" customHeight="1">
      <c r="E853" s="290"/>
      <c r="F853" s="290"/>
      <c r="N853" s="314"/>
    </row>
    <row r="854" ht="14.25" customHeight="1">
      <c r="E854" s="290"/>
      <c r="F854" s="290"/>
      <c r="N854" s="314"/>
    </row>
    <row r="855" ht="14.25" customHeight="1">
      <c r="E855" s="290"/>
      <c r="F855" s="290"/>
      <c r="N855" s="314"/>
    </row>
    <row r="856" ht="14.25" customHeight="1">
      <c r="E856" s="290"/>
      <c r="F856" s="290"/>
      <c r="N856" s="314"/>
    </row>
    <row r="857" ht="14.25" customHeight="1">
      <c r="E857" s="290"/>
      <c r="F857" s="290"/>
      <c r="N857" s="314"/>
    </row>
    <row r="858" ht="14.25" customHeight="1">
      <c r="E858" s="290"/>
      <c r="F858" s="290"/>
      <c r="N858" s="314"/>
    </row>
    <row r="859" ht="14.25" customHeight="1">
      <c r="E859" s="290"/>
      <c r="F859" s="290"/>
      <c r="N859" s="314"/>
    </row>
    <row r="860" ht="14.25" customHeight="1">
      <c r="E860" s="290"/>
      <c r="F860" s="290"/>
      <c r="N860" s="314"/>
    </row>
    <row r="861" ht="14.25" customHeight="1">
      <c r="E861" s="290"/>
      <c r="F861" s="290"/>
      <c r="N861" s="314"/>
    </row>
    <row r="862" ht="14.25" customHeight="1">
      <c r="E862" s="290"/>
      <c r="F862" s="290"/>
      <c r="N862" s="314"/>
    </row>
    <row r="863" ht="14.25" customHeight="1">
      <c r="E863" s="290"/>
      <c r="F863" s="290"/>
      <c r="N863" s="314"/>
    </row>
    <row r="864" ht="14.25" customHeight="1">
      <c r="E864" s="290"/>
      <c r="F864" s="290"/>
      <c r="N864" s="314"/>
    </row>
    <row r="865" ht="14.25" customHeight="1">
      <c r="E865" s="290"/>
      <c r="F865" s="290"/>
      <c r="N865" s="314"/>
    </row>
    <row r="866" ht="14.25" customHeight="1">
      <c r="E866" s="290"/>
      <c r="F866" s="290"/>
      <c r="N866" s="314"/>
    </row>
    <row r="867" ht="14.25" customHeight="1">
      <c r="E867" s="290"/>
      <c r="F867" s="290"/>
      <c r="N867" s="314"/>
    </row>
    <row r="868" ht="14.25" customHeight="1">
      <c r="E868" s="290"/>
      <c r="F868" s="290"/>
      <c r="N868" s="314"/>
    </row>
    <row r="869" ht="14.25" customHeight="1">
      <c r="E869" s="290"/>
      <c r="F869" s="290"/>
      <c r="N869" s="314"/>
    </row>
    <row r="870" ht="14.25" customHeight="1">
      <c r="E870" s="290"/>
      <c r="F870" s="290"/>
      <c r="N870" s="314"/>
    </row>
    <row r="871" ht="14.25" customHeight="1">
      <c r="E871" s="290"/>
      <c r="F871" s="290"/>
      <c r="N871" s="314"/>
    </row>
    <row r="872" ht="14.25" customHeight="1">
      <c r="E872" s="290"/>
      <c r="F872" s="290"/>
      <c r="N872" s="314"/>
    </row>
    <row r="873" ht="14.25" customHeight="1">
      <c r="E873" s="290"/>
      <c r="F873" s="290"/>
      <c r="N873" s="314"/>
    </row>
    <row r="874" ht="14.25" customHeight="1">
      <c r="E874" s="290"/>
      <c r="F874" s="290"/>
      <c r="N874" s="314"/>
    </row>
    <row r="875" ht="14.25" customHeight="1">
      <c r="E875" s="290"/>
      <c r="F875" s="290"/>
      <c r="N875" s="314"/>
    </row>
    <row r="876" ht="14.25" customHeight="1">
      <c r="E876" s="290"/>
      <c r="F876" s="290"/>
      <c r="N876" s="314"/>
    </row>
    <row r="877" ht="14.25" customHeight="1">
      <c r="E877" s="290"/>
      <c r="F877" s="290"/>
      <c r="N877" s="314"/>
    </row>
    <row r="878" ht="14.25" customHeight="1">
      <c r="E878" s="290"/>
      <c r="F878" s="290"/>
      <c r="N878" s="314"/>
    </row>
    <row r="879" ht="14.25" customHeight="1">
      <c r="E879" s="290"/>
      <c r="F879" s="290"/>
      <c r="N879" s="314"/>
    </row>
    <row r="880" ht="14.25" customHeight="1">
      <c r="E880" s="290"/>
      <c r="F880" s="290"/>
      <c r="N880" s="314"/>
    </row>
    <row r="881" ht="14.25" customHeight="1">
      <c r="E881" s="290"/>
      <c r="F881" s="290"/>
      <c r="N881" s="314"/>
    </row>
    <row r="882" ht="14.25" customHeight="1">
      <c r="E882" s="290"/>
      <c r="F882" s="290"/>
      <c r="N882" s="314"/>
    </row>
    <row r="883" ht="14.25" customHeight="1">
      <c r="E883" s="290"/>
      <c r="F883" s="290"/>
      <c r="N883" s="314"/>
    </row>
    <row r="884" ht="14.25" customHeight="1">
      <c r="E884" s="290"/>
      <c r="F884" s="290"/>
      <c r="N884" s="314"/>
    </row>
    <row r="885" ht="14.25" customHeight="1">
      <c r="E885" s="290"/>
      <c r="F885" s="290"/>
      <c r="N885" s="314"/>
    </row>
    <row r="886" ht="14.25" customHeight="1">
      <c r="E886" s="290"/>
      <c r="F886" s="290"/>
      <c r="N886" s="314"/>
    </row>
    <row r="887" ht="14.25" customHeight="1">
      <c r="E887" s="290"/>
      <c r="F887" s="290"/>
      <c r="N887" s="314"/>
    </row>
    <row r="888" ht="14.25" customHeight="1">
      <c r="E888" s="290"/>
      <c r="F888" s="290"/>
      <c r="N888" s="314"/>
    </row>
    <row r="889" ht="14.25" customHeight="1">
      <c r="E889" s="290"/>
      <c r="F889" s="290"/>
      <c r="N889" s="314"/>
    </row>
    <row r="890" ht="14.25" customHeight="1">
      <c r="E890" s="290"/>
      <c r="F890" s="290"/>
      <c r="N890" s="314"/>
    </row>
    <row r="891" ht="14.25" customHeight="1">
      <c r="E891" s="290"/>
      <c r="F891" s="290"/>
      <c r="N891" s="314"/>
    </row>
    <row r="892" ht="14.25" customHeight="1">
      <c r="E892" s="290"/>
      <c r="F892" s="290"/>
      <c r="N892" s="314"/>
    </row>
    <row r="893" ht="14.25" customHeight="1">
      <c r="E893" s="290"/>
      <c r="F893" s="290"/>
      <c r="N893" s="314"/>
    </row>
    <row r="894" ht="14.25" customHeight="1">
      <c r="E894" s="290"/>
      <c r="F894" s="290"/>
      <c r="N894" s="314"/>
    </row>
    <row r="895" ht="14.25" customHeight="1">
      <c r="E895" s="290"/>
      <c r="F895" s="290"/>
      <c r="N895" s="314"/>
    </row>
    <row r="896" ht="14.25" customHeight="1">
      <c r="E896" s="290"/>
      <c r="F896" s="290"/>
      <c r="N896" s="314"/>
    </row>
    <row r="897" ht="14.25" customHeight="1">
      <c r="E897" s="290"/>
      <c r="F897" s="290"/>
      <c r="N897" s="314"/>
    </row>
    <row r="898" ht="14.25" customHeight="1">
      <c r="E898" s="290"/>
      <c r="F898" s="290"/>
      <c r="N898" s="314"/>
    </row>
    <row r="899" ht="14.25" customHeight="1">
      <c r="E899" s="290"/>
      <c r="F899" s="290"/>
      <c r="N899" s="314"/>
    </row>
    <row r="900" ht="14.25" customHeight="1">
      <c r="E900" s="290"/>
      <c r="F900" s="290"/>
      <c r="N900" s="314"/>
    </row>
    <row r="901" ht="14.25" customHeight="1">
      <c r="E901" s="290"/>
      <c r="F901" s="290"/>
      <c r="N901" s="314"/>
    </row>
    <row r="902" ht="14.25" customHeight="1">
      <c r="E902" s="290"/>
      <c r="F902" s="290"/>
      <c r="N902" s="314"/>
    </row>
    <row r="903" ht="14.25" customHeight="1">
      <c r="E903" s="290"/>
      <c r="F903" s="290"/>
      <c r="N903" s="314"/>
    </row>
    <row r="904" ht="14.25" customHeight="1">
      <c r="E904" s="290"/>
      <c r="F904" s="290"/>
      <c r="N904" s="314"/>
    </row>
    <row r="905" ht="14.25" customHeight="1">
      <c r="E905" s="290"/>
      <c r="F905" s="290"/>
      <c r="N905" s="314"/>
    </row>
    <row r="906" ht="14.25" customHeight="1">
      <c r="E906" s="290"/>
      <c r="F906" s="290"/>
      <c r="N906" s="314"/>
    </row>
    <row r="907" ht="14.25" customHeight="1">
      <c r="E907" s="290"/>
      <c r="F907" s="290"/>
      <c r="N907" s="314"/>
    </row>
    <row r="908" ht="14.25" customHeight="1">
      <c r="E908" s="290"/>
      <c r="F908" s="290"/>
      <c r="N908" s="314"/>
    </row>
    <row r="909" ht="14.25" customHeight="1">
      <c r="E909" s="290"/>
      <c r="F909" s="290"/>
      <c r="N909" s="314"/>
    </row>
    <row r="910" ht="14.25" customHeight="1">
      <c r="E910" s="290"/>
      <c r="F910" s="290"/>
      <c r="N910" s="314"/>
    </row>
    <row r="911" ht="14.25" customHeight="1">
      <c r="E911" s="290"/>
      <c r="F911" s="290"/>
      <c r="N911" s="314"/>
    </row>
    <row r="912" ht="14.25" customHeight="1">
      <c r="E912" s="290"/>
      <c r="F912" s="290"/>
      <c r="N912" s="314"/>
    </row>
    <row r="913" ht="14.25" customHeight="1">
      <c r="E913" s="290"/>
      <c r="F913" s="290"/>
      <c r="N913" s="314"/>
    </row>
    <row r="914" ht="14.25" customHeight="1">
      <c r="E914" s="290"/>
      <c r="F914" s="290"/>
      <c r="N914" s="314"/>
    </row>
    <row r="915" ht="14.25" customHeight="1">
      <c r="E915" s="290"/>
      <c r="F915" s="290"/>
      <c r="N915" s="314"/>
    </row>
    <row r="916" ht="14.25" customHeight="1">
      <c r="E916" s="290"/>
      <c r="F916" s="290"/>
      <c r="N916" s="314"/>
    </row>
    <row r="917" ht="14.25" customHeight="1">
      <c r="E917" s="290"/>
      <c r="F917" s="290"/>
      <c r="N917" s="314"/>
    </row>
    <row r="918" ht="14.25" customHeight="1">
      <c r="E918" s="290"/>
      <c r="F918" s="290"/>
      <c r="N918" s="314"/>
    </row>
    <row r="919" ht="14.25" customHeight="1">
      <c r="E919" s="290"/>
      <c r="F919" s="290"/>
      <c r="N919" s="314"/>
    </row>
    <row r="920" ht="14.25" customHeight="1">
      <c r="E920" s="290"/>
      <c r="F920" s="290"/>
      <c r="N920" s="314"/>
    </row>
    <row r="921" ht="14.25" customHeight="1">
      <c r="E921" s="290"/>
      <c r="F921" s="290"/>
      <c r="N921" s="314"/>
    </row>
    <row r="922" ht="14.25" customHeight="1">
      <c r="E922" s="290"/>
      <c r="F922" s="290"/>
      <c r="N922" s="314"/>
    </row>
    <row r="923" ht="14.25" customHeight="1">
      <c r="E923" s="290"/>
      <c r="F923" s="290"/>
      <c r="N923" s="314"/>
    </row>
    <row r="924" ht="14.25" customHeight="1">
      <c r="E924" s="290"/>
      <c r="F924" s="290"/>
      <c r="N924" s="314"/>
    </row>
    <row r="925" ht="14.25" customHeight="1">
      <c r="E925" s="290"/>
      <c r="F925" s="290"/>
      <c r="N925" s="314"/>
    </row>
    <row r="926" ht="14.25" customHeight="1">
      <c r="E926" s="290"/>
      <c r="F926" s="290"/>
      <c r="N926" s="314"/>
    </row>
    <row r="927" ht="14.25" customHeight="1">
      <c r="E927" s="290"/>
      <c r="F927" s="290"/>
      <c r="N927" s="314"/>
    </row>
    <row r="928" ht="14.25" customHeight="1">
      <c r="E928" s="290"/>
      <c r="F928" s="290"/>
      <c r="N928" s="314"/>
    </row>
    <row r="929" ht="14.25" customHeight="1">
      <c r="E929" s="290"/>
      <c r="F929" s="290"/>
      <c r="N929" s="314"/>
    </row>
    <row r="930" ht="14.25" customHeight="1">
      <c r="E930" s="290"/>
      <c r="F930" s="290"/>
      <c r="N930" s="314"/>
    </row>
    <row r="931" ht="14.25" customHeight="1">
      <c r="E931" s="290"/>
      <c r="F931" s="290"/>
      <c r="N931" s="314"/>
    </row>
    <row r="932" ht="14.25" customHeight="1">
      <c r="E932" s="290"/>
      <c r="F932" s="290"/>
      <c r="N932" s="314"/>
    </row>
    <row r="933" ht="14.25" customHeight="1">
      <c r="E933" s="290"/>
      <c r="F933" s="290"/>
      <c r="N933" s="314"/>
    </row>
    <row r="934" ht="14.25" customHeight="1">
      <c r="E934" s="290"/>
      <c r="F934" s="290"/>
      <c r="N934" s="314"/>
    </row>
    <row r="935" ht="14.25" customHeight="1">
      <c r="E935" s="290"/>
      <c r="F935" s="290"/>
      <c r="N935" s="314"/>
    </row>
    <row r="936" ht="14.25" customHeight="1">
      <c r="E936" s="290"/>
      <c r="F936" s="290"/>
      <c r="N936" s="314"/>
    </row>
    <row r="937" ht="14.25" customHeight="1">
      <c r="E937" s="290"/>
      <c r="F937" s="290"/>
      <c r="N937" s="314"/>
    </row>
    <row r="938" ht="14.25" customHeight="1">
      <c r="E938" s="290"/>
      <c r="F938" s="290"/>
      <c r="N938" s="314"/>
    </row>
    <row r="939" ht="14.25" customHeight="1">
      <c r="E939" s="290"/>
      <c r="F939" s="290"/>
      <c r="N939" s="314"/>
    </row>
    <row r="940" ht="14.25" customHeight="1">
      <c r="E940" s="290"/>
      <c r="F940" s="290"/>
      <c r="N940" s="314"/>
    </row>
    <row r="941" ht="14.25" customHeight="1">
      <c r="E941" s="290"/>
      <c r="F941" s="290"/>
      <c r="N941" s="314"/>
    </row>
    <row r="942" ht="14.25" customHeight="1">
      <c r="E942" s="290"/>
      <c r="F942" s="290"/>
      <c r="N942" s="314"/>
    </row>
    <row r="943" ht="14.25" customHeight="1">
      <c r="E943" s="290"/>
      <c r="F943" s="290"/>
      <c r="N943" s="314"/>
    </row>
    <row r="944" ht="14.25" customHeight="1">
      <c r="E944" s="290"/>
      <c r="F944" s="290"/>
      <c r="N944" s="314"/>
    </row>
    <row r="945" ht="14.25" customHeight="1">
      <c r="E945" s="290"/>
      <c r="F945" s="290"/>
      <c r="N945" s="314"/>
    </row>
    <row r="946" ht="14.25" customHeight="1">
      <c r="E946" s="290"/>
      <c r="F946" s="290"/>
      <c r="N946" s="314"/>
    </row>
    <row r="947" ht="14.25" customHeight="1">
      <c r="E947" s="290"/>
      <c r="F947" s="290"/>
      <c r="N947" s="314"/>
    </row>
    <row r="948" ht="14.25" customHeight="1">
      <c r="E948" s="290"/>
      <c r="F948" s="290"/>
      <c r="N948" s="314"/>
    </row>
    <row r="949" ht="14.25" customHeight="1">
      <c r="E949" s="290"/>
      <c r="F949" s="290"/>
      <c r="N949" s="314"/>
    </row>
    <row r="950" ht="14.25" customHeight="1">
      <c r="E950" s="290"/>
      <c r="F950" s="290"/>
      <c r="N950" s="314"/>
    </row>
    <row r="951" ht="14.25" customHeight="1">
      <c r="E951" s="290"/>
      <c r="F951" s="290"/>
      <c r="N951" s="314"/>
    </row>
    <row r="952" ht="14.25" customHeight="1">
      <c r="E952" s="290"/>
      <c r="F952" s="290"/>
      <c r="N952" s="314"/>
    </row>
    <row r="953" ht="14.25" customHeight="1">
      <c r="E953" s="290"/>
      <c r="F953" s="290"/>
      <c r="N953" s="314"/>
    </row>
    <row r="954" ht="14.25" customHeight="1">
      <c r="E954" s="290"/>
      <c r="F954" s="290"/>
      <c r="N954" s="314"/>
    </row>
    <row r="955" ht="14.25" customHeight="1">
      <c r="E955" s="290"/>
      <c r="F955" s="290"/>
      <c r="N955" s="314"/>
    </row>
    <row r="956" ht="14.25" customHeight="1">
      <c r="E956" s="290"/>
      <c r="F956" s="290"/>
      <c r="N956" s="314"/>
    </row>
    <row r="957" ht="14.25" customHeight="1">
      <c r="E957" s="290"/>
      <c r="F957" s="290"/>
      <c r="N957" s="314"/>
    </row>
    <row r="958" ht="14.25" customHeight="1">
      <c r="E958" s="290"/>
      <c r="F958" s="290"/>
      <c r="N958" s="314"/>
    </row>
    <row r="959" ht="14.25" customHeight="1">
      <c r="E959" s="290"/>
      <c r="F959" s="290"/>
      <c r="N959" s="314"/>
    </row>
    <row r="960" ht="14.25" customHeight="1">
      <c r="E960" s="290"/>
      <c r="F960" s="290"/>
      <c r="N960" s="314"/>
    </row>
    <row r="961" ht="14.25" customHeight="1">
      <c r="E961" s="290"/>
      <c r="F961" s="290"/>
      <c r="N961" s="314"/>
    </row>
    <row r="962" ht="14.25" customHeight="1">
      <c r="E962" s="290"/>
      <c r="F962" s="290"/>
      <c r="N962" s="314"/>
    </row>
    <row r="963" ht="14.25" customHeight="1">
      <c r="E963" s="290"/>
      <c r="F963" s="290"/>
      <c r="N963" s="314"/>
    </row>
    <row r="964" ht="14.25" customHeight="1">
      <c r="E964" s="290"/>
      <c r="F964" s="290"/>
      <c r="N964" s="314"/>
    </row>
    <row r="965" ht="14.25" customHeight="1">
      <c r="E965" s="290"/>
      <c r="F965" s="290"/>
      <c r="N965" s="314"/>
    </row>
    <row r="966" ht="14.25" customHeight="1">
      <c r="E966" s="290"/>
      <c r="F966" s="290"/>
      <c r="N966" s="314"/>
    </row>
    <row r="967" ht="14.25" customHeight="1">
      <c r="E967" s="290"/>
      <c r="F967" s="290"/>
      <c r="N967" s="314"/>
    </row>
    <row r="968" ht="14.25" customHeight="1">
      <c r="E968" s="290"/>
      <c r="F968" s="290"/>
      <c r="N968" s="314"/>
    </row>
    <row r="969" ht="14.25" customHeight="1">
      <c r="E969" s="290"/>
      <c r="F969" s="290"/>
      <c r="N969" s="314"/>
    </row>
    <row r="970" ht="14.25" customHeight="1">
      <c r="E970" s="290"/>
      <c r="F970" s="290"/>
      <c r="N970" s="314"/>
    </row>
    <row r="971" ht="14.25" customHeight="1">
      <c r="E971" s="290"/>
      <c r="F971" s="290"/>
      <c r="N971" s="314"/>
    </row>
    <row r="972" ht="14.25" customHeight="1">
      <c r="E972" s="290"/>
      <c r="F972" s="290"/>
      <c r="N972" s="314"/>
    </row>
    <row r="973" ht="14.25" customHeight="1">
      <c r="E973" s="290"/>
      <c r="F973" s="290"/>
      <c r="N973" s="314"/>
    </row>
    <row r="974" ht="14.25" customHeight="1">
      <c r="E974" s="290"/>
      <c r="F974" s="290"/>
      <c r="N974" s="314"/>
    </row>
    <row r="975" ht="14.25" customHeight="1">
      <c r="E975" s="290"/>
      <c r="F975" s="290"/>
      <c r="N975" s="314"/>
    </row>
    <row r="976" ht="14.25" customHeight="1">
      <c r="E976" s="290"/>
      <c r="F976" s="290"/>
      <c r="N976" s="314"/>
    </row>
    <row r="977" ht="14.25" customHeight="1">
      <c r="E977" s="290"/>
      <c r="F977" s="290"/>
      <c r="N977" s="314"/>
    </row>
    <row r="978" ht="14.25" customHeight="1">
      <c r="E978" s="290"/>
      <c r="F978" s="290"/>
      <c r="N978" s="314"/>
    </row>
    <row r="979" ht="14.25" customHeight="1">
      <c r="E979" s="290"/>
      <c r="F979" s="290"/>
      <c r="N979" s="314"/>
    </row>
    <row r="980" ht="14.25" customHeight="1">
      <c r="E980" s="290"/>
      <c r="F980" s="290"/>
      <c r="N980" s="314"/>
    </row>
    <row r="981" ht="14.25" customHeight="1">
      <c r="E981" s="290"/>
      <c r="F981" s="290"/>
      <c r="N981" s="314"/>
    </row>
    <row r="982" ht="14.25" customHeight="1">
      <c r="E982" s="290"/>
      <c r="F982" s="290"/>
      <c r="N982" s="314"/>
    </row>
    <row r="983" ht="14.25" customHeight="1">
      <c r="E983" s="290"/>
      <c r="F983" s="290"/>
      <c r="N983" s="314"/>
    </row>
    <row r="984" ht="14.25" customHeight="1">
      <c r="E984" s="290"/>
      <c r="F984" s="290"/>
      <c r="N984" s="314"/>
    </row>
    <row r="985" ht="14.25" customHeight="1">
      <c r="E985" s="290"/>
      <c r="F985" s="290"/>
      <c r="N985" s="314"/>
    </row>
    <row r="986" ht="14.25" customHeight="1">
      <c r="E986" s="290"/>
      <c r="F986" s="290"/>
      <c r="N986" s="314"/>
    </row>
    <row r="987" ht="14.25" customHeight="1">
      <c r="E987" s="290"/>
      <c r="F987" s="290"/>
      <c r="N987" s="314"/>
    </row>
    <row r="988" ht="14.25" customHeight="1">
      <c r="E988" s="290"/>
      <c r="F988" s="290"/>
      <c r="N988" s="314"/>
    </row>
    <row r="989" ht="14.25" customHeight="1">
      <c r="E989" s="290"/>
      <c r="F989" s="290"/>
      <c r="N989" s="314"/>
    </row>
    <row r="990" ht="14.25" customHeight="1">
      <c r="E990" s="290"/>
      <c r="F990" s="290"/>
      <c r="N990" s="314"/>
    </row>
    <row r="991" ht="14.25" customHeight="1">
      <c r="E991" s="290"/>
      <c r="F991" s="290"/>
      <c r="N991" s="314"/>
    </row>
    <row r="992" ht="14.25" customHeight="1">
      <c r="E992" s="290"/>
      <c r="F992" s="290"/>
      <c r="N992" s="314"/>
    </row>
    <row r="993" ht="14.25" customHeight="1">
      <c r="E993" s="290"/>
      <c r="F993" s="290"/>
      <c r="N993" s="314"/>
    </row>
    <row r="994" ht="14.25" customHeight="1">
      <c r="E994" s="290"/>
      <c r="F994" s="290"/>
      <c r="N994" s="314"/>
    </row>
    <row r="995" ht="14.25" customHeight="1">
      <c r="E995" s="290"/>
      <c r="F995" s="290"/>
      <c r="N995" s="314"/>
    </row>
    <row r="996" ht="14.25" customHeight="1">
      <c r="E996" s="290"/>
      <c r="F996" s="290"/>
      <c r="N996" s="314"/>
    </row>
    <row r="997" ht="14.25" customHeight="1">
      <c r="E997" s="290"/>
      <c r="F997" s="290"/>
      <c r="N997" s="314"/>
    </row>
    <row r="998" ht="14.25" customHeight="1">
      <c r="E998" s="290"/>
      <c r="F998" s="290"/>
      <c r="N998" s="314"/>
    </row>
    <row r="999" ht="14.25" customHeight="1">
      <c r="E999" s="290"/>
      <c r="F999" s="290"/>
      <c r="N999" s="314"/>
    </row>
    <row r="1000" ht="14.25" customHeight="1">
      <c r="E1000" s="290"/>
      <c r="F1000" s="290"/>
      <c r="N1000" s="314"/>
    </row>
    <row r="1001" ht="14.25" customHeight="1">
      <c r="E1001" s="290"/>
      <c r="F1001" s="290"/>
      <c r="N1001" s="314"/>
    </row>
    <row r="1002" ht="14.25" customHeight="1">
      <c r="E1002" s="290"/>
      <c r="F1002" s="290"/>
      <c r="N1002" s="314"/>
    </row>
    <row r="1003" ht="14.25" customHeight="1">
      <c r="E1003" s="290"/>
      <c r="F1003" s="290"/>
      <c r="N1003" s="314"/>
    </row>
    <row r="1004" ht="14.25" customHeight="1">
      <c r="E1004" s="290"/>
      <c r="F1004" s="290"/>
      <c r="N1004" s="314"/>
    </row>
    <row r="1005" ht="14.25" customHeight="1">
      <c r="E1005" s="290"/>
      <c r="F1005" s="290"/>
      <c r="N1005" s="314"/>
    </row>
    <row r="1006" ht="14.25" customHeight="1">
      <c r="E1006" s="290"/>
      <c r="F1006" s="290"/>
      <c r="N1006" s="314"/>
    </row>
    <row r="1007" ht="14.25" customHeight="1">
      <c r="E1007" s="290"/>
      <c r="F1007" s="290"/>
      <c r="N1007" s="314"/>
    </row>
    <row r="1008" ht="14.25" customHeight="1">
      <c r="E1008" s="290"/>
      <c r="F1008" s="290"/>
      <c r="N1008" s="314"/>
    </row>
  </sheetData>
  <hyperlinks>
    <hyperlink r:id="rId1" ref="I2"/>
    <hyperlink r:id="rId2" ref="T2"/>
    <hyperlink r:id="rId3" ref="U2"/>
    <hyperlink r:id="rId4" ref="I3"/>
    <hyperlink r:id="rId5" ref="T3"/>
    <hyperlink r:id="rId6" ref="U3"/>
    <hyperlink r:id="rId7" ref="I4"/>
    <hyperlink r:id="rId8" ref="T4"/>
    <hyperlink r:id="rId9" ref="U4"/>
    <hyperlink r:id="rId10" ref="I5"/>
    <hyperlink r:id="rId11" ref="T5"/>
    <hyperlink r:id="rId12" ref="U5"/>
    <hyperlink r:id="rId13" ref="I6"/>
    <hyperlink r:id="rId14" ref="T6"/>
    <hyperlink r:id="rId15" ref="U6"/>
    <hyperlink r:id="rId16" ref="I7"/>
    <hyperlink r:id="rId17" ref="T7"/>
    <hyperlink r:id="rId18" ref="U7"/>
    <hyperlink r:id="rId19" ref="I8"/>
    <hyperlink r:id="rId20" ref="T8"/>
    <hyperlink r:id="rId21" ref="U8"/>
    <hyperlink r:id="rId22" ref="I9"/>
    <hyperlink r:id="rId23" ref="T9"/>
    <hyperlink r:id="rId24" ref="U9"/>
    <hyperlink r:id="rId25" ref="I10"/>
    <hyperlink r:id="rId26" ref="T10"/>
    <hyperlink r:id="rId27" ref="U10"/>
    <hyperlink r:id="rId28" ref="I11"/>
    <hyperlink r:id="rId29" ref="T11"/>
    <hyperlink r:id="rId30" ref="U11"/>
    <hyperlink r:id="rId31" ref="I12"/>
    <hyperlink r:id="rId32" ref="T12"/>
    <hyperlink r:id="rId33" ref="U12"/>
    <hyperlink r:id="rId34" ref="I13"/>
    <hyperlink r:id="rId35" ref="T13"/>
    <hyperlink r:id="rId36" ref="U13"/>
    <hyperlink r:id="rId37" ref="I14"/>
    <hyperlink r:id="rId38" ref="T14"/>
    <hyperlink r:id="rId39" ref="U14"/>
    <hyperlink r:id="rId40" ref="I15"/>
    <hyperlink r:id="rId41" ref="T15"/>
    <hyperlink r:id="rId42" ref="U15"/>
    <hyperlink r:id="rId43" ref="I16"/>
    <hyperlink r:id="rId44" ref="N16"/>
    <hyperlink r:id="rId45" ref="T16"/>
    <hyperlink r:id="rId46" ref="U16"/>
    <hyperlink r:id="rId47" ref="I17"/>
    <hyperlink r:id="rId48" ref="N17"/>
    <hyperlink r:id="rId49" ref="T17"/>
    <hyperlink r:id="rId50" ref="U17"/>
    <hyperlink r:id="rId51" ref="I18"/>
    <hyperlink r:id="rId52" ref="T18"/>
    <hyperlink r:id="rId53" ref="U18"/>
    <hyperlink r:id="rId54" ref="I19"/>
    <hyperlink r:id="rId55" ref="T19"/>
    <hyperlink r:id="rId56" ref="U19"/>
    <hyperlink r:id="rId57" ref="I20"/>
    <hyperlink r:id="rId58" ref="T20"/>
    <hyperlink r:id="rId59" ref="U20"/>
    <hyperlink r:id="rId60" ref="I21"/>
    <hyperlink r:id="rId61" ref="T21"/>
    <hyperlink r:id="rId62" ref="U21"/>
    <hyperlink r:id="rId63" ref="I22"/>
    <hyperlink r:id="rId64" ref="T22"/>
    <hyperlink r:id="rId65" ref="U22"/>
    <hyperlink r:id="rId66" ref="I23"/>
    <hyperlink r:id="rId67" ref="T23"/>
    <hyperlink r:id="rId68" ref="U23"/>
    <hyperlink r:id="rId69" ref="I24"/>
    <hyperlink r:id="rId70" ref="T24"/>
    <hyperlink r:id="rId71" ref="I25"/>
    <hyperlink r:id="rId72" ref="T25"/>
    <hyperlink r:id="rId73" ref="I26"/>
    <hyperlink r:id="rId74" ref="T26"/>
    <hyperlink r:id="rId75" ref="I27"/>
    <hyperlink r:id="rId76" ref="T27"/>
    <hyperlink r:id="rId77" ref="I28"/>
    <hyperlink r:id="rId78" ref="T28"/>
    <hyperlink r:id="rId79" ref="I40"/>
    <hyperlink r:id="rId80" ref="I41"/>
    <hyperlink r:id="rId81" ref="I42"/>
    <hyperlink r:id="rId82" ref="I43"/>
    <hyperlink r:id="rId83" ref="I44"/>
    <hyperlink r:id="rId84" ref="I45"/>
    <hyperlink r:id="rId85" ref="I46"/>
    <hyperlink r:id="rId86" ref="I47"/>
    <hyperlink r:id="rId87" ref="I51"/>
    <hyperlink r:id="rId88" ref="I52"/>
    <hyperlink r:id="rId89" ref="I53"/>
    <hyperlink r:id="rId90" ref="I54"/>
    <hyperlink r:id="rId91" ref="I55"/>
    <hyperlink r:id="rId92" ref="I56"/>
    <hyperlink r:id="rId93" location="MOESM359" ref="J65"/>
    <hyperlink r:id="rId94" ref="M65"/>
    <hyperlink r:id="rId95" ref="J75"/>
    <hyperlink r:id="rId96" ref="M75"/>
    <hyperlink r:id="rId97" ref="L77"/>
  </hyperlinks>
  <printOptions/>
  <pageMargins bottom="0.75" footer="0.0" header="0.0" left="0.7" right="0.7" top="0.75"/>
  <pageSetup orientation="portrait"/>
  <drawing r:id="rId9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