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arc/Desktop/Stanford/Spring 2020/MS&amp;E 243 -  Energy &amp; Environmental Policy Analysis/Course Project/Energy Consumption Data/"/>
    </mc:Choice>
  </mc:AlternateContent>
  <xr:revisionPtr revIDLastSave="0" documentId="13_ncr:40009_{5362AD4F-9E9F-E043-B760-26B3F80531C1}" xr6:coauthVersionLast="45" xr6:coauthVersionMax="45" xr10:uidLastSave="{00000000-0000-0000-0000-000000000000}"/>
  <bookViews>
    <workbookView xWindow="-38400" yWindow="-7700" windowWidth="38400" windowHeight="21140"/>
  </bookViews>
  <sheets>
    <sheet name="Average_retail_price_of_elect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0" i="1" l="1"/>
  <c r="R27" i="1"/>
  <c r="R28" i="1"/>
  <c r="S28" i="1"/>
  <c r="R29" i="1"/>
  <c r="S29" i="1"/>
  <c r="R30" i="1"/>
  <c r="S27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19" i="1"/>
  <c r="V15" i="1"/>
  <c r="W15" i="1"/>
  <c r="U15" i="1"/>
  <c r="X14" i="1"/>
  <c r="V26" i="1"/>
  <c r="W26" i="1"/>
  <c r="V27" i="1"/>
  <c r="W27" i="1"/>
  <c r="V28" i="1"/>
  <c r="W28" i="1"/>
  <c r="W25" i="1"/>
  <c r="V25" i="1"/>
</calcChain>
</file>

<file path=xl/sharedStrings.xml><?xml version="1.0" encoding="utf-8"?>
<sst xmlns="http://schemas.openxmlformats.org/spreadsheetml/2006/main" count="75" uniqueCount="40">
  <si>
    <t>Average retail price of electricity</t>
  </si>
  <si>
    <t>Sun May 24 2020 14:33:34 GMT-0700 (Pacific Daylight Time)</t>
  </si>
  <si>
    <t>Source: U.S. Energy Information Administration</t>
  </si>
  <si>
    <t>description</t>
  </si>
  <si>
    <t>units</t>
  </si>
  <si>
    <t>source key</t>
  </si>
  <si>
    <t>cents per kilowatthour</t>
  </si>
  <si>
    <t>United States</t>
  </si>
  <si>
    <t>ELEC.PRICE.US-ALL.M</t>
  </si>
  <si>
    <t>Pacific Contiguous</t>
  </si>
  <si>
    <t>ELEC.PRICE.PCC-ALL.M</t>
  </si>
  <si>
    <t>California</t>
  </si>
  <si>
    <t>ELEC.PRICE.CA-ALL.M</t>
  </si>
  <si>
    <t>California : all sectors</t>
  </si>
  <si>
    <t>California : residential</t>
  </si>
  <si>
    <t>ELEC.PRICE.CA-RES.M</t>
  </si>
  <si>
    <t>California : commercial</t>
  </si>
  <si>
    <t>ELEC.PRICE.CA-COM.M</t>
  </si>
  <si>
    <t>California : industrial</t>
  </si>
  <si>
    <t>ELEC.PRICE.CA-IND.M</t>
  </si>
  <si>
    <t>California : transportation</t>
  </si>
  <si>
    <t>ELEC.PRICE.CA-TRA.M</t>
  </si>
  <si>
    <t>California : other</t>
  </si>
  <si>
    <t>ELEC.PRICE.CA-OTH.M</t>
  </si>
  <si>
    <t>--</t>
  </si>
  <si>
    <t>Since these are CA wide average electricity prices, we need to convert to a more accurate PG&amp;E comparison</t>
  </si>
  <si>
    <t>Using Table 1.9 from the CPUC's California Electric and Gas Utility Cost Report (https://www.cpuc.ca.gov/uploadedFiles/CPUCWebsite/Content/About_Us/Organization/Divisions/Office_of_Governmental_Affairs/Legislation/2019/2018%20AB%2067%20Report.pdf)</t>
  </si>
  <si>
    <t>pn page 8, we find average electricity rates for the three regions are as follows</t>
  </si>
  <si>
    <t>PG&amp;E</t>
  </si>
  <si>
    <t>SCE</t>
  </si>
  <si>
    <t>SDG&amp;E</t>
  </si>
  <si>
    <t>Avg $/kWh</t>
  </si>
  <si>
    <t>Overall Avg</t>
  </si>
  <si>
    <t>% Deviation from average</t>
  </si>
  <si>
    <t>PG&amp;E rates are 8% lower than the average</t>
  </si>
  <si>
    <t>PG&amp;E Rates with 8% reduction from average ($/kWh)</t>
  </si>
  <si>
    <t>Jan</t>
  </si>
  <si>
    <t>Feb</t>
  </si>
  <si>
    <t>Percent Increase</t>
  </si>
  <si>
    <t>To incude March and April, we will take the average % increase from Jan and Feb from 2019 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</si>
</sst>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8" formatCode="&quot;$&quot;#,##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8" fontId="0" fillId="0" borderId="0" xfId="0" applyNumberFormat="1"/>
    <xf numFmtId="0" fontId="0" fillId="33" borderId="10" xfId="0" applyFill="1" applyBorder="1"/>
    <xf numFmtId="17" fontId="0" fillId="33" borderId="10" xfId="0" applyNumberFormat="1" applyFill="1" applyBorder="1"/>
    <xf numFmtId="14" fontId="0" fillId="33" borderId="10" xfId="0" applyNumberFormat="1" applyFill="1" applyBorder="1"/>
    <xf numFmtId="0" fontId="0" fillId="33" borderId="10" xfId="0" applyFill="1" applyBorder="1" applyAlignment="1">
      <alignment horizontal="center" vertical="center" wrapText="1"/>
    </xf>
    <xf numFmtId="168" fontId="0" fillId="33" borderId="1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G40" sqref="G40"/>
    </sheetView>
  </sheetViews>
  <sheetFormatPr baseColWidth="10" defaultRowHeight="16"/>
  <cols>
    <col min="1" max="1" width="52" bestFit="1" customWidth="1"/>
    <col min="2" max="2" width="19.6640625" bestFit="1" customWidth="1"/>
    <col min="3" max="3" width="19.83203125" bestFit="1" customWidth="1"/>
    <col min="11" max="11" width="7" bestFit="1" customWidth="1"/>
    <col min="21" max="21" width="11" customWidth="1"/>
  </cols>
  <sheetData>
    <row r="1" spans="1:24">
      <c r="A1" t="s">
        <v>0</v>
      </c>
    </row>
    <row r="3" spans="1:24">
      <c r="A3" t="s">
        <v>1</v>
      </c>
    </row>
    <row r="4" spans="1:24">
      <c r="A4" t="s">
        <v>2</v>
      </c>
    </row>
    <row r="5" spans="1:24">
      <c r="A5" t="s">
        <v>3</v>
      </c>
      <c r="B5" t="s">
        <v>4</v>
      </c>
      <c r="C5" t="s">
        <v>5</v>
      </c>
      <c r="D5" s="1">
        <v>43466</v>
      </c>
      <c r="E5" s="1">
        <v>43497</v>
      </c>
      <c r="F5" s="1">
        <v>43525</v>
      </c>
      <c r="G5" s="1">
        <v>43556</v>
      </c>
      <c r="H5" s="1">
        <v>43586</v>
      </c>
      <c r="I5" s="1">
        <v>43617</v>
      </c>
      <c r="J5" s="1">
        <v>43647</v>
      </c>
      <c r="K5" s="1">
        <v>43678</v>
      </c>
      <c r="L5" s="1">
        <v>43709</v>
      </c>
      <c r="M5" s="1">
        <v>43739</v>
      </c>
      <c r="N5" s="1">
        <v>43770</v>
      </c>
      <c r="O5" s="1">
        <v>43800</v>
      </c>
      <c r="P5" s="1">
        <v>43831</v>
      </c>
      <c r="Q5" s="1">
        <v>43862</v>
      </c>
    </row>
    <row r="6" spans="1:24">
      <c r="A6" t="s">
        <v>0</v>
      </c>
      <c r="B6" t="s">
        <v>6</v>
      </c>
    </row>
    <row r="7" spans="1:24">
      <c r="A7" t="s">
        <v>7</v>
      </c>
      <c r="C7" t="s">
        <v>8</v>
      </c>
    </row>
    <row r="8" spans="1:24">
      <c r="A8" t="s">
        <v>9</v>
      </c>
      <c r="C8" t="s">
        <v>10</v>
      </c>
      <c r="U8" t="s">
        <v>25</v>
      </c>
    </row>
    <row r="9" spans="1:24">
      <c r="A9" t="s">
        <v>11</v>
      </c>
      <c r="B9" t="s">
        <v>6</v>
      </c>
      <c r="C9" t="s">
        <v>12</v>
      </c>
      <c r="U9" t="s">
        <v>26</v>
      </c>
    </row>
    <row r="10" spans="1:24">
      <c r="A10" t="s">
        <v>13</v>
      </c>
      <c r="B10" t="s">
        <v>6</v>
      </c>
      <c r="C10" t="s">
        <v>12</v>
      </c>
      <c r="D10">
        <v>15.63</v>
      </c>
      <c r="E10">
        <v>16.13</v>
      </c>
      <c r="F10">
        <v>15.59</v>
      </c>
      <c r="G10">
        <v>15.02</v>
      </c>
      <c r="H10">
        <v>16.100000000000001</v>
      </c>
      <c r="I10">
        <v>18.54</v>
      </c>
      <c r="J10">
        <v>18.59</v>
      </c>
      <c r="K10">
        <v>18.63</v>
      </c>
      <c r="L10">
        <v>19.02</v>
      </c>
      <c r="M10">
        <v>16.39</v>
      </c>
      <c r="N10">
        <v>17.48</v>
      </c>
      <c r="O10">
        <v>16.16</v>
      </c>
      <c r="P10">
        <v>16.53</v>
      </c>
      <c r="Q10">
        <v>16.989999999999998</v>
      </c>
      <c r="U10" t="s">
        <v>27</v>
      </c>
    </row>
    <row r="11" spans="1:24">
      <c r="A11" t="s">
        <v>14</v>
      </c>
      <c r="B11" t="s">
        <v>6</v>
      </c>
      <c r="C11" t="s">
        <v>15</v>
      </c>
      <c r="D11">
        <v>18.34</v>
      </c>
      <c r="E11">
        <v>19.829999999999998</v>
      </c>
      <c r="F11">
        <v>19.32</v>
      </c>
      <c r="G11">
        <v>18.05</v>
      </c>
      <c r="H11">
        <v>18.89</v>
      </c>
      <c r="I11">
        <v>20.87</v>
      </c>
      <c r="J11">
        <v>19.96</v>
      </c>
      <c r="K11">
        <v>19.86</v>
      </c>
      <c r="L11">
        <v>20.72</v>
      </c>
      <c r="M11">
        <v>14.97</v>
      </c>
      <c r="N11">
        <v>20.14</v>
      </c>
      <c r="O11">
        <v>19.170000000000002</v>
      </c>
      <c r="P11">
        <v>19.940000000000001</v>
      </c>
      <c r="Q11">
        <v>21.7</v>
      </c>
    </row>
    <row r="12" spans="1:24">
      <c r="A12" t="s">
        <v>16</v>
      </c>
      <c r="B12" t="s">
        <v>6</v>
      </c>
      <c r="C12" t="s">
        <v>17</v>
      </c>
      <c r="D12">
        <v>14.89</v>
      </c>
      <c r="E12">
        <v>15.18</v>
      </c>
      <c r="F12">
        <v>14.55</v>
      </c>
      <c r="G12">
        <v>14.89</v>
      </c>
      <c r="H12">
        <v>15.65</v>
      </c>
      <c r="I12">
        <v>18.39</v>
      </c>
      <c r="J12">
        <v>18.989999999999998</v>
      </c>
      <c r="K12">
        <v>19.010000000000002</v>
      </c>
      <c r="L12">
        <v>19.32</v>
      </c>
      <c r="M12">
        <v>17.95</v>
      </c>
      <c r="N12">
        <v>17.059999999999999</v>
      </c>
      <c r="O12">
        <v>15.24</v>
      </c>
      <c r="P12">
        <v>15.4</v>
      </c>
      <c r="Q12">
        <v>15.91</v>
      </c>
      <c r="U12" s="4">
        <v>2018</v>
      </c>
      <c r="V12" s="4"/>
      <c r="W12" s="4"/>
      <c r="X12" s="4"/>
    </row>
    <row r="13" spans="1:24">
      <c r="A13" t="s">
        <v>18</v>
      </c>
      <c r="B13" t="s">
        <v>6</v>
      </c>
      <c r="C13" t="s">
        <v>19</v>
      </c>
      <c r="D13">
        <v>11.29</v>
      </c>
      <c r="E13">
        <v>11.59</v>
      </c>
      <c r="F13">
        <v>11.21</v>
      </c>
      <c r="G13">
        <v>10.96</v>
      </c>
      <c r="H13">
        <v>12.76</v>
      </c>
      <c r="I13">
        <v>15.04</v>
      </c>
      <c r="J13">
        <v>15.16</v>
      </c>
      <c r="K13">
        <v>15.27</v>
      </c>
      <c r="L13">
        <v>15.26</v>
      </c>
      <c r="M13">
        <v>15.13</v>
      </c>
      <c r="N13">
        <v>14.28</v>
      </c>
      <c r="O13">
        <v>12.19</v>
      </c>
      <c r="P13">
        <v>11.86</v>
      </c>
      <c r="Q13">
        <v>11.96</v>
      </c>
      <c r="U13" t="s">
        <v>28</v>
      </c>
      <c r="V13" t="s">
        <v>29</v>
      </c>
      <c r="W13" t="s">
        <v>30</v>
      </c>
      <c r="X13" t="s">
        <v>32</v>
      </c>
    </row>
    <row r="14" spans="1:24">
      <c r="A14" t="s">
        <v>20</v>
      </c>
      <c r="B14" t="s">
        <v>6</v>
      </c>
      <c r="C14" t="s">
        <v>21</v>
      </c>
      <c r="D14">
        <v>8.41</v>
      </c>
      <c r="E14">
        <v>9.83</v>
      </c>
      <c r="F14">
        <v>8.2100000000000009</v>
      </c>
      <c r="G14">
        <v>8.0500000000000007</v>
      </c>
      <c r="H14">
        <v>7.88</v>
      </c>
      <c r="I14">
        <v>8.67</v>
      </c>
      <c r="J14">
        <v>9.26</v>
      </c>
      <c r="K14">
        <v>9.67</v>
      </c>
      <c r="L14">
        <v>9.56</v>
      </c>
      <c r="M14">
        <v>9.3699999999999992</v>
      </c>
      <c r="N14">
        <v>9.35</v>
      </c>
      <c r="O14">
        <v>9.07</v>
      </c>
      <c r="P14">
        <v>8.5500000000000007</v>
      </c>
      <c r="Q14">
        <v>8.89</v>
      </c>
      <c r="T14" t="s">
        <v>31</v>
      </c>
      <c r="U14">
        <v>16.43</v>
      </c>
      <c r="V14">
        <v>14.96</v>
      </c>
      <c r="W14">
        <v>22.4</v>
      </c>
      <c r="X14">
        <f>AVERAGE(U14:W14)</f>
        <v>17.93</v>
      </c>
    </row>
    <row r="15" spans="1:24">
      <c r="A15" t="s">
        <v>22</v>
      </c>
      <c r="B15" t="s">
        <v>6</v>
      </c>
      <c r="C15" t="s">
        <v>23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T15" t="s">
        <v>33</v>
      </c>
      <c r="U15" s="2">
        <f>(U14-$X$14)/$X$14</f>
        <v>-8.3658672615727833E-2</v>
      </c>
      <c r="V15" s="2">
        <f t="shared" ref="V15:W15" si="0">(V14-$X$14)/$X$14</f>
        <v>-0.16564417177914104</v>
      </c>
      <c r="W15" s="2">
        <f t="shared" si="0"/>
        <v>0.24930284439486888</v>
      </c>
    </row>
    <row r="18" spans="2:23">
      <c r="D18" s="1">
        <v>43466</v>
      </c>
      <c r="E18" s="1">
        <v>43497</v>
      </c>
      <c r="F18" s="1">
        <v>43525</v>
      </c>
      <c r="G18" s="1">
        <v>43556</v>
      </c>
      <c r="H18" s="1">
        <v>43586</v>
      </c>
      <c r="I18" s="1">
        <v>43617</v>
      </c>
      <c r="J18" s="1">
        <v>43647</v>
      </c>
      <c r="K18" s="1">
        <v>43678</v>
      </c>
      <c r="L18" s="1">
        <v>43709</v>
      </c>
      <c r="M18" s="1">
        <v>43739</v>
      </c>
      <c r="N18" s="1">
        <v>43770</v>
      </c>
      <c r="O18" s="1">
        <v>43800</v>
      </c>
      <c r="P18" s="1">
        <v>43831</v>
      </c>
      <c r="Q18" s="1">
        <v>43862</v>
      </c>
      <c r="U18" t="s">
        <v>34</v>
      </c>
    </row>
    <row r="19" spans="2:23">
      <c r="B19" s="5" t="s">
        <v>35</v>
      </c>
      <c r="C19" t="s">
        <v>12</v>
      </c>
      <c r="D19" s="6">
        <f>D10*(1+$U$15)/100</f>
        <v>0.14322414947016177</v>
      </c>
      <c r="E19" s="6">
        <f t="shared" ref="E19:Q19" si="1">E10*(1+$U$15)/100</f>
        <v>0.14780585610708308</v>
      </c>
      <c r="F19" s="6">
        <f t="shared" si="1"/>
        <v>0.14285761293920804</v>
      </c>
      <c r="G19" s="6">
        <f t="shared" si="1"/>
        <v>0.13763446737311769</v>
      </c>
      <c r="H19" s="6">
        <f t="shared" si="1"/>
        <v>0.14753095370886785</v>
      </c>
      <c r="I19" s="6">
        <f t="shared" si="1"/>
        <v>0.16988968209704405</v>
      </c>
      <c r="J19" s="6">
        <f t="shared" si="1"/>
        <v>0.17034785276073619</v>
      </c>
      <c r="K19" s="6">
        <f t="shared" si="1"/>
        <v>0.17071438929168992</v>
      </c>
      <c r="L19" s="6">
        <f t="shared" si="1"/>
        <v>0.17428812046848857</v>
      </c>
      <c r="M19" s="6">
        <f t="shared" si="1"/>
        <v>0.15018834355828223</v>
      </c>
      <c r="N19" s="6">
        <f t="shared" si="1"/>
        <v>0.1601764640267708</v>
      </c>
      <c r="O19" s="6">
        <f t="shared" si="1"/>
        <v>0.14808075850529839</v>
      </c>
      <c r="P19" s="6">
        <f t="shared" si="1"/>
        <v>0.1514712214166202</v>
      </c>
      <c r="Q19" s="6">
        <f t="shared" si="1"/>
        <v>0.15568639152258781</v>
      </c>
    </row>
    <row r="20" spans="2:23">
      <c r="B20" s="5"/>
      <c r="C20" t="s">
        <v>15</v>
      </c>
      <c r="D20" s="6">
        <f t="shared" ref="D20:Q20" si="2">D11*(1+$U$15)/100</f>
        <v>0.16805699944227551</v>
      </c>
      <c r="E20" s="6">
        <f t="shared" si="2"/>
        <v>0.18171048522030117</v>
      </c>
      <c r="F20" s="6">
        <f t="shared" si="2"/>
        <v>0.17703714445064139</v>
      </c>
      <c r="G20" s="6">
        <f t="shared" si="2"/>
        <v>0.16539960959286112</v>
      </c>
      <c r="H20" s="6">
        <f t="shared" si="2"/>
        <v>0.17309687674288901</v>
      </c>
      <c r="I20" s="6">
        <f t="shared" si="2"/>
        <v>0.1912404350250976</v>
      </c>
      <c r="J20" s="6">
        <f t="shared" si="2"/>
        <v>0.18290172894590076</v>
      </c>
      <c r="K20" s="6">
        <f t="shared" si="2"/>
        <v>0.18198538761851643</v>
      </c>
      <c r="L20" s="6">
        <f t="shared" si="2"/>
        <v>0.18986592303402119</v>
      </c>
      <c r="M20" s="6">
        <f t="shared" si="2"/>
        <v>0.13717629670942555</v>
      </c>
      <c r="N20" s="6">
        <f t="shared" si="2"/>
        <v>0.18455114333519243</v>
      </c>
      <c r="O20" s="6">
        <f t="shared" si="2"/>
        <v>0.17566263245956498</v>
      </c>
      <c r="P20" s="6">
        <f t="shared" si="2"/>
        <v>0.18271846068042388</v>
      </c>
      <c r="Q20" s="6">
        <f t="shared" si="2"/>
        <v>0.19884606804238708</v>
      </c>
    </row>
    <row r="21" spans="2:23">
      <c r="B21" s="5"/>
      <c r="C21" t="s">
        <v>17</v>
      </c>
      <c r="D21" s="6">
        <f t="shared" ref="D21:Q21" si="3">D12*(1+$U$15)/100</f>
        <v>0.13644322364751812</v>
      </c>
      <c r="E21" s="6">
        <f t="shared" si="3"/>
        <v>0.13910061349693251</v>
      </c>
      <c r="F21" s="6">
        <f t="shared" si="3"/>
        <v>0.13332766313441161</v>
      </c>
      <c r="G21" s="6">
        <f t="shared" si="3"/>
        <v>0.13644322364751812</v>
      </c>
      <c r="H21" s="6">
        <f t="shared" si="3"/>
        <v>0.14340741773563859</v>
      </c>
      <c r="I21" s="6">
        <f t="shared" si="3"/>
        <v>0.16851517010596764</v>
      </c>
      <c r="J21" s="6">
        <f t="shared" si="3"/>
        <v>0.17401321807027326</v>
      </c>
      <c r="K21" s="6">
        <f t="shared" si="3"/>
        <v>0.17419648633575016</v>
      </c>
      <c r="L21" s="6">
        <f t="shared" si="3"/>
        <v>0.17703714445064139</v>
      </c>
      <c r="M21" s="6">
        <f t="shared" si="3"/>
        <v>0.16448326826547685</v>
      </c>
      <c r="N21" s="6">
        <f t="shared" si="3"/>
        <v>0.15632783045175683</v>
      </c>
      <c r="O21" s="6">
        <f t="shared" si="3"/>
        <v>0.13965041829336308</v>
      </c>
      <c r="P21" s="6">
        <f t="shared" si="3"/>
        <v>0.14111656441717793</v>
      </c>
      <c r="Q21" s="6">
        <f t="shared" si="3"/>
        <v>0.14578990518683771</v>
      </c>
      <c r="U21" t="s">
        <v>39</v>
      </c>
    </row>
    <row r="22" spans="2:23">
      <c r="B22" s="5"/>
      <c r="C22" t="s">
        <v>19</v>
      </c>
      <c r="D22" s="6">
        <f t="shared" ref="D22:Q22" si="4">D13*(1+$U$15)/100</f>
        <v>0.10345493586168432</v>
      </c>
      <c r="E22" s="6">
        <f t="shared" si="4"/>
        <v>0.10620395984383714</v>
      </c>
      <c r="F22" s="6">
        <f t="shared" si="4"/>
        <v>0.10272186279977692</v>
      </c>
      <c r="G22" s="6">
        <f t="shared" si="4"/>
        <v>0.10043100948131624</v>
      </c>
      <c r="H22" s="6">
        <f t="shared" si="4"/>
        <v>0.11692515337423312</v>
      </c>
      <c r="I22" s="6">
        <f t="shared" si="4"/>
        <v>0.13781773563859454</v>
      </c>
      <c r="J22" s="6">
        <f t="shared" si="4"/>
        <v>0.13891734523145569</v>
      </c>
      <c r="K22" s="6">
        <f t="shared" si="4"/>
        <v>0.13992532069157837</v>
      </c>
      <c r="L22" s="6">
        <f t="shared" si="4"/>
        <v>0.13983368655883993</v>
      </c>
      <c r="M22" s="6">
        <f t="shared" si="4"/>
        <v>0.1386424428332404</v>
      </c>
      <c r="N22" s="6">
        <f t="shared" si="4"/>
        <v>0.13085354155047407</v>
      </c>
      <c r="O22" s="6">
        <f t="shared" si="4"/>
        <v>0.11170200780814278</v>
      </c>
      <c r="P22" s="6">
        <f t="shared" si="4"/>
        <v>0.10867808142777469</v>
      </c>
      <c r="Q22" s="6">
        <f t="shared" si="4"/>
        <v>0.10959442275515896</v>
      </c>
    </row>
    <row r="23" spans="2:23">
      <c r="V23" s="4" t="s">
        <v>38</v>
      </c>
      <c r="W23" s="4"/>
    </row>
    <row r="24" spans="2:23">
      <c r="V24" t="s">
        <v>36</v>
      </c>
      <c r="W24" t="s">
        <v>37</v>
      </c>
    </row>
    <row r="25" spans="2:23">
      <c r="U25" t="s">
        <v>12</v>
      </c>
      <c r="V25" s="3">
        <f>(P10-D10)/D10</f>
        <v>5.758157389635319E-2</v>
      </c>
      <c r="W25" s="3">
        <f>(Q10-E10)/E10</f>
        <v>5.3316800991940451E-2</v>
      </c>
    </row>
    <row r="26" spans="2:23">
      <c r="B26" s="7"/>
      <c r="C26" s="7"/>
      <c r="D26" s="8">
        <v>43466</v>
      </c>
      <c r="E26" s="8">
        <v>43497</v>
      </c>
      <c r="F26" s="8">
        <v>43525</v>
      </c>
      <c r="G26" s="8">
        <v>43556</v>
      </c>
      <c r="H26" s="8">
        <v>43586</v>
      </c>
      <c r="I26" s="8">
        <v>43617</v>
      </c>
      <c r="J26" s="8">
        <v>43647</v>
      </c>
      <c r="K26" s="8">
        <v>43678</v>
      </c>
      <c r="L26" s="8">
        <v>43709</v>
      </c>
      <c r="M26" s="8">
        <v>43739</v>
      </c>
      <c r="N26" s="8">
        <v>43770</v>
      </c>
      <c r="O26" s="8">
        <v>43800</v>
      </c>
      <c r="P26" s="8">
        <v>43831</v>
      </c>
      <c r="Q26" s="8">
        <v>43862</v>
      </c>
      <c r="R26" s="9">
        <v>43891</v>
      </c>
      <c r="S26" s="9">
        <v>43922</v>
      </c>
      <c r="U26" t="s">
        <v>15</v>
      </c>
      <c r="V26" s="3">
        <f>(P11-D11)/D11</f>
        <v>8.7241003271537707E-2</v>
      </c>
      <c r="W26" s="3">
        <f>(Q11-E11)/E11</f>
        <v>9.4301563287947615E-2</v>
      </c>
    </row>
    <row r="27" spans="2:23">
      <c r="B27" s="10" t="s">
        <v>35</v>
      </c>
      <c r="C27" s="7" t="s">
        <v>12</v>
      </c>
      <c r="D27" s="11">
        <v>0.14322414947016177</v>
      </c>
      <c r="E27" s="11">
        <v>0.14780585610708308</v>
      </c>
      <c r="F27" s="11">
        <v>0.14285761293920804</v>
      </c>
      <c r="G27" s="11">
        <v>0.13763446737311769</v>
      </c>
      <c r="H27" s="11">
        <v>0.14753095370886785</v>
      </c>
      <c r="I27" s="11">
        <v>0.16988968209704405</v>
      </c>
      <c r="J27" s="11">
        <v>0.17034785276073619</v>
      </c>
      <c r="K27" s="11">
        <v>0.17071438929168992</v>
      </c>
      <c r="L27" s="11">
        <v>0.17428812046848857</v>
      </c>
      <c r="M27" s="11">
        <v>0.15018834355828223</v>
      </c>
      <c r="N27" s="11">
        <v>0.1601764640267708</v>
      </c>
      <c r="O27" s="11">
        <v>0.14808075850529839</v>
      </c>
      <c r="P27" s="11">
        <v>0.1514712214166202</v>
      </c>
      <c r="Q27" s="11">
        <v>0.15568639152258781</v>
      </c>
      <c r="R27" s="11">
        <f>F27*(1+AVERAGE($V25:$W25))</f>
        <v>0.15077895149689755</v>
      </c>
      <c r="S27" s="11">
        <f>G27*(1+AVERAGE($V25:$W25))</f>
        <v>0.145266186753265</v>
      </c>
      <c r="U27" t="s">
        <v>17</v>
      </c>
      <c r="V27" s="3">
        <f>(P12-D12)/D12</f>
        <v>3.4251175285426448E-2</v>
      </c>
      <c r="W27" s="3">
        <f>(Q12-E12)/E12</f>
        <v>4.8089591567852467E-2</v>
      </c>
    </row>
    <row r="28" spans="2:23">
      <c r="B28" s="10"/>
      <c r="C28" s="7" t="s">
        <v>15</v>
      </c>
      <c r="D28" s="11">
        <v>0.16805699944227551</v>
      </c>
      <c r="E28" s="11">
        <v>0.18171048522030117</v>
      </c>
      <c r="F28" s="11">
        <v>0.17703714445064139</v>
      </c>
      <c r="G28" s="11">
        <v>0.16539960959286112</v>
      </c>
      <c r="H28" s="11">
        <v>0.17309687674288901</v>
      </c>
      <c r="I28" s="11">
        <v>0.1912404350250976</v>
      </c>
      <c r="J28" s="11">
        <v>0.18290172894590076</v>
      </c>
      <c r="K28" s="11">
        <v>0.18198538761851643</v>
      </c>
      <c r="L28" s="11">
        <v>0.18986592303402119</v>
      </c>
      <c r="M28" s="11">
        <v>0.13717629670942555</v>
      </c>
      <c r="N28" s="11">
        <v>0.18455114333519243</v>
      </c>
      <c r="O28" s="11">
        <v>0.17566263245956498</v>
      </c>
      <c r="P28" s="11">
        <v>0.18271846068042388</v>
      </c>
      <c r="Q28" s="11">
        <v>0.19884606804238708</v>
      </c>
      <c r="R28" s="11">
        <f t="shared" ref="R28:S28" si="5">F28*(1+AVERAGE($V26:$W26))</f>
        <v>0.1931070332406073</v>
      </c>
      <c r="S28" s="11">
        <f t="shared" si="5"/>
        <v>0.18041314440957357</v>
      </c>
      <c r="U28" t="s">
        <v>19</v>
      </c>
      <c r="V28" s="3">
        <f>(P13-D13)/D13</f>
        <v>5.0487156775907913E-2</v>
      </c>
      <c r="W28" s="3">
        <f>(Q13-E13)/E13</f>
        <v>3.1924072476272734E-2</v>
      </c>
    </row>
    <row r="29" spans="2:23">
      <c r="B29" s="10"/>
      <c r="C29" s="7" t="s">
        <v>17</v>
      </c>
      <c r="D29" s="11">
        <v>0.13644322364751812</v>
      </c>
      <c r="E29" s="11">
        <v>0.13910061349693251</v>
      </c>
      <c r="F29" s="11">
        <v>0.13332766313441161</v>
      </c>
      <c r="G29" s="11">
        <v>0.13644322364751812</v>
      </c>
      <c r="H29" s="11">
        <v>0.14340741773563859</v>
      </c>
      <c r="I29" s="11">
        <v>0.16851517010596764</v>
      </c>
      <c r="J29" s="11">
        <v>0.17401321807027326</v>
      </c>
      <c r="K29" s="11">
        <v>0.17419648633575016</v>
      </c>
      <c r="L29" s="11">
        <v>0.17703714445064139</v>
      </c>
      <c r="M29" s="11">
        <v>0.16448326826547685</v>
      </c>
      <c r="N29" s="11">
        <v>0.15632783045175683</v>
      </c>
      <c r="O29" s="11">
        <v>0.13965041829336308</v>
      </c>
      <c r="P29" s="11">
        <v>0.14111656441717793</v>
      </c>
      <c r="Q29" s="11">
        <v>0.14578990518683771</v>
      </c>
      <c r="R29" s="11">
        <f t="shared" ref="R29:S29" si="6">F29*(1+AVERAGE($V27:$W27))</f>
        <v>0.13881681414703315</v>
      </c>
      <c r="S29" s="11">
        <f t="shared" si="6"/>
        <v>0.14206064348105316</v>
      </c>
      <c r="V29" s="3"/>
      <c r="W29" s="3"/>
    </row>
    <row r="30" spans="2:23">
      <c r="B30" s="10"/>
      <c r="C30" s="7" t="s">
        <v>19</v>
      </c>
      <c r="D30" s="11">
        <v>0.10345493586168432</v>
      </c>
      <c r="E30" s="11">
        <v>0.10620395984383714</v>
      </c>
      <c r="F30" s="11">
        <v>0.10272186279977692</v>
      </c>
      <c r="G30" s="11">
        <v>0.10043100948131624</v>
      </c>
      <c r="H30" s="11">
        <v>0.11692515337423312</v>
      </c>
      <c r="I30" s="11">
        <v>0.13781773563859454</v>
      </c>
      <c r="J30" s="11">
        <v>0.13891734523145569</v>
      </c>
      <c r="K30" s="11">
        <v>0.13992532069157837</v>
      </c>
      <c r="L30" s="11">
        <v>0.13983368655883993</v>
      </c>
      <c r="M30" s="11">
        <v>0.1386424428332404</v>
      </c>
      <c r="N30" s="11">
        <v>0.13085354155047407</v>
      </c>
      <c r="O30" s="11">
        <v>0.11170200780814278</v>
      </c>
      <c r="P30" s="11">
        <v>0.10867808142777469</v>
      </c>
      <c r="Q30" s="11">
        <v>0.10959442275515896</v>
      </c>
      <c r="R30" s="11">
        <f t="shared" ref="R30:S30" si="7">F30*(1+AVERAGE($V28:$W28))</f>
        <v>0.10695458029197866</v>
      </c>
      <c r="S30" s="11">
        <f>G30*(1+AVERAGE($V28:$W28))</f>
        <v>0.10456933095451258</v>
      </c>
    </row>
  </sheetData>
  <mergeCells count="4">
    <mergeCell ref="U12:X12"/>
    <mergeCell ref="B19:B22"/>
    <mergeCell ref="V23:W23"/>
    <mergeCell ref="B27:B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Average_retail_price_of_electri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2020-05-24T21:34:08Z</dcterms:created>
  <dcterms:modified xsi:type="dcterms:W3CDTF">2020-05-24T21:58:44Z</dcterms:modified>
</cp:coreProperties>
</file>